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hidePivotFieldList="1"/>
  <mc:AlternateContent xmlns:mc="http://schemas.openxmlformats.org/markup-compatibility/2006">
    <mc:Choice Requires="x15">
      <x15ac:absPath xmlns:x15ac="http://schemas.microsoft.com/office/spreadsheetml/2010/11/ac" url="https://stateoforegon-my.sharepoint.com/personal/emil_hnidey_deq_oregon_gov/Documents/Desktop/CAO/"/>
    </mc:Choice>
  </mc:AlternateContent>
  <xr:revisionPtr revIDLastSave="16" documentId="8_{8809CB00-C53E-4899-95E5-6ABB056167A4}" xr6:coauthVersionLast="47" xr6:coauthVersionMax="47" xr10:uidLastSave="{8F8CA97D-B0A8-4C5A-80FB-14D5450526A7}"/>
  <bookViews>
    <workbookView xWindow="-120" yWindow="-120" windowWidth="29040" windowHeight="15720" tabRatio="872" xr2:uid="{9ECB297E-9A4E-4B64-9511-7FA45BF3DE80}"/>
  </bookViews>
  <sheets>
    <sheet name="1. Information" sheetId="1" r:id="rId1"/>
    <sheet name="2. Cancer TRVs Changed" sheetId="4" r:id="rId2"/>
    <sheet name="3. Chronic Noncanc TRVs Changed" sheetId="3" r:id="rId3"/>
    <sheet name="4. Acute Noncancer TRVs Changed" sheetId="2" r:id="rId4"/>
    <sheet name="5. Appendix Cancer ALL" sheetId="6" r:id="rId5"/>
    <sheet name="6. Appendix Noncancer ALL" sheetId="5" r:id="rId6"/>
    <sheet name="7. Dioxin Furan TEQ" sheetId="12" r:id="rId7"/>
    <sheet name="8. PAH RPF" sheetId="15" r:id="rId8"/>
    <sheet name="Chronic Target Organ Table" sheetId="10" state="hidden" r:id="rId9"/>
    <sheet name="Acute Target Organ Table" sheetId="11" state="hidden" r:id="rId10"/>
    <sheet name="Change Log" sheetId="8" r:id="rId11"/>
  </sheets>
  <externalReferences>
    <externalReference r:id="rId12"/>
  </externalReferences>
  <definedNames>
    <definedName name="_xlnm._FilterDatabase" localSheetId="1" hidden="1">'2. Cancer TRVs Changed'!$A$4:$W$4</definedName>
    <definedName name="_xlnm._FilterDatabase" localSheetId="2" hidden="1">'3. Chronic Noncanc TRVs Changed'!$A$4:$AO$4</definedName>
    <definedName name="_xlnm._FilterDatabase" localSheetId="3" hidden="1">'4. Acute Noncancer TRVs Changed'!$A$4:$AO$110</definedName>
    <definedName name="_xlnm._FilterDatabase" localSheetId="4" hidden="1">'5. Appendix Cancer ALL'!$B$4:$AL$238</definedName>
    <definedName name="_xlnm._FilterDatabase" localSheetId="5" hidden="1">'6. Appendix Noncancer ALL'!$A$4:$AQ$647</definedName>
    <definedName name="_xlnm._FilterDatabase" localSheetId="6" hidden="1">'7. Dioxin Furan TEQ'!$C$15:$N$77</definedName>
    <definedName name="_xlnm._FilterDatabase" localSheetId="10" hidden="1">'Change Log'!$B$5:$S$59</definedName>
    <definedName name="childNRAFc">#REF!</definedName>
    <definedName name="childNRAFnc">#REF!</definedName>
    <definedName name="ELAFnr">#REF!</definedName>
    <definedName name="ELAFr">#REF!</definedName>
    <definedName name="master_RBC18">[1]TACs!$H$6:$H$611</definedName>
    <definedName name="master_Seq">[1]TACs!$B$6:$B$611</definedName>
    <definedName name="master_TRV18">[1]TACs!$G$6:$G$611</definedName>
    <definedName name="PL">#REF!</definedName>
    <definedName name="Status">[1]Lookups!$G$18:$G$21</definedName>
    <definedName name="workNRAFc">#REF!</definedName>
    <definedName name="workNRAFnc">#REF!</definedName>
  </definedNames>
  <calcPr calcId="191028"/>
  <pivotCaches>
    <pivotCache cacheId="0"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5" l="1"/>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3" i="5"/>
  <c r="L64" i="5"/>
  <c r="L65" i="5"/>
  <c r="L66" i="5"/>
  <c r="L67" i="5"/>
  <c r="L68" i="5"/>
  <c r="L69" i="5"/>
  <c r="L70" i="5"/>
  <c r="L71" i="5"/>
  <c r="L72" i="5"/>
  <c r="L73" i="5"/>
  <c r="L74" i="5"/>
  <c r="L144" i="5"/>
  <c r="L145" i="5"/>
  <c r="L154" i="5"/>
  <c r="L155"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11" i="5"/>
  <c r="L112" i="5"/>
  <c r="L113" i="5"/>
  <c r="L114" i="5"/>
  <c r="L115" i="5"/>
  <c r="L116" i="5"/>
  <c r="L117" i="5"/>
  <c r="L118" i="5"/>
  <c r="L119" i="5"/>
  <c r="L120" i="5"/>
  <c r="L121" i="5"/>
  <c r="L122" i="5"/>
  <c r="L123" i="5"/>
  <c r="L124" i="5"/>
  <c r="L125" i="5"/>
  <c r="L126" i="5"/>
  <c r="L127" i="5"/>
  <c r="L128" i="5"/>
  <c r="L129" i="5"/>
  <c r="L130" i="5"/>
  <c r="L131" i="5"/>
  <c r="L132" i="5"/>
  <c r="L139" i="5"/>
  <c r="L151" i="5"/>
  <c r="L152" i="5"/>
  <c r="L153" i="5"/>
  <c r="L133" i="5"/>
  <c r="L134" i="5"/>
  <c r="L135" i="5"/>
  <c r="L136" i="5"/>
  <c r="L137" i="5"/>
  <c r="L138" i="5"/>
  <c r="L140" i="5"/>
  <c r="L141" i="5"/>
  <c r="L142" i="5"/>
  <c r="L143" i="5"/>
  <c r="L146" i="5"/>
  <c r="L147" i="5"/>
  <c r="L148" i="5"/>
  <c r="L149" i="5"/>
  <c r="L150"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3" i="5"/>
  <c r="L184" i="5"/>
  <c r="L185" i="5"/>
  <c r="L186" i="5"/>
  <c r="L187" i="5"/>
  <c r="L188" i="5"/>
  <c r="L189" i="5"/>
  <c r="L190" i="5"/>
  <c r="L191" i="5"/>
  <c r="L192" i="5"/>
  <c r="L193" i="5"/>
  <c r="L194" i="5"/>
  <c r="L195" i="5"/>
  <c r="L196" i="5"/>
  <c r="L197" i="5"/>
  <c r="L198" i="5"/>
  <c r="L199" i="5"/>
  <c r="L200" i="5"/>
  <c r="L201" i="5"/>
  <c r="L202" i="5"/>
  <c r="L203" i="5"/>
  <c r="L207" i="5"/>
  <c r="L208" i="5"/>
  <c r="L209" i="5"/>
  <c r="L210" i="5"/>
  <c r="L211" i="5"/>
  <c r="L212" i="5"/>
  <c r="L213" i="5"/>
  <c r="L214" i="5"/>
  <c r="L215" i="5"/>
  <c r="L216" i="5"/>
  <c r="L217" i="5"/>
  <c r="L218" i="5"/>
  <c r="L219" i="5"/>
  <c r="L220" i="5"/>
  <c r="L221" i="5"/>
  <c r="L222" i="5"/>
  <c r="L223" i="5"/>
  <c r="L224" i="5"/>
  <c r="L225" i="5"/>
  <c r="L226" i="5"/>
  <c r="L227" i="5"/>
  <c r="L228" i="5"/>
  <c r="L229" i="5"/>
  <c r="L230" i="5"/>
  <c r="L231" i="5"/>
  <c r="L232" i="5"/>
  <c r="L233" i="5"/>
  <c r="L234" i="5"/>
  <c r="L235" i="5"/>
  <c r="L236" i="5"/>
  <c r="L237" i="5"/>
  <c r="L238" i="5"/>
  <c r="L239" i="5"/>
  <c r="L240" i="5"/>
  <c r="L241" i="5"/>
  <c r="L242" i="5"/>
  <c r="L243" i="5"/>
  <c r="L244" i="5"/>
  <c r="L245" i="5"/>
  <c r="L246" i="5"/>
  <c r="L247" i="5"/>
  <c r="L248" i="5"/>
  <c r="L249" i="5"/>
  <c r="L250" i="5"/>
  <c r="L251" i="5"/>
  <c r="L252" i="5"/>
  <c r="L253" i="5"/>
  <c r="L254" i="5"/>
  <c r="L255" i="5"/>
  <c r="L256" i="5"/>
  <c r="L257" i="5"/>
  <c r="L258" i="5"/>
  <c r="L259" i="5"/>
  <c r="L260" i="5"/>
  <c r="L261" i="5"/>
  <c r="L262" i="5"/>
  <c r="L263" i="5"/>
  <c r="L264" i="5"/>
  <c r="L265" i="5"/>
  <c r="L266" i="5"/>
  <c r="L267" i="5"/>
  <c r="L268" i="5"/>
  <c r="L269" i="5"/>
  <c r="L270" i="5"/>
  <c r="L271" i="5"/>
  <c r="L272" i="5"/>
  <c r="L273" i="5"/>
  <c r="L274" i="5"/>
  <c r="L275" i="5"/>
  <c r="L276" i="5"/>
  <c r="L277" i="5"/>
  <c r="L278" i="5"/>
  <c r="L279" i="5"/>
  <c r="L280" i="5"/>
  <c r="L281" i="5"/>
  <c r="L282" i="5"/>
  <c r="L283" i="5"/>
  <c r="L284" i="5"/>
  <c r="L285" i="5"/>
  <c r="L286" i="5"/>
  <c r="L287" i="5"/>
  <c r="L288" i="5"/>
  <c r="L289" i="5"/>
  <c r="L290" i="5"/>
  <c r="L291" i="5"/>
  <c r="L292" i="5"/>
  <c r="L297" i="5"/>
  <c r="L295" i="5"/>
  <c r="L296" i="5"/>
  <c r="L293" i="5"/>
  <c r="L294" i="5"/>
  <c r="L298" i="5"/>
  <c r="L299" i="5"/>
  <c r="L300" i="5"/>
  <c r="L301" i="5"/>
  <c r="L302" i="5"/>
  <c r="L303" i="5"/>
  <c r="L304" i="5"/>
  <c r="L305" i="5"/>
  <c r="L306" i="5"/>
  <c r="L307" i="5"/>
  <c r="L308" i="5"/>
  <c r="L309" i="5"/>
  <c r="L310" i="5"/>
  <c r="L311" i="5"/>
  <c r="L312" i="5"/>
  <c r="L313" i="5"/>
  <c r="L314" i="5"/>
  <c r="L315" i="5"/>
  <c r="L316" i="5"/>
  <c r="L317" i="5"/>
  <c r="L318" i="5"/>
  <c r="L319" i="5"/>
  <c r="L320" i="5"/>
  <c r="L321" i="5"/>
  <c r="L322" i="5"/>
  <c r="L323" i="5"/>
  <c r="L324" i="5"/>
  <c r="L325" i="5"/>
  <c r="L326" i="5"/>
  <c r="L327" i="5"/>
  <c r="L328" i="5"/>
  <c r="L329" i="5"/>
  <c r="L330" i="5"/>
  <c r="L331" i="5"/>
  <c r="L332" i="5"/>
  <c r="L333" i="5"/>
  <c r="L334" i="5"/>
  <c r="L353" i="5"/>
  <c r="L354" i="5"/>
  <c r="L355" i="5"/>
  <c r="L356" i="5"/>
  <c r="L357" i="5"/>
  <c r="L358" i="5"/>
  <c r="L335" i="5"/>
  <c r="L336" i="5"/>
  <c r="L337" i="5"/>
  <c r="L338" i="5"/>
  <c r="L339" i="5"/>
  <c r="L340" i="5"/>
  <c r="L341" i="5"/>
  <c r="L342" i="5"/>
  <c r="L343" i="5"/>
  <c r="L344" i="5"/>
  <c r="L345" i="5"/>
  <c r="L346" i="5"/>
  <c r="L347" i="5"/>
  <c r="L348" i="5"/>
  <c r="L349" i="5"/>
  <c r="L350" i="5"/>
  <c r="L351" i="5"/>
  <c r="L352" i="5"/>
  <c r="L370" i="5"/>
  <c r="L371" i="5"/>
  <c r="L372" i="5"/>
  <c r="L373" i="5"/>
  <c r="L374" i="5"/>
  <c r="L375" i="5"/>
  <c r="L376" i="5"/>
  <c r="L377" i="5"/>
  <c r="L378" i="5"/>
  <c r="L379" i="5"/>
  <c r="L380" i="5"/>
  <c r="L381" i="5"/>
  <c r="L382" i="5"/>
  <c r="L383" i="5"/>
  <c r="L384" i="5"/>
  <c r="L385" i="5"/>
  <c r="L386" i="5"/>
  <c r="L387" i="5"/>
  <c r="L388" i="5"/>
  <c r="L389" i="5"/>
  <c r="L390" i="5"/>
  <c r="L391" i="5"/>
  <c r="L392" i="5"/>
  <c r="L393" i="5"/>
  <c r="L394" i="5"/>
  <c r="L395" i="5"/>
  <c r="L396" i="5"/>
  <c r="L397" i="5"/>
  <c r="L398" i="5"/>
  <c r="L399" i="5"/>
  <c r="L400" i="5"/>
  <c r="L401" i="5"/>
  <c r="L402" i="5"/>
  <c r="L403" i="5"/>
  <c r="L404" i="5"/>
  <c r="L405" i="5"/>
  <c r="L406" i="5"/>
  <c r="L407" i="5"/>
  <c r="L408" i="5"/>
  <c r="L409" i="5"/>
  <c r="L410" i="5"/>
  <c r="L411" i="5"/>
  <c r="L412" i="5"/>
  <c r="L413" i="5"/>
  <c r="L423" i="5"/>
  <c r="L359" i="5"/>
  <c r="L360" i="5"/>
  <c r="L361" i="5"/>
  <c r="L362" i="5"/>
  <c r="L363" i="5"/>
  <c r="L424" i="5"/>
  <c r="L425" i="5"/>
  <c r="L426" i="5"/>
  <c r="L427" i="5"/>
  <c r="L428" i="5"/>
  <c r="L364" i="5"/>
  <c r="L429" i="5"/>
  <c r="L430" i="5"/>
  <c r="L513" i="5"/>
  <c r="L514" i="5"/>
  <c r="L515" i="5"/>
  <c r="L516" i="5"/>
  <c r="L517" i="5"/>
  <c r="L422" i="5"/>
  <c r="L414" i="5"/>
  <c r="L415" i="5"/>
  <c r="L416" i="5"/>
  <c r="L417" i="5"/>
  <c r="L418" i="5"/>
  <c r="L419" i="5"/>
  <c r="L420" i="5"/>
  <c r="L421" i="5"/>
  <c r="L431" i="5"/>
  <c r="L432" i="5"/>
  <c r="L433" i="5"/>
  <c r="L434" i="5"/>
  <c r="L435" i="5"/>
  <c r="L436" i="5"/>
  <c r="L437" i="5"/>
  <c r="L438" i="5"/>
  <c r="L440" i="5"/>
  <c r="L439" i="5"/>
  <c r="L441" i="5"/>
  <c r="L442" i="5"/>
  <c r="L443" i="5"/>
  <c r="L444" i="5"/>
  <c r="L445" i="5"/>
  <c r="L446" i="5"/>
  <c r="L447" i="5"/>
  <c r="L448" i="5"/>
  <c r="L449" i="5"/>
  <c r="L510" i="5"/>
  <c r="L511" i="5"/>
  <c r="L519" i="5"/>
  <c r="L512" i="5"/>
  <c r="L520" i="5"/>
  <c r="L500" i="5"/>
  <c r="L501" i="5"/>
  <c r="L502" i="5"/>
  <c r="L503" i="5"/>
  <c r="L504" i="5"/>
  <c r="L505" i="5"/>
  <c r="L496" i="5"/>
  <c r="L497" i="5"/>
  <c r="L498" i="5"/>
  <c r="L499" i="5"/>
  <c r="L506" i="5"/>
  <c r="L507" i="5"/>
  <c r="L508" i="5"/>
  <c r="L509" i="5"/>
  <c r="L452" i="5"/>
  <c r="L454" i="5"/>
  <c r="L455" i="5"/>
  <c r="L456" i="5"/>
  <c r="L457" i="5"/>
  <c r="L458" i="5"/>
  <c r="L460" i="5"/>
  <c r="L462" i="5"/>
  <c r="L463" i="5"/>
  <c r="L464" i="5"/>
  <c r="L465" i="5"/>
  <c r="L466" i="5"/>
  <c r="L467" i="5"/>
  <c r="L468" i="5"/>
  <c r="L469" i="5"/>
  <c r="L470" i="5"/>
  <c r="L471" i="5"/>
  <c r="L472" i="5"/>
  <c r="L453" i="5"/>
  <c r="L459" i="5"/>
  <c r="L473" i="5"/>
  <c r="L474" i="5"/>
  <c r="L475" i="5"/>
  <c r="L476" i="5"/>
  <c r="L450" i="5"/>
  <c r="L451" i="5"/>
  <c r="L477" i="5"/>
  <c r="L478" i="5"/>
  <c r="L479" i="5"/>
  <c r="L480" i="5"/>
  <c r="L481" i="5"/>
  <c r="L482" i="5"/>
  <c r="L483" i="5"/>
  <c r="L484" i="5"/>
  <c r="L485" i="5"/>
  <c r="L486" i="5"/>
  <c r="L487" i="5"/>
  <c r="L488" i="5"/>
  <c r="L489" i="5"/>
  <c r="L490" i="5"/>
  <c r="L491" i="5"/>
  <c r="L492" i="5"/>
  <c r="L493" i="5"/>
  <c r="L494" i="5"/>
  <c r="L495" i="5"/>
  <c r="L521" i="5"/>
  <c r="L522" i="5"/>
  <c r="L523" i="5"/>
  <c r="L524" i="5"/>
  <c r="L525" i="5"/>
  <c r="L526" i="5"/>
  <c r="L527" i="5"/>
  <c r="L528" i="5"/>
  <c r="L529" i="5"/>
  <c r="L530" i="5"/>
  <c r="L531" i="5"/>
  <c r="L532" i="5"/>
  <c r="L533" i="5"/>
  <c r="L534" i="5"/>
  <c r="L535" i="5"/>
  <c r="L536" i="5"/>
  <c r="L537" i="5"/>
  <c r="L538" i="5"/>
  <c r="L539" i="5"/>
  <c r="L540" i="5"/>
  <c r="L541" i="5"/>
  <c r="L542" i="5"/>
  <c r="L543" i="5"/>
  <c r="L544" i="5"/>
  <c r="L545" i="5"/>
  <c r="L577" i="5"/>
  <c r="L578" i="5"/>
  <c r="L579" i="5"/>
  <c r="L546" i="5"/>
  <c r="L547" i="5"/>
  <c r="L548" i="5"/>
  <c r="L549" i="5"/>
  <c r="L550" i="5"/>
  <c r="L551" i="5"/>
  <c r="L554" i="5"/>
  <c r="L552" i="5"/>
  <c r="L553" i="5"/>
  <c r="L557" i="5"/>
  <c r="L558" i="5"/>
  <c r="L559" i="5"/>
  <c r="L560" i="5"/>
  <c r="L561" i="5"/>
  <c r="L562" i="5"/>
  <c r="L563" i="5"/>
  <c r="L564" i="5"/>
  <c r="L565" i="5"/>
  <c r="L566" i="5"/>
  <c r="L567" i="5"/>
  <c r="L568" i="5"/>
  <c r="L569" i="5"/>
  <c r="L570" i="5"/>
  <c r="L571" i="5"/>
  <c r="L572" i="5"/>
  <c r="L573" i="5"/>
  <c r="L574" i="5"/>
  <c r="L575" i="5"/>
  <c r="L576" i="5"/>
  <c r="L365" i="5"/>
  <c r="L366" i="5"/>
  <c r="L367" i="5"/>
  <c r="L368" i="5"/>
  <c r="L369" i="5"/>
  <c r="L580" i="5"/>
  <c r="L581" i="5"/>
  <c r="L582" i="5"/>
  <c r="L583" i="5"/>
  <c r="L584" i="5"/>
  <c r="L585" i="5"/>
  <c r="L586" i="5"/>
  <c r="L587" i="5"/>
  <c r="L588" i="5"/>
  <c r="L589" i="5"/>
  <c r="L590" i="5"/>
  <c r="L591" i="5"/>
  <c r="L592" i="5"/>
  <c r="L593" i="5"/>
  <c r="L594" i="5"/>
  <c r="L595" i="5"/>
  <c r="L596" i="5"/>
  <c r="L597" i="5"/>
  <c r="L598" i="5"/>
  <c r="L599" i="5"/>
  <c r="L600" i="5"/>
  <c r="L601" i="5"/>
  <c r="L602" i="5"/>
  <c r="L603" i="5"/>
  <c r="L604" i="5"/>
  <c r="L605" i="5"/>
  <c r="L606" i="5"/>
  <c r="L607" i="5"/>
  <c r="L608" i="5"/>
  <c r="L609" i="5"/>
  <c r="L610" i="5"/>
  <c r="L611" i="5"/>
  <c r="L612" i="5"/>
  <c r="L613" i="5"/>
  <c r="L614" i="5"/>
  <c r="L615" i="5"/>
  <c r="L616" i="5"/>
  <c r="L617" i="5"/>
  <c r="L618" i="5"/>
  <c r="L619" i="5"/>
  <c r="L620" i="5"/>
  <c r="L621" i="5"/>
  <c r="L622" i="5"/>
  <c r="L623" i="5"/>
  <c r="L624" i="5"/>
  <c r="L625" i="5"/>
  <c r="L626" i="5"/>
  <c r="L627" i="5"/>
  <c r="L628" i="5"/>
  <c r="L629" i="5"/>
  <c r="L630" i="5"/>
  <c r="L631" i="5"/>
  <c r="L632" i="5"/>
  <c r="L633" i="5"/>
  <c r="L634" i="5"/>
  <c r="L635" i="5"/>
  <c r="L636" i="5"/>
  <c r="L637" i="5"/>
  <c r="L638" i="5"/>
  <c r="L639" i="5"/>
  <c r="L640" i="5"/>
  <c r="L641" i="5"/>
  <c r="L642" i="5"/>
  <c r="L643" i="5"/>
  <c r="L644" i="5"/>
  <c r="L645" i="5"/>
  <c r="L646" i="5"/>
  <c r="L647" i="5"/>
  <c r="L182" i="5"/>
  <c r="L555" i="5"/>
  <c r="L556" i="5"/>
  <c r="L461" i="5"/>
  <c r="L109" i="5"/>
  <c r="L110" i="5"/>
  <c r="L60" i="5"/>
  <c r="L61" i="5"/>
  <c r="L62" i="5"/>
  <c r="L204" i="5"/>
  <c r="L205" i="5"/>
  <c r="L206" i="5"/>
  <c r="N83" i="6"/>
  <c r="L28" i="4" l="1"/>
  <c r="L27" i="4"/>
  <c r="M154" i="6"/>
  <c r="N154" i="6" s="1"/>
  <c r="M155" i="6"/>
  <c r="N155" i="6" s="1"/>
  <c r="A237" i="6"/>
  <c r="W154" i="6"/>
  <c r="A238" i="6"/>
  <c r="W155" i="6"/>
  <c r="N5" i="6"/>
  <c r="AO6" i="5"/>
  <c r="AO7" i="5"/>
  <c r="AO8" i="5"/>
  <c r="AO9" i="5"/>
  <c r="AO10" i="5"/>
  <c r="AO11" i="5"/>
  <c r="AO12" i="5"/>
  <c r="AO13" i="5"/>
  <c r="AO14" i="5"/>
  <c r="AO15" i="5"/>
  <c r="AO16" i="5"/>
  <c r="AO17" i="5"/>
  <c r="AO18" i="5"/>
  <c r="AO19" i="5"/>
  <c r="AO20" i="5"/>
  <c r="AO21" i="5"/>
  <c r="AO22" i="5"/>
  <c r="AO23" i="5"/>
  <c r="AO24" i="5"/>
  <c r="AO25" i="5"/>
  <c r="AO26" i="5"/>
  <c r="AO27" i="5"/>
  <c r="AO28" i="5"/>
  <c r="AO29" i="5"/>
  <c r="AO30" i="5"/>
  <c r="AO31" i="5"/>
  <c r="AO32" i="5"/>
  <c r="AO33" i="5"/>
  <c r="AO34" i="5"/>
  <c r="AO35" i="5"/>
  <c r="AO36" i="5"/>
  <c r="AO37" i="5"/>
  <c r="AO38" i="5"/>
  <c r="AO39" i="5"/>
  <c r="AO40" i="5"/>
  <c r="AO41" i="5"/>
  <c r="AO42" i="5"/>
  <c r="AO43" i="5"/>
  <c r="AO44" i="5"/>
  <c r="AO45" i="5"/>
  <c r="AO46" i="5"/>
  <c r="AO47" i="5"/>
  <c r="AO48" i="5"/>
  <c r="AO49" i="5"/>
  <c r="AO50" i="5"/>
  <c r="AO51" i="5"/>
  <c r="AO52" i="5"/>
  <c r="AO53" i="5"/>
  <c r="AO54" i="5"/>
  <c r="AO55" i="5"/>
  <c r="AO56" i="5"/>
  <c r="AO57" i="5"/>
  <c r="AO58" i="5"/>
  <c r="AO59" i="5"/>
  <c r="AO63" i="5"/>
  <c r="AO64" i="5"/>
  <c r="AO65" i="5"/>
  <c r="AO66" i="5"/>
  <c r="AO67" i="5"/>
  <c r="AO68" i="5"/>
  <c r="AO69" i="5"/>
  <c r="AO70" i="5"/>
  <c r="AO71" i="5"/>
  <c r="AO72" i="5"/>
  <c r="AO73" i="5"/>
  <c r="AO74" i="5"/>
  <c r="AO144" i="5"/>
  <c r="AO145" i="5"/>
  <c r="AO154" i="5"/>
  <c r="AO155" i="5"/>
  <c r="AO75" i="5"/>
  <c r="AO76" i="5"/>
  <c r="AO77" i="5"/>
  <c r="AO78" i="5"/>
  <c r="AO79" i="5"/>
  <c r="AO80" i="5"/>
  <c r="AO81" i="5"/>
  <c r="AO82" i="5"/>
  <c r="AO83" i="5"/>
  <c r="AO84" i="5"/>
  <c r="AO85" i="5"/>
  <c r="AO86" i="5"/>
  <c r="AO87" i="5"/>
  <c r="AO88" i="5"/>
  <c r="AO89" i="5"/>
  <c r="AO90" i="5"/>
  <c r="AO91" i="5"/>
  <c r="AO92" i="5"/>
  <c r="AO93" i="5"/>
  <c r="AO94" i="5"/>
  <c r="AO95" i="5"/>
  <c r="AO96" i="5"/>
  <c r="AO97" i="5"/>
  <c r="AO98" i="5"/>
  <c r="AO99" i="5"/>
  <c r="AO100" i="5"/>
  <c r="AO101" i="5"/>
  <c r="AO102" i="5"/>
  <c r="AO103" i="5"/>
  <c r="AO104" i="5"/>
  <c r="AO105" i="5"/>
  <c r="AO106" i="5"/>
  <c r="AO107" i="5"/>
  <c r="AO108" i="5"/>
  <c r="AO111" i="5"/>
  <c r="AO112" i="5"/>
  <c r="AO113" i="5"/>
  <c r="AO114" i="5"/>
  <c r="AO115" i="5"/>
  <c r="AO116" i="5"/>
  <c r="AO117" i="5"/>
  <c r="AO118" i="5"/>
  <c r="AO119" i="5"/>
  <c r="AO120" i="5"/>
  <c r="AO121" i="5"/>
  <c r="AO122" i="5"/>
  <c r="AO123" i="5"/>
  <c r="AO124" i="5"/>
  <c r="AO125" i="5"/>
  <c r="AO126" i="5"/>
  <c r="AO127" i="5"/>
  <c r="AO128" i="5"/>
  <c r="AO129" i="5"/>
  <c r="AO130" i="5"/>
  <c r="AO131" i="5"/>
  <c r="AO132" i="5"/>
  <c r="AO139" i="5"/>
  <c r="AO151" i="5"/>
  <c r="AO152" i="5"/>
  <c r="AO153" i="5"/>
  <c r="AO133" i="5"/>
  <c r="AO134" i="5"/>
  <c r="AO135" i="5"/>
  <c r="AO136" i="5"/>
  <c r="AO137" i="5"/>
  <c r="AO138" i="5"/>
  <c r="AO140" i="5"/>
  <c r="AO141" i="5"/>
  <c r="AO142" i="5"/>
  <c r="AO143" i="5"/>
  <c r="AO146" i="5"/>
  <c r="AO147" i="5"/>
  <c r="AO148" i="5"/>
  <c r="AO149" i="5"/>
  <c r="AO150" i="5"/>
  <c r="AO156" i="5"/>
  <c r="AO157" i="5"/>
  <c r="AO158" i="5"/>
  <c r="AO159" i="5"/>
  <c r="AO160" i="5"/>
  <c r="AO161" i="5"/>
  <c r="AO162" i="5"/>
  <c r="AO163" i="5"/>
  <c r="AO164" i="5"/>
  <c r="AO165" i="5"/>
  <c r="AO166" i="5"/>
  <c r="AO167" i="5"/>
  <c r="AO168" i="5"/>
  <c r="AO169" i="5"/>
  <c r="AO170" i="5"/>
  <c r="AO171" i="5"/>
  <c r="AO172" i="5"/>
  <c r="AO173" i="5"/>
  <c r="AO174" i="5"/>
  <c r="AO175" i="5"/>
  <c r="AO176" i="5"/>
  <c r="AO177" i="5"/>
  <c r="AO178" i="5"/>
  <c r="AO179" i="5"/>
  <c r="AO180" i="5"/>
  <c r="AO181" i="5"/>
  <c r="AO183" i="5"/>
  <c r="AO184" i="5"/>
  <c r="AO185" i="5"/>
  <c r="AO186" i="5"/>
  <c r="AO187" i="5"/>
  <c r="AO188" i="5"/>
  <c r="AO189" i="5"/>
  <c r="AO190" i="5"/>
  <c r="AO191" i="5"/>
  <c r="AO192" i="5"/>
  <c r="AO193" i="5"/>
  <c r="AO194" i="5"/>
  <c r="AO195" i="5"/>
  <c r="AO196" i="5"/>
  <c r="AO197" i="5"/>
  <c r="AO198" i="5"/>
  <c r="AO199" i="5"/>
  <c r="AO200" i="5"/>
  <c r="AO201" i="5"/>
  <c r="AO202" i="5"/>
  <c r="AO203" i="5"/>
  <c r="AO207" i="5"/>
  <c r="AO208" i="5"/>
  <c r="AO209" i="5"/>
  <c r="AO210" i="5"/>
  <c r="AO211" i="5"/>
  <c r="AO212" i="5"/>
  <c r="AO213" i="5"/>
  <c r="AO214" i="5"/>
  <c r="AO215" i="5"/>
  <c r="AO216" i="5"/>
  <c r="AO217" i="5"/>
  <c r="AO218" i="5"/>
  <c r="AO219" i="5"/>
  <c r="AO220" i="5"/>
  <c r="AO221" i="5"/>
  <c r="AO222" i="5"/>
  <c r="AO223" i="5"/>
  <c r="AO224" i="5"/>
  <c r="AO225" i="5"/>
  <c r="AO226" i="5"/>
  <c r="AO227" i="5"/>
  <c r="AO228" i="5"/>
  <c r="AO229" i="5"/>
  <c r="AO230" i="5"/>
  <c r="AO231" i="5"/>
  <c r="AO232" i="5"/>
  <c r="AO233" i="5"/>
  <c r="AO234" i="5"/>
  <c r="AO235" i="5"/>
  <c r="AO236" i="5"/>
  <c r="AO237" i="5"/>
  <c r="AO238" i="5"/>
  <c r="AO239" i="5"/>
  <c r="AO240" i="5"/>
  <c r="AO241" i="5"/>
  <c r="AO242" i="5"/>
  <c r="AO243" i="5"/>
  <c r="AO244" i="5"/>
  <c r="AO245" i="5"/>
  <c r="AO246" i="5"/>
  <c r="AO247" i="5"/>
  <c r="AO248" i="5"/>
  <c r="AO249" i="5"/>
  <c r="AO250" i="5"/>
  <c r="AO251" i="5"/>
  <c r="AO252" i="5"/>
  <c r="AO253" i="5"/>
  <c r="AO254" i="5"/>
  <c r="AO255" i="5"/>
  <c r="AO256" i="5"/>
  <c r="AO257" i="5"/>
  <c r="AO258" i="5"/>
  <c r="AO259" i="5"/>
  <c r="AO260" i="5"/>
  <c r="AO261" i="5"/>
  <c r="AO262" i="5"/>
  <c r="AO263" i="5"/>
  <c r="AO264" i="5"/>
  <c r="AO265" i="5"/>
  <c r="AO266" i="5"/>
  <c r="AO267" i="5"/>
  <c r="AO268" i="5"/>
  <c r="AO269" i="5"/>
  <c r="AO270" i="5"/>
  <c r="AO271" i="5"/>
  <c r="AO272" i="5"/>
  <c r="AO273" i="5"/>
  <c r="AO274" i="5"/>
  <c r="AO275" i="5"/>
  <c r="AO276" i="5"/>
  <c r="AO277" i="5"/>
  <c r="AO278" i="5"/>
  <c r="AO279" i="5"/>
  <c r="AO280" i="5"/>
  <c r="AO281" i="5"/>
  <c r="AO282" i="5"/>
  <c r="AO283" i="5"/>
  <c r="AO284" i="5"/>
  <c r="AO285" i="5"/>
  <c r="AO286" i="5"/>
  <c r="AO287" i="5"/>
  <c r="AO288" i="5"/>
  <c r="AO289" i="5"/>
  <c r="AO290" i="5"/>
  <c r="AO291" i="5"/>
  <c r="AO292" i="5"/>
  <c r="AO297" i="5"/>
  <c r="AO295" i="5"/>
  <c r="AO296" i="5"/>
  <c r="AO293" i="5"/>
  <c r="AO294" i="5"/>
  <c r="AO298" i="5"/>
  <c r="AO299" i="5"/>
  <c r="AO300" i="5"/>
  <c r="AO301" i="5"/>
  <c r="AO302" i="5"/>
  <c r="AO303" i="5"/>
  <c r="AO304" i="5"/>
  <c r="AO305" i="5"/>
  <c r="AO306" i="5"/>
  <c r="AO307" i="5"/>
  <c r="AO308" i="5"/>
  <c r="AO309" i="5"/>
  <c r="AO310" i="5"/>
  <c r="AO311" i="5"/>
  <c r="AO312" i="5"/>
  <c r="AO313" i="5"/>
  <c r="AO314" i="5"/>
  <c r="AO315" i="5"/>
  <c r="AO316" i="5"/>
  <c r="AO317" i="5"/>
  <c r="AO318" i="5"/>
  <c r="AO319" i="5"/>
  <c r="AO320" i="5"/>
  <c r="AO321" i="5"/>
  <c r="AO322" i="5"/>
  <c r="AO323" i="5"/>
  <c r="AO324" i="5"/>
  <c r="AO325" i="5"/>
  <c r="AO326" i="5"/>
  <c r="AO327" i="5"/>
  <c r="AO328" i="5"/>
  <c r="AO329" i="5"/>
  <c r="AO330" i="5"/>
  <c r="AO331" i="5"/>
  <c r="AO332" i="5"/>
  <c r="AO333" i="5"/>
  <c r="AO334" i="5"/>
  <c r="AO353" i="5"/>
  <c r="AO354" i="5"/>
  <c r="AO355" i="5"/>
  <c r="AO356" i="5"/>
  <c r="AO357" i="5"/>
  <c r="AO358" i="5"/>
  <c r="AO335" i="5"/>
  <c r="AO336" i="5"/>
  <c r="AO337" i="5"/>
  <c r="AO338" i="5"/>
  <c r="AO339" i="5"/>
  <c r="AO340" i="5"/>
  <c r="AO341" i="5"/>
  <c r="AO342" i="5"/>
  <c r="AO343" i="5"/>
  <c r="AO344" i="5"/>
  <c r="AO345" i="5"/>
  <c r="AO346" i="5"/>
  <c r="AO347" i="5"/>
  <c r="AO348" i="5"/>
  <c r="AO349" i="5"/>
  <c r="AO350" i="5"/>
  <c r="AO351" i="5"/>
  <c r="AO352" i="5"/>
  <c r="AO370" i="5"/>
  <c r="AO371" i="5"/>
  <c r="AO372" i="5"/>
  <c r="AO373" i="5"/>
  <c r="AO374" i="5"/>
  <c r="AO375" i="5"/>
  <c r="AO376" i="5"/>
  <c r="AO377" i="5"/>
  <c r="AO378" i="5"/>
  <c r="AO379" i="5"/>
  <c r="AO380" i="5"/>
  <c r="AO381" i="5"/>
  <c r="AO382" i="5"/>
  <c r="AO383" i="5"/>
  <c r="AO384" i="5"/>
  <c r="AO385" i="5"/>
  <c r="AO386" i="5"/>
  <c r="AO387" i="5"/>
  <c r="AO388" i="5"/>
  <c r="AO389" i="5"/>
  <c r="AO390" i="5"/>
  <c r="AO391" i="5"/>
  <c r="AO392" i="5"/>
  <c r="AO393" i="5"/>
  <c r="AO394" i="5"/>
  <c r="AO395" i="5"/>
  <c r="AO396" i="5"/>
  <c r="AO397" i="5"/>
  <c r="AO398" i="5"/>
  <c r="AO399" i="5"/>
  <c r="AO400" i="5"/>
  <c r="AO401" i="5"/>
  <c r="AO402" i="5"/>
  <c r="AO403" i="5"/>
  <c r="AO404" i="5"/>
  <c r="AO405" i="5"/>
  <c r="AO406" i="5"/>
  <c r="AO407" i="5"/>
  <c r="AO408" i="5"/>
  <c r="AO409" i="5"/>
  <c r="AO410" i="5"/>
  <c r="AO411" i="5"/>
  <c r="AO412" i="5"/>
  <c r="AO413" i="5"/>
  <c r="AO423" i="5"/>
  <c r="AO359" i="5"/>
  <c r="AO360" i="5"/>
  <c r="AO361" i="5"/>
  <c r="AO362" i="5"/>
  <c r="AO363" i="5"/>
  <c r="AO424" i="5"/>
  <c r="AO425" i="5"/>
  <c r="AO426" i="5"/>
  <c r="AO427" i="5"/>
  <c r="AO428" i="5"/>
  <c r="AO364" i="5"/>
  <c r="AO429" i="5"/>
  <c r="AO430" i="5"/>
  <c r="AO513" i="5"/>
  <c r="AO514" i="5"/>
  <c r="AO515" i="5"/>
  <c r="AO516" i="5"/>
  <c r="AO517" i="5"/>
  <c r="AO422" i="5"/>
  <c r="AO414" i="5"/>
  <c r="AO415" i="5"/>
  <c r="AO416" i="5"/>
  <c r="AO417" i="5"/>
  <c r="AO418" i="5"/>
  <c r="AO419" i="5"/>
  <c r="AO420" i="5"/>
  <c r="AO421" i="5"/>
  <c r="AO431" i="5"/>
  <c r="AO432" i="5"/>
  <c r="AO433" i="5"/>
  <c r="AO434" i="5"/>
  <c r="AO435" i="5"/>
  <c r="AO436" i="5"/>
  <c r="AO437" i="5"/>
  <c r="AO438" i="5"/>
  <c r="AO440" i="5"/>
  <c r="AO439" i="5"/>
  <c r="AO441" i="5"/>
  <c r="AO442" i="5"/>
  <c r="AO443" i="5"/>
  <c r="AO444" i="5"/>
  <c r="AO445" i="5"/>
  <c r="AO446" i="5"/>
  <c r="AO447" i="5"/>
  <c r="AO448" i="5"/>
  <c r="AO449" i="5"/>
  <c r="AO510" i="5"/>
  <c r="AO511" i="5"/>
  <c r="AO518" i="5"/>
  <c r="AO519" i="5"/>
  <c r="AO512" i="5"/>
  <c r="AO520" i="5"/>
  <c r="AO500" i="5"/>
  <c r="AO501" i="5"/>
  <c r="AO502" i="5"/>
  <c r="AO503" i="5"/>
  <c r="AO504" i="5"/>
  <c r="AO505" i="5"/>
  <c r="AO496" i="5"/>
  <c r="AO497" i="5"/>
  <c r="AO498" i="5"/>
  <c r="AO499" i="5"/>
  <c r="AO506" i="5"/>
  <c r="AO507" i="5"/>
  <c r="AO508" i="5"/>
  <c r="AO509" i="5"/>
  <c r="AO452" i="5"/>
  <c r="AO454" i="5"/>
  <c r="AO455" i="5"/>
  <c r="AO456" i="5"/>
  <c r="AO457" i="5"/>
  <c r="AO458" i="5"/>
  <c r="AO460" i="5"/>
  <c r="AO462" i="5"/>
  <c r="AO463" i="5"/>
  <c r="AO464" i="5"/>
  <c r="AO465" i="5"/>
  <c r="AO466" i="5"/>
  <c r="AO467" i="5"/>
  <c r="AO468" i="5"/>
  <c r="AO469" i="5"/>
  <c r="AO470" i="5"/>
  <c r="AO471" i="5"/>
  <c r="AO472" i="5"/>
  <c r="AO453" i="5"/>
  <c r="AO459" i="5"/>
  <c r="AO473" i="5"/>
  <c r="AO474" i="5"/>
  <c r="AO475" i="5"/>
  <c r="AO476" i="5"/>
  <c r="AO450" i="5"/>
  <c r="AO451" i="5"/>
  <c r="AO477" i="5"/>
  <c r="AO478" i="5"/>
  <c r="AO479" i="5"/>
  <c r="AO480" i="5"/>
  <c r="AO481" i="5"/>
  <c r="AO482" i="5"/>
  <c r="AO483" i="5"/>
  <c r="AO484" i="5"/>
  <c r="AO485" i="5"/>
  <c r="AO486" i="5"/>
  <c r="AO487" i="5"/>
  <c r="AO488" i="5"/>
  <c r="AO489" i="5"/>
  <c r="AO490" i="5"/>
  <c r="AO491" i="5"/>
  <c r="AO492" i="5"/>
  <c r="AO493" i="5"/>
  <c r="AO494" i="5"/>
  <c r="AO495" i="5"/>
  <c r="AO521" i="5"/>
  <c r="AO522" i="5"/>
  <c r="AO523" i="5"/>
  <c r="AO524" i="5"/>
  <c r="AO525" i="5"/>
  <c r="AO526" i="5"/>
  <c r="AO527" i="5"/>
  <c r="AO528" i="5"/>
  <c r="AO529" i="5"/>
  <c r="AO530" i="5"/>
  <c r="AO531" i="5"/>
  <c r="AO532" i="5"/>
  <c r="AO533" i="5"/>
  <c r="AO534" i="5"/>
  <c r="AO535" i="5"/>
  <c r="AO536" i="5"/>
  <c r="AO537" i="5"/>
  <c r="AO538" i="5"/>
  <c r="AO539" i="5"/>
  <c r="AO540" i="5"/>
  <c r="AO541" i="5"/>
  <c r="AO542" i="5"/>
  <c r="AO543" i="5"/>
  <c r="AO544" i="5"/>
  <c r="AO545" i="5"/>
  <c r="AO577" i="5"/>
  <c r="AO578" i="5"/>
  <c r="AO579" i="5"/>
  <c r="AO546" i="5"/>
  <c r="AO547" i="5"/>
  <c r="AO548" i="5"/>
  <c r="AO549" i="5"/>
  <c r="AO550" i="5"/>
  <c r="AO551" i="5"/>
  <c r="AO554" i="5"/>
  <c r="AO552" i="5"/>
  <c r="AO553" i="5"/>
  <c r="AO557" i="5"/>
  <c r="AO558" i="5"/>
  <c r="AO559" i="5"/>
  <c r="AO560" i="5"/>
  <c r="AO561" i="5"/>
  <c r="AO562" i="5"/>
  <c r="AO563" i="5"/>
  <c r="AO564" i="5"/>
  <c r="AO565" i="5"/>
  <c r="AO566" i="5"/>
  <c r="AO567" i="5"/>
  <c r="AO568" i="5"/>
  <c r="AO569" i="5"/>
  <c r="AO570" i="5"/>
  <c r="AO571" i="5"/>
  <c r="AO572" i="5"/>
  <c r="AO573" i="5"/>
  <c r="AO574" i="5"/>
  <c r="AO575" i="5"/>
  <c r="AO576" i="5"/>
  <c r="AO365" i="5"/>
  <c r="AO366" i="5"/>
  <c r="AO367" i="5"/>
  <c r="AO368" i="5"/>
  <c r="AO369" i="5"/>
  <c r="AO580" i="5"/>
  <c r="AO581" i="5"/>
  <c r="AO582" i="5"/>
  <c r="AO583" i="5"/>
  <c r="AO584" i="5"/>
  <c r="AO585" i="5"/>
  <c r="AO586" i="5"/>
  <c r="AO587" i="5"/>
  <c r="AO588" i="5"/>
  <c r="AO589" i="5"/>
  <c r="AO590" i="5"/>
  <c r="AO591" i="5"/>
  <c r="AO592" i="5"/>
  <c r="AO593" i="5"/>
  <c r="AO594" i="5"/>
  <c r="AO595" i="5"/>
  <c r="AO596" i="5"/>
  <c r="AO597" i="5"/>
  <c r="AO598" i="5"/>
  <c r="AO599" i="5"/>
  <c r="AO600" i="5"/>
  <c r="AO601" i="5"/>
  <c r="AO602" i="5"/>
  <c r="AO603" i="5"/>
  <c r="AO604" i="5"/>
  <c r="AO605" i="5"/>
  <c r="AO606" i="5"/>
  <c r="AO607" i="5"/>
  <c r="AO608" i="5"/>
  <c r="AO609" i="5"/>
  <c r="AO610" i="5"/>
  <c r="AO611" i="5"/>
  <c r="AO612" i="5"/>
  <c r="AO613" i="5"/>
  <c r="AO614" i="5"/>
  <c r="AO615" i="5"/>
  <c r="AO616" i="5"/>
  <c r="AO617" i="5"/>
  <c r="AO618" i="5"/>
  <c r="AO619" i="5"/>
  <c r="AO620" i="5"/>
  <c r="AO621" i="5"/>
  <c r="AO622" i="5"/>
  <c r="AO623" i="5"/>
  <c r="AO624" i="5"/>
  <c r="AO625" i="5"/>
  <c r="AO626" i="5"/>
  <c r="AO627" i="5"/>
  <c r="AO628" i="5"/>
  <c r="AO629" i="5"/>
  <c r="AO630" i="5"/>
  <c r="AO631" i="5"/>
  <c r="AO632" i="5"/>
  <c r="AO633" i="5"/>
  <c r="AO634" i="5"/>
  <c r="AO635" i="5"/>
  <c r="AO636" i="5"/>
  <c r="AO637" i="5"/>
  <c r="AO638" i="5"/>
  <c r="AO639" i="5"/>
  <c r="AO640" i="5"/>
  <c r="AO641" i="5"/>
  <c r="AO642" i="5"/>
  <c r="AO643" i="5"/>
  <c r="AO644" i="5"/>
  <c r="AO645" i="5"/>
  <c r="AO646" i="5"/>
  <c r="AO647" i="5"/>
  <c r="AO182" i="5"/>
  <c r="AO555" i="5"/>
  <c r="AO556" i="5"/>
  <c r="AO461" i="5"/>
  <c r="AO109" i="5"/>
  <c r="AO110" i="5"/>
  <c r="AO60" i="5"/>
  <c r="AO61" i="5"/>
  <c r="AO62" i="5"/>
  <c r="AO204" i="5"/>
  <c r="AO205" i="5"/>
  <c r="AO206" i="5"/>
  <c r="AO5" i="5"/>
  <c r="H17" i="15"/>
  <c r="I17" i="15" s="1"/>
  <c r="H18" i="15"/>
  <c r="I18" i="15" s="1"/>
  <c r="H19" i="15"/>
  <c r="I19" i="15" s="1"/>
  <c r="H20" i="15"/>
  <c r="I20" i="15" s="1"/>
  <c r="H33" i="15"/>
  <c r="I33" i="15" s="1"/>
  <c r="H34" i="15"/>
  <c r="I34" i="15" s="1"/>
  <c r="H35" i="15"/>
  <c r="I35" i="15" s="1"/>
  <c r="H36" i="15"/>
  <c r="I36" i="15" s="1"/>
  <c r="H41" i="15"/>
  <c r="I41" i="15" s="1"/>
  <c r="H42" i="15"/>
  <c r="I42" i="15" s="1"/>
  <c r="H43" i="15"/>
  <c r="I43" i="15" s="1"/>
  <c r="H44" i="15"/>
  <c r="I44" i="15" s="1"/>
  <c r="H45" i="15"/>
  <c r="I45" i="15" s="1"/>
  <c r="G17" i="15"/>
  <c r="G18" i="15"/>
  <c r="G19" i="15"/>
  <c r="G20" i="15"/>
  <c r="G21" i="15"/>
  <c r="H21" i="15" s="1"/>
  <c r="I21" i="15" s="1"/>
  <c r="G22" i="15"/>
  <c r="H22" i="15" s="1"/>
  <c r="I22" i="15" s="1"/>
  <c r="G23" i="15"/>
  <c r="H23" i="15" s="1"/>
  <c r="I23" i="15" s="1"/>
  <c r="G24" i="15"/>
  <c r="H24" i="15" s="1"/>
  <c r="I24" i="15" s="1"/>
  <c r="G25" i="15"/>
  <c r="H25" i="15" s="1"/>
  <c r="I25" i="15" s="1"/>
  <c r="G26" i="15"/>
  <c r="H26" i="15" s="1"/>
  <c r="I26" i="15" s="1"/>
  <c r="G27" i="15"/>
  <c r="H27" i="15" s="1"/>
  <c r="I27" i="15" s="1"/>
  <c r="G28" i="15"/>
  <c r="H28" i="15" s="1"/>
  <c r="I28" i="15" s="1"/>
  <c r="G29" i="15"/>
  <c r="H29" i="15" s="1"/>
  <c r="I29" i="15" s="1"/>
  <c r="G30" i="15"/>
  <c r="H30" i="15" s="1"/>
  <c r="I30" i="15" s="1"/>
  <c r="G31" i="15"/>
  <c r="H31" i="15" s="1"/>
  <c r="I31" i="15" s="1"/>
  <c r="G32" i="15"/>
  <c r="H32" i="15" s="1"/>
  <c r="I32" i="15" s="1"/>
  <c r="G33" i="15"/>
  <c r="G34" i="15"/>
  <c r="G35" i="15"/>
  <c r="G36" i="15"/>
  <c r="G37" i="15"/>
  <c r="H37" i="15" s="1"/>
  <c r="I37" i="15" s="1"/>
  <c r="G38" i="15"/>
  <c r="H38" i="15" s="1"/>
  <c r="I38" i="15" s="1"/>
  <c r="G39" i="15"/>
  <c r="H39" i="15" s="1"/>
  <c r="I39" i="15" s="1"/>
  <c r="G40" i="15"/>
  <c r="H40" i="15" s="1"/>
  <c r="I40" i="15" s="1"/>
  <c r="G41" i="15"/>
  <c r="G42" i="15"/>
  <c r="G43" i="15"/>
  <c r="G44" i="15"/>
  <c r="G45" i="15"/>
  <c r="G16" i="15"/>
  <c r="H16" i="15" s="1"/>
  <c r="I16" i="15" s="1"/>
  <c r="L236" i="6"/>
  <c r="L235" i="6"/>
  <c r="L161" i="6"/>
  <c r="L134" i="6"/>
  <c r="L133" i="6"/>
  <c r="L125" i="6"/>
  <c r="L116" i="6"/>
  <c r="L79" i="6"/>
  <c r="L73" i="6"/>
  <c r="L63" i="6"/>
  <c r="M56" i="12" l="1"/>
  <c r="N56" i="12" s="1"/>
  <c r="I16" i="12"/>
  <c r="J16" i="12" s="1"/>
  <c r="M16" i="12"/>
  <c r="N16" i="12" s="1"/>
  <c r="I77" i="12"/>
  <c r="J77" i="12" s="1"/>
  <c r="I29" i="12"/>
  <c r="J29" i="12" s="1"/>
  <c r="I18" i="12"/>
  <c r="J18" i="12" s="1"/>
  <c r="I17" i="12"/>
  <c r="J17" i="12" s="1"/>
  <c r="M17" i="12"/>
  <c r="N17" i="12" s="1"/>
  <c r="M18" i="12"/>
  <c r="N18" i="12" s="1"/>
  <c r="M19" i="12"/>
  <c r="N19" i="12" s="1"/>
  <c r="M20" i="12"/>
  <c r="N20" i="12" s="1"/>
  <c r="M21" i="12"/>
  <c r="N21" i="12" s="1"/>
  <c r="M22" i="12"/>
  <c r="N22" i="12" s="1"/>
  <c r="M23" i="12"/>
  <c r="N23" i="12" s="1"/>
  <c r="M24" i="12"/>
  <c r="N24" i="12" s="1"/>
  <c r="M25" i="12"/>
  <c r="N25" i="12" s="1"/>
  <c r="M26" i="12"/>
  <c r="N26" i="12" s="1"/>
  <c r="M27" i="12"/>
  <c r="N27" i="12" s="1"/>
  <c r="M28" i="12"/>
  <c r="N28" i="12" s="1"/>
  <c r="M29" i="12"/>
  <c r="N29" i="12" s="1"/>
  <c r="M30" i="12"/>
  <c r="N30" i="12" s="1"/>
  <c r="M31" i="12"/>
  <c r="N31" i="12" s="1"/>
  <c r="M32" i="12"/>
  <c r="N32" i="12" s="1"/>
  <c r="M33" i="12"/>
  <c r="N33" i="12" s="1"/>
  <c r="M34" i="12"/>
  <c r="N34" i="12" s="1"/>
  <c r="M35" i="12"/>
  <c r="N35" i="12" s="1"/>
  <c r="M36" i="12"/>
  <c r="N36" i="12" s="1"/>
  <c r="M37" i="12"/>
  <c r="N37" i="12" s="1"/>
  <c r="M38" i="12"/>
  <c r="N38" i="12" s="1"/>
  <c r="M39" i="12"/>
  <c r="N39" i="12" s="1"/>
  <c r="M40" i="12"/>
  <c r="N40" i="12" s="1"/>
  <c r="M41" i="12"/>
  <c r="N41" i="12" s="1"/>
  <c r="M42" i="12"/>
  <c r="N42" i="12" s="1"/>
  <c r="M43" i="12"/>
  <c r="N43" i="12" s="1"/>
  <c r="M44" i="12"/>
  <c r="N44" i="12" s="1"/>
  <c r="M45" i="12"/>
  <c r="N45" i="12" s="1"/>
  <c r="M46" i="12"/>
  <c r="N46" i="12" s="1"/>
  <c r="M47" i="12"/>
  <c r="N47" i="12" s="1"/>
  <c r="M48" i="12"/>
  <c r="N48" i="12" s="1"/>
  <c r="M49" i="12"/>
  <c r="N49" i="12" s="1"/>
  <c r="M50" i="12"/>
  <c r="N50" i="12" s="1"/>
  <c r="M51" i="12"/>
  <c r="N51" i="12" s="1"/>
  <c r="M52" i="12"/>
  <c r="N52" i="12" s="1"/>
  <c r="M53" i="12"/>
  <c r="N53" i="12" s="1"/>
  <c r="M54" i="12"/>
  <c r="N54" i="12" s="1"/>
  <c r="M55" i="12"/>
  <c r="N55" i="12" s="1"/>
  <c r="M57" i="12"/>
  <c r="N57" i="12" s="1"/>
  <c r="M58" i="12"/>
  <c r="N58" i="12" s="1"/>
  <c r="M59" i="12"/>
  <c r="N59" i="12" s="1"/>
  <c r="M60" i="12"/>
  <c r="N60" i="12" s="1"/>
  <c r="M61" i="12"/>
  <c r="N61" i="12" s="1"/>
  <c r="M62" i="12"/>
  <c r="N62" i="12" s="1"/>
  <c r="M63" i="12"/>
  <c r="N63" i="12" s="1"/>
  <c r="M64" i="12"/>
  <c r="N64" i="12" s="1"/>
  <c r="M65" i="12"/>
  <c r="N65" i="12" s="1"/>
  <c r="M66" i="12"/>
  <c r="N66" i="12" s="1"/>
  <c r="M67" i="12"/>
  <c r="N67" i="12" s="1"/>
  <c r="M68" i="12"/>
  <c r="N68" i="12" s="1"/>
  <c r="M69" i="12"/>
  <c r="N69" i="12" s="1"/>
  <c r="M70" i="12"/>
  <c r="N70" i="12" s="1"/>
  <c r="M71" i="12"/>
  <c r="N71" i="12" s="1"/>
  <c r="M72" i="12"/>
  <c r="N72" i="12" s="1"/>
  <c r="M73" i="12"/>
  <c r="N73" i="12" s="1"/>
  <c r="M74" i="12"/>
  <c r="N74" i="12" s="1"/>
  <c r="M75" i="12"/>
  <c r="N75" i="12" s="1"/>
  <c r="M76" i="12"/>
  <c r="N76" i="12" s="1"/>
  <c r="M77" i="12"/>
  <c r="N77" i="12" s="1"/>
  <c r="I19" i="12"/>
  <c r="J19" i="12" s="1"/>
  <c r="I20" i="12"/>
  <c r="J20" i="12" s="1"/>
  <c r="I21" i="12"/>
  <c r="J21" i="12" s="1"/>
  <c r="I22" i="12"/>
  <c r="J22" i="12" s="1"/>
  <c r="I23" i="12"/>
  <c r="J23" i="12" s="1"/>
  <c r="I24" i="12"/>
  <c r="J24" i="12" s="1"/>
  <c r="I25" i="12"/>
  <c r="J25" i="12" s="1"/>
  <c r="I26" i="12"/>
  <c r="J26" i="12" s="1"/>
  <c r="I27" i="12"/>
  <c r="J27" i="12" s="1"/>
  <c r="I28" i="12"/>
  <c r="J28" i="12" s="1"/>
  <c r="I30" i="12"/>
  <c r="J30" i="12" s="1"/>
  <c r="I31" i="12"/>
  <c r="J31" i="12" s="1"/>
  <c r="I32" i="12"/>
  <c r="J32" i="12" s="1"/>
  <c r="I33" i="12"/>
  <c r="J33" i="12" s="1"/>
  <c r="I34" i="12"/>
  <c r="J34" i="12" s="1"/>
  <c r="I35" i="12"/>
  <c r="J35" i="12" s="1"/>
  <c r="I36" i="12"/>
  <c r="J36" i="12" s="1"/>
  <c r="I37" i="12"/>
  <c r="J37" i="12" s="1"/>
  <c r="I38" i="12"/>
  <c r="J38" i="12" s="1"/>
  <c r="I39" i="12"/>
  <c r="J39" i="12" s="1"/>
  <c r="I40" i="12"/>
  <c r="J40" i="12" s="1"/>
  <c r="I41" i="12"/>
  <c r="J41" i="12" s="1"/>
  <c r="I42" i="12"/>
  <c r="J42" i="12" s="1"/>
  <c r="I43" i="12"/>
  <c r="J43" i="12" s="1"/>
  <c r="I44" i="12"/>
  <c r="J44" i="12" s="1"/>
  <c r="I45" i="12"/>
  <c r="J45" i="12" s="1"/>
  <c r="I46" i="12"/>
  <c r="J46" i="12" s="1"/>
  <c r="I47" i="12"/>
  <c r="J47" i="12" s="1"/>
  <c r="I48" i="12"/>
  <c r="J48" i="12" s="1"/>
  <c r="I49" i="12"/>
  <c r="J49" i="12" s="1"/>
  <c r="I50" i="12"/>
  <c r="J50" i="12" s="1"/>
  <c r="I51" i="12"/>
  <c r="J51" i="12" s="1"/>
  <c r="I52" i="12"/>
  <c r="J52" i="12" s="1"/>
  <c r="I53" i="12"/>
  <c r="J53" i="12" s="1"/>
  <c r="I54" i="12"/>
  <c r="J54" i="12" s="1"/>
  <c r="I55" i="12"/>
  <c r="J55" i="12" s="1"/>
  <c r="I56" i="12"/>
  <c r="J56" i="12" s="1"/>
  <c r="I57" i="12"/>
  <c r="J57" i="12" s="1"/>
  <c r="I58" i="12"/>
  <c r="J58" i="12" s="1"/>
  <c r="I59" i="12"/>
  <c r="J59" i="12" s="1"/>
  <c r="I60" i="12"/>
  <c r="J60" i="12" s="1"/>
  <c r="I61" i="12"/>
  <c r="J61" i="12" s="1"/>
  <c r="I62" i="12"/>
  <c r="J62" i="12" s="1"/>
  <c r="I63" i="12"/>
  <c r="J63" i="12" s="1"/>
  <c r="I64" i="12"/>
  <c r="J64" i="12" s="1"/>
  <c r="I65" i="12"/>
  <c r="J65" i="12" s="1"/>
  <c r="I66" i="12"/>
  <c r="J66" i="12" s="1"/>
  <c r="I67" i="12"/>
  <c r="J67" i="12" s="1"/>
  <c r="I68" i="12"/>
  <c r="J68" i="12" s="1"/>
  <c r="I69" i="12"/>
  <c r="J69" i="12" s="1"/>
  <c r="I70" i="12"/>
  <c r="J70" i="12" s="1"/>
  <c r="I71" i="12"/>
  <c r="J71" i="12" s="1"/>
  <c r="I72" i="12"/>
  <c r="J72" i="12" s="1"/>
  <c r="I73" i="12"/>
  <c r="J73" i="12" s="1"/>
  <c r="I74" i="12"/>
  <c r="J74" i="12" s="1"/>
  <c r="I75" i="12"/>
  <c r="J75" i="12" s="1"/>
  <c r="I76" i="12"/>
  <c r="J76" i="12" s="1"/>
  <c r="A6" i="6" l="1"/>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5" i="6"/>
  <c r="W6" i="6"/>
  <c r="W7" i="6"/>
  <c r="W8" i="6"/>
  <c r="W9" i="6"/>
  <c r="W10" i="6"/>
  <c r="W11" i="6"/>
  <c r="W12" i="6"/>
  <c r="W13" i="6"/>
  <c r="W14" i="6"/>
  <c r="W158" i="6"/>
  <c r="W15" i="6"/>
  <c r="W16" i="6"/>
  <c r="W17" i="6"/>
  <c r="W18" i="6"/>
  <c r="W19" i="6"/>
  <c r="W20" i="6"/>
  <c r="W21" i="6"/>
  <c r="W22" i="6"/>
  <c r="W23" i="6"/>
  <c r="W24" i="6"/>
  <c r="W25" i="6"/>
  <c r="W26" i="6"/>
  <c r="W27" i="6"/>
  <c r="W28" i="6"/>
  <c r="W29" i="6"/>
  <c r="W30" i="6"/>
  <c r="W31" i="6"/>
  <c r="W32" i="6"/>
  <c r="W48" i="6"/>
  <c r="W49" i="6"/>
  <c r="W52" i="6"/>
  <c r="W53" i="6"/>
  <c r="W33" i="6"/>
  <c r="W34" i="6"/>
  <c r="W35" i="6"/>
  <c r="W36" i="6"/>
  <c r="W37" i="6"/>
  <c r="W38" i="6"/>
  <c r="W39" i="6"/>
  <c r="W40" i="6"/>
  <c r="W41" i="6"/>
  <c r="W42" i="6"/>
  <c r="W43" i="6"/>
  <c r="W44" i="6"/>
  <c r="W45" i="6"/>
  <c r="W46" i="6"/>
  <c r="W47" i="6"/>
  <c r="W50" i="6"/>
  <c r="W51" i="6"/>
  <c r="W54" i="6"/>
  <c r="W55" i="6"/>
  <c r="W56" i="6"/>
  <c r="W57" i="6"/>
  <c r="W58" i="6"/>
  <c r="W59" i="6"/>
  <c r="W60" i="6"/>
  <c r="W61" i="6"/>
  <c r="W62" i="6"/>
  <c r="W63" i="6"/>
  <c r="W64" i="6"/>
  <c r="W65" i="6"/>
  <c r="W66" i="6"/>
  <c r="W67" i="6"/>
  <c r="W68" i="6"/>
  <c r="W69" i="6"/>
  <c r="W70" i="6"/>
  <c r="W71" i="6"/>
  <c r="W176" i="6"/>
  <c r="W177" i="6"/>
  <c r="W178" i="6"/>
  <c r="W179" i="6"/>
  <c r="W180" i="6"/>
  <c r="W181" i="6"/>
  <c r="W72" i="6"/>
  <c r="W73" i="6"/>
  <c r="W74" i="6"/>
  <c r="W75" i="6"/>
  <c r="W76" i="6"/>
  <c r="W77" i="6"/>
  <c r="W78" i="6"/>
  <c r="W79" i="6"/>
  <c r="W80" i="6"/>
  <c r="W81" i="6"/>
  <c r="W82" i="6"/>
  <c r="W83" i="6"/>
  <c r="W84" i="6"/>
  <c r="W85" i="6"/>
  <c r="W192" i="6"/>
  <c r="W193" i="6"/>
  <c r="W194" i="6"/>
  <c r="W195" i="6"/>
  <c r="W196" i="6"/>
  <c r="W197" i="6"/>
  <c r="W86" i="6"/>
  <c r="W87" i="6"/>
  <c r="W88" i="6"/>
  <c r="W89" i="6"/>
  <c r="W90" i="6"/>
  <c r="W91" i="6"/>
  <c r="W92" i="6"/>
  <c r="W93" i="6"/>
  <c r="W94" i="6"/>
  <c r="W95" i="6"/>
  <c r="W96" i="6"/>
  <c r="W97" i="6"/>
  <c r="W98" i="6"/>
  <c r="W99" i="6"/>
  <c r="W100" i="6"/>
  <c r="W101" i="6"/>
  <c r="W102" i="6"/>
  <c r="W103" i="6"/>
  <c r="W104" i="6"/>
  <c r="W105" i="6"/>
  <c r="W106" i="6"/>
  <c r="W107" i="6"/>
  <c r="W108" i="6"/>
  <c r="W109" i="6"/>
  <c r="W110" i="6"/>
  <c r="W111" i="6"/>
  <c r="W112" i="6"/>
  <c r="W113" i="6"/>
  <c r="W114" i="6"/>
  <c r="W115" i="6"/>
  <c r="W116" i="6"/>
  <c r="W117" i="6"/>
  <c r="W118" i="6"/>
  <c r="W120" i="6"/>
  <c r="W121" i="6"/>
  <c r="W201" i="6"/>
  <c r="W202" i="6"/>
  <c r="W203" i="6"/>
  <c r="W204" i="6"/>
  <c r="W123" i="6"/>
  <c r="W124" i="6"/>
  <c r="W125" i="6"/>
  <c r="W205" i="6"/>
  <c r="W122" i="6"/>
  <c r="W126" i="6"/>
  <c r="W127" i="6"/>
  <c r="W128" i="6"/>
  <c r="W129" i="6"/>
  <c r="W130" i="6"/>
  <c r="W131" i="6"/>
  <c r="W207" i="6"/>
  <c r="W208" i="6"/>
  <c r="W132" i="6"/>
  <c r="W209" i="6"/>
  <c r="W210" i="6"/>
  <c r="W211" i="6"/>
  <c r="W212" i="6"/>
  <c r="W133" i="6"/>
  <c r="W134" i="6"/>
  <c r="W213" i="6"/>
  <c r="W214" i="6"/>
  <c r="W215" i="6"/>
  <c r="W216" i="6"/>
  <c r="W135" i="6"/>
  <c r="W136" i="6"/>
  <c r="W137" i="6"/>
  <c r="W138" i="6"/>
  <c r="W139" i="6"/>
  <c r="W140" i="6"/>
  <c r="W143" i="6"/>
  <c r="W144" i="6"/>
  <c r="W141" i="6"/>
  <c r="W142" i="6"/>
  <c r="W145" i="6"/>
  <c r="W146" i="6"/>
  <c r="W147" i="6"/>
  <c r="W148" i="6"/>
  <c r="W159" i="6"/>
  <c r="W160" i="6"/>
  <c r="W161" i="6"/>
  <c r="W162" i="6"/>
  <c r="W169" i="6"/>
  <c r="W170" i="6"/>
  <c r="W171" i="6"/>
  <c r="W172" i="6"/>
  <c r="W163" i="6"/>
  <c r="W164" i="6"/>
  <c r="W173" i="6"/>
  <c r="W174" i="6"/>
  <c r="W175" i="6"/>
  <c r="W184" i="6"/>
  <c r="W185" i="6"/>
  <c r="W186" i="6"/>
  <c r="W187" i="6"/>
  <c r="W188" i="6"/>
  <c r="W189" i="6"/>
  <c r="W190" i="6"/>
  <c r="W191" i="6"/>
  <c r="W199" i="6"/>
  <c r="W200" i="6"/>
  <c r="W206" i="6"/>
  <c r="W165" i="6"/>
  <c r="W166" i="6"/>
  <c r="W167" i="6"/>
  <c r="W168" i="6"/>
  <c r="W182" i="6"/>
  <c r="W183" i="6"/>
  <c r="W198" i="6"/>
  <c r="W152" i="6"/>
  <c r="W153" i="6"/>
  <c r="W156" i="6"/>
  <c r="W150" i="6"/>
  <c r="W151" i="6"/>
  <c r="W157" i="6"/>
  <c r="W149" i="6"/>
  <c r="W218" i="6"/>
  <c r="W219" i="6"/>
  <c r="W220" i="6"/>
  <c r="W217" i="6"/>
  <c r="W221" i="6"/>
  <c r="W222" i="6"/>
  <c r="W223" i="6"/>
  <c r="W224" i="6"/>
  <c r="W225" i="6"/>
  <c r="W119" i="6"/>
  <c r="W226" i="6"/>
  <c r="W227" i="6"/>
  <c r="W228" i="6"/>
  <c r="W229" i="6"/>
  <c r="W230" i="6"/>
  <c r="W231" i="6"/>
  <c r="W232" i="6"/>
  <c r="W233" i="6"/>
  <c r="W234" i="6"/>
  <c r="W235" i="6"/>
  <c r="W236" i="6"/>
  <c r="W237" i="6"/>
  <c r="W238" i="6"/>
  <c r="W5" i="6"/>
  <c r="N30" i="6"/>
  <c r="N15" i="6"/>
  <c r="N14" i="6"/>
  <c r="N7" i="6"/>
  <c r="N130" i="6"/>
  <c r="N131" i="6"/>
  <c r="N150" i="6" l="1"/>
  <c r="N151" i="6"/>
  <c r="N80" i="6"/>
  <c r="N58" i="6"/>
  <c r="N60" i="6"/>
  <c r="N59" i="6"/>
  <c r="N6" i="6" l="1"/>
  <c r="N8" i="6"/>
  <c r="N9" i="6"/>
  <c r="N10" i="6"/>
  <c r="N11" i="6"/>
  <c r="N12" i="6"/>
  <c r="N13" i="6"/>
  <c r="N16" i="6"/>
  <c r="N17" i="6"/>
  <c r="N18" i="6"/>
  <c r="N19" i="6"/>
  <c r="N20" i="6"/>
  <c r="N21" i="6"/>
  <c r="N22" i="6"/>
  <c r="N23" i="6"/>
  <c r="N24" i="6"/>
  <c r="N25" i="6"/>
  <c r="N26" i="6"/>
  <c r="N31" i="6"/>
  <c r="N32" i="6"/>
  <c r="N48" i="6"/>
  <c r="N49" i="6"/>
  <c r="N52" i="6"/>
  <c r="N53" i="6"/>
  <c r="N84" i="6"/>
  <c r="N34" i="6"/>
  <c r="N35" i="6"/>
  <c r="N36" i="6"/>
  <c r="N37" i="6"/>
  <c r="N39" i="6"/>
  <c r="N40" i="6"/>
  <c r="N41" i="6"/>
  <c r="N42" i="6"/>
  <c r="N43" i="6"/>
  <c r="N44" i="6"/>
  <c r="N46" i="6"/>
  <c r="N50" i="6"/>
  <c r="N51" i="6"/>
  <c r="N54" i="6"/>
  <c r="N55" i="6"/>
  <c r="N56" i="6"/>
  <c r="N57" i="6"/>
  <c r="N64" i="6"/>
  <c r="N65" i="6"/>
  <c r="N66" i="6"/>
  <c r="N67" i="6"/>
  <c r="N68" i="6"/>
  <c r="N69" i="6"/>
  <c r="N70" i="6"/>
  <c r="N71" i="6"/>
  <c r="N72" i="6"/>
  <c r="N73" i="6"/>
  <c r="N74" i="6"/>
  <c r="N75" i="6"/>
  <c r="N76" i="6"/>
  <c r="N77" i="6"/>
  <c r="N78" i="6"/>
  <c r="N79" i="6"/>
  <c r="N81" i="6"/>
  <c r="N82" i="6"/>
  <c r="N85" i="6"/>
  <c r="N86" i="6"/>
  <c r="N87" i="6"/>
  <c r="N88" i="6"/>
  <c r="N89" i="6"/>
  <c r="N27" i="6"/>
  <c r="N28" i="6"/>
  <c r="N29" i="6"/>
  <c r="N90" i="6"/>
  <c r="N91" i="6"/>
  <c r="N92" i="6"/>
  <c r="N93" i="6"/>
  <c r="N94" i="6"/>
  <c r="N95" i="6"/>
  <c r="N96" i="6"/>
  <c r="N97" i="6"/>
  <c r="N98" i="6"/>
  <c r="N99" i="6"/>
  <c r="N101" i="6"/>
  <c r="N102" i="6"/>
  <c r="N103" i="6"/>
  <c r="N104" i="6"/>
  <c r="N105" i="6"/>
  <c r="N106" i="6"/>
  <c r="N107" i="6"/>
  <c r="N108" i="6"/>
  <c r="N109" i="6"/>
  <c r="N110" i="6"/>
  <c r="N111" i="6"/>
  <c r="N112" i="6"/>
  <c r="N113" i="6"/>
  <c r="N114" i="6"/>
  <c r="N115" i="6"/>
  <c r="N116" i="6"/>
  <c r="N117" i="6"/>
  <c r="N118" i="6"/>
  <c r="N121" i="6"/>
  <c r="N123" i="6"/>
  <c r="N124" i="6"/>
  <c r="N122" i="6"/>
  <c r="N126" i="6"/>
  <c r="N206" i="6"/>
  <c r="N128" i="6"/>
  <c r="N129" i="6"/>
  <c r="N132" i="6"/>
  <c r="N134" i="6"/>
  <c r="N135" i="6"/>
  <c r="N136" i="6"/>
  <c r="N137" i="6"/>
  <c r="N138" i="6"/>
  <c r="N139" i="6"/>
  <c r="N140" i="6"/>
  <c r="N141" i="6"/>
  <c r="N142" i="6"/>
  <c r="N143" i="6"/>
  <c r="N144" i="6"/>
  <c r="N145" i="6"/>
  <c r="N146" i="6"/>
  <c r="N147" i="6"/>
  <c r="N148" i="6"/>
  <c r="N149" i="6"/>
  <c r="N152" i="6"/>
  <c r="N153" i="6"/>
  <c r="N156" i="6"/>
  <c r="N157"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8" i="6"/>
  <c r="N199" i="6"/>
  <c r="N200" i="6"/>
  <c r="N158" i="6"/>
  <c r="N192" i="6"/>
  <c r="N193" i="6"/>
  <c r="N194" i="6"/>
  <c r="N195" i="6"/>
  <c r="N196" i="6"/>
  <c r="N197" i="6"/>
  <c r="N201" i="6"/>
  <c r="N202" i="6"/>
  <c r="N203" i="6"/>
  <c r="N204" i="6"/>
  <c r="N207" i="6"/>
  <c r="N208" i="6"/>
  <c r="N209" i="6"/>
  <c r="N210" i="6"/>
  <c r="N211" i="6"/>
  <c r="N212" i="6"/>
  <c r="N213" i="6"/>
  <c r="N214" i="6"/>
  <c r="N215" i="6"/>
  <c r="N216" i="6"/>
  <c r="N217" i="6"/>
  <c r="N218" i="6"/>
  <c r="N219" i="6"/>
  <c r="N220" i="6"/>
  <c r="N223" i="6"/>
  <c r="N224" i="6"/>
  <c r="N221" i="6"/>
  <c r="N222" i="6"/>
  <c r="N225" i="6"/>
  <c r="N119" i="6"/>
  <c r="N226" i="6"/>
  <c r="N227" i="6"/>
  <c r="N228" i="6"/>
  <c r="N229" i="6"/>
  <c r="N230" i="6"/>
  <c r="N231" i="6"/>
  <c r="N232" i="6"/>
  <c r="N233" i="6"/>
  <c r="N234" i="6"/>
  <c r="N235" i="6"/>
  <c r="N236" i="6"/>
  <c r="N237" i="6"/>
  <c r="N238" i="6"/>
  <c r="N33" i="6"/>
  <c r="N38" i="6"/>
  <c r="N45" i="6"/>
  <c r="N47" i="6"/>
  <c r="N100" i="6"/>
  <c r="N205" i="6"/>
  <c r="N127" i="6"/>
  <c r="N133" i="6"/>
  <c r="N61" i="6"/>
  <c r="N62" i="6"/>
  <c r="N63" i="6"/>
  <c r="N120" i="6"/>
  <c r="N125" i="6"/>
  <c r="L5" i="5"/>
</calcChain>
</file>

<file path=xl/sharedStrings.xml><?xml version="1.0" encoding="utf-8"?>
<sst xmlns="http://schemas.openxmlformats.org/spreadsheetml/2006/main" count="22210" uniqueCount="3610">
  <si>
    <t>Purpose</t>
  </si>
  <si>
    <t>Toxic Air Contaminant (TAC) Review and Update Rulemaking</t>
  </si>
  <si>
    <t>Explanation of Tabs</t>
  </si>
  <si>
    <t>Tab Number</t>
  </si>
  <si>
    <t>Tab Title</t>
  </si>
  <si>
    <t>Tab Explanation</t>
  </si>
  <si>
    <t>Tab 2</t>
  </si>
  <si>
    <t>Cancer TRVs Changed</t>
  </si>
  <si>
    <t>Tab 3</t>
  </si>
  <si>
    <t>Tab 4</t>
  </si>
  <si>
    <t>Tab 5</t>
  </si>
  <si>
    <t>Appendix Cancer ALL</t>
  </si>
  <si>
    <t>Tab 6</t>
  </si>
  <si>
    <t>Appendix Noncancer ALL</t>
  </si>
  <si>
    <t>Tab 7</t>
  </si>
  <si>
    <t>Tab 8</t>
  </si>
  <si>
    <t>8. PAH RPFs</t>
  </si>
  <si>
    <t>n/a</t>
  </si>
  <si>
    <t>Change Log</t>
  </si>
  <si>
    <t>Notes Legend</t>
  </si>
  <si>
    <t>Throughout this workbook, there are columns titled "TRV Notes". The numbered notes correspond to the notes below.</t>
  </si>
  <si>
    <t>Number</t>
  </si>
  <si>
    <t>Note</t>
  </si>
  <si>
    <t>Authoritative Source Definitions</t>
  </si>
  <si>
    <t>Oregon Administrative Rules, adopted by the Environmental Quality Commission, specify sources of toxicity information considered to be authoritative in terms of their scientific rigor and comprehensive methods for producing toxicity information (OAR 340-247-0030). This list of authoritative sources slightly changed in 2021 as described below, primarily by adding “DEQ in consultation with ATSAC” as an authoritative source and listing the broader agency names rather than the specific program names within agencies. DEQ uses the term TRV when referring to any similarly derived health-based toxicity value developed by other agencies. A TAC could have up to three different TRVs.</t>
  </si>
  <si>
    <t>DEQ Authoritative Sources in Current Oregon Administrative Rule</t>
  </si>
  <si>
    <t>Authoritative Source Agency Acronym</t>
  </si>
  <si>
    <t>Authoritative Source Agency</t>
  </si>
  <si>
    <t>Specific Program Names within the Agency that are Referenced in this Workbook</t>
  </si>
  <si>
    <t>ATSDR</t>
  </si>
  <si>
    <t>U.S. Agency for Toxic Substances and Disease Registry</t>
  </si>
  <si>
    <t>EPA</t>
  </si>
  <si>
    <t>U.S. Environmental Protection Agency</t>
  </si>
  <si>
    <t>IRIS = Integrated Risk Information System
PPRTV = Provisional Peer-Reviewed Toxicity Values</t>
  </si>
  <si>
    <t>CalEPA</t>
  </si>
  <si>
    <t>California Environmental Protection Agency</t>
  </si>
  <si>
    <t>DEQ</t>
  </si>
  <si>
    <t>Oregon DEQ in consultation with ATSAC*</t>
  </si>
  <si>
    <t>*“Oregon DEQ in consultation with ATSAC” was added to the list of authoritative sources by the Environmental Quality Commission in 2021. There are no TRVs in 2018 rule from this authoritative source.</t>
  </si>
  <si>
    <t>DEQ Authoritative Sources in 2018 Oregon Administrative Rule</t>
  </si>
  <si>
    <t>Authoritative Source Agency Acronym Referenced in this Workbook</t>
  </si>
  <si>
    <t>ATSAC, 2018</t>
  </si>
  <si>
    <t>Previous version of ATSAC</t>
  </si>
  <si>
    <t>IRIS</t>
  </si>
  <si>
    <t>Integrated Risk Information System from the U.S. EPA</t>
  </si>
  <si>
    <t>PPRTV</t>
  </si>
  <si>
    <t>Provisional Peer-Reviewed Toxicity Values from the U.S. EPA</t>
  </si>
  <si>
    <t>OEHHA</t>
  </si>
  <si>
    <t>The Office of Environmental Health Hazard Assessment from CalEPA</t>
  </si>
  <si>
    <t>SGC</t>
  </si>
  <si>
    <t>Short-term Guidance Concentrations: DEQ and OHA developed these rapidly after an acute industrial air pollution release in Portland, Oregon</t>
  </si>
  <si>
    <t>Additional Acronyms and Terms</t>
  </si>
  <si>
    <t>Acronym or Term</t>
  </si>
  <si>
    <t>Definition</t>
  </si>
  <si>
    <t>Acute noncancer TRV</t>
  </si>
  <si>
    <t>Air concentration below which noncancer health effects are not expected over 24 hours or less from breathing that air</t>
  </si>
  <si>
    <t>ATSAC</t>
  </si>
  <si>
    <t>DEQ’s Air Toxics Science Advisory Committee</t>
  </si>
  <si>
    <t>Cancer TRV</t>
  </si>
  <si>
    <t>Air concentration corresponding to a one in one million excess cancer risk, calculated by dividing one in one million (0.000001) by the inhalation unit risk when that air is breathed all the time over a lifetime</t>
  </si>
  <si>
    <t>Chronic noncancer TRV</t>
  </si>
  <si>
    <t>Air concentration below which noncancer health effects are not expected over a year or more of constantly breathing that air</t>
  </si>
  <si>
    <t>Oregon Department of Environmental Quality</t>
  </si>
  <si>
    <t>HEC</t>
  </si>
  <si>
    <t>Human Equivalent Concentration
   •	  DAF = dosimetric adjustment factor
   •	  RDDR = regional deposited dose ratio used in derivation of an HEC for particles
   •	  RGDR = regional gas dose ratio used in derivation of an HEC for gases
For HEC information, DEQ listed the factor that the authoritative source used to calculate the HEC and recorded the nomenclature that the authoritative source used. If the HEC adjustment factor was equivalent to 1, DEQ recorded “no” for the HEC adjustment.</t>
  </si>
  <si>
    <t>IUR</t>
  </si>
  <si>
    <t>OHA</t>
  </si>
  <si>
    <t>Oregon Health Authority</t>
  </si>
  <si>
    <t>POD</t>
  </si>
  <si>
    <t>TAC</t>
  </si>
  <si>
    <t>Toxic Air Contaminant</t>
  </si>
  <si>
    <t>TRV</t>
  </si>
  <si>
    <t>Toxicity Reference Value</t>
  </si>
  <si>
    <t>UF</t>
  </si>
  <si>
    <t>Description of Change</t>
  </si>
  <si>
    <t>Notes</t>
  </si>
  <si>
    <t>1266T</t>
  </si>
  <si>
    <t>Display Order</t>
  </si>
  <si>
    <t>Seq ID</t>
  </si>
  <si>
    <t>CAS RN</t>
  </si>
  <si>
    <t>TRV Notes</t>
  </si>
  <si>
    <t>TRV Type</t>
  </si>
  <si>
    <t>Proposed TRV Source</t>
  </si>
  <si>
    <t>More than 1 TRV?</t>
  </si>
  <si>
    <t>Source</t>
  </si>
  <si>
    <t>TRV Publication Date</t>
  </si>
  <si>
    <t>Species</t>
  </si>
  <si>
    <t>Description of TRV endpoints (basis for points of departure)</t>
  </si>
  <si>
    <t xml:space="preserve">Other endpoints </t>
  </si>
  <si>
    <t>Study Author and Year</t>
  </si>
  <si>
    <t>Links to TRV sources</t>
  </si>
  <si>
    <t>TRV Selection Comments</t>
  </si>
  <si>
    <t>Change</t>
  </si>
  <si>
    <t>Selected TRV?</t>
  </si>
  <si>
    <t>75-07-0</t>
  </si>
  <si>
    <t>Acetaldehyde</t>
  </si>
  <si>
    <t>Cancer</t>
  </si>
  <si>
    <t>Yes</t>
  </si>
  <si>
    <t>Animal</t>
  </si>
  <si>
    <t>Nasal squamous cell carcinoma and adenocarcinoma</t>
  </si>
  <si>
    <t>Woutersen 1986</t>
  </si>
  <si>
    <t>Click Here</t>
  </si>
  <si>
    <t>Updated 1/9/2023. Cancer TRV changed from ATSAC to OEHHA due to TRV selection process.</t>
  </si>
  <si>
    <t>Proposed TRV</t>
  </si>
  <si>
    <t>Woutersen 1984</t>
  </si>
  <si>
    <t>Other Source</t>
  </si>
  <si>
    <t>107-13-1</t>
  </si>
  <si>
    <t>Acrylonitrile</t>
  </si>
  <si>
    <t>Human</t>
  </si>
  <si>
    <t>Respiratory cancer</t>
  </si>
  <si>
    <t>O'berg 1980</t>
  </si>
  <si>
    <t>Checked 12/27/2023 cancer TRV changed from ATSAC to OEHHA. No proposed changes to chronic noncancer TRV. ATSDR rescinded their acute MRL as of 8/1/2023</t>
  </si>
  <si>
    <t>67-66-3</t>
  </si>
  <si>
    <t>Chloroform</t>
  </si>
  <si>
    <t>hepatocellular carcinoma</t>
  </si>
  <si>
    <t>NCI 1976</t>
  </si>
  <si>
    <t xml:space="preserve">Propose adding IRIS Cancer TRV. Both proposed noncancer TRVs are from ATSDR's recent (1/1/2024) toxicological profile which uses more recent critical studies than the other authoritative sources.  </t>
  </si>
  <si>
    <t>NCI 1976; Jorgenson 1985; Roe 1979; Tumasonis 1985; Reuber 1979</t>
  </si>
  <si>
    <t>7738-94-5</t>
  </si>
  <si>
    <t>Chromic(VI) acid, including chromic acid aerosol mist and chromium trioxide</t>
  </si>
  <si>
    <t>Lung cancer</t>
  </si>
  <si>
    <t>Gibb 2020</t>
  </si>
  <si>
    <t xml:space="preserve">Proposed cancer and chronic TRVs are adopted from the 8/2024 IRIS assessment. They are most recently published of available values and are based on the most recently published underlying studies. The proposed acute TRV from DEQ is derived from ATSDR's intermediate MRL by removing the days/week component of the intermittent to continuous exposure adjustment. See Appendix for more details. </t>
  </si>
  <si>
    <t>Mancuso 1975</t>
  </si>
  <si>
    <t>18540-29-9</t>
  </si>
  <si>
    <t>Chromium VI, chromate and dichromate particulate</t>
  </si>
  <si>
    <t xml:space="preserve">Proposed cancer and chronic noncancer TRVs are from the 8/2024 IRIS assessment, which treats both particulate and aerosol mist hexavalent chromium the same. Note that chronic values are adjusted to reflect the concentration of the hexavalent chromium molecule. DEQ is not proposing to change the acute TRV. </t>
  </si>
  <si>
    <t>1011T</t>
  </si>
  <si>
    <t>Cobalt and compounds (soluble)</t>
  </si>
  <si>
    <t>Lung and adrenal tumors</t>
  </si>
  <si>
    <t>NTP 1998</t>
  </si>
  <si>
    <t xml:space="preserve">DEQ proposes to apply the same proposed noncancer TRVs to both soluble and insoluble cobalt compounds. They were derived from studies using insoluble forms, but DEQ proposes to apply them to soluble compounds as well to be protective of health since there are no noncancer tox values from authoritative sources designed specifically for application to soluble cobalt compounds. The proposed cancer TRV from OEHHA is designed specifically to be applied to soluble compounds of cobalt. See OEHHA's consolidated table for list of specific cobalt compounds that are considered "soluble" to which these proposed TRVs are proposed to be applied (https://ww2.arb.ca.gov/sites/default/files/classic/toxics/healthval/contable10062023.pdf). Note that all proposed cobalt TRVs are intended to be applied to air concentrations that have been adjusted for cobalt content (i.e. µg Co/m3). </t>
  </si>
  <si>
    <t>Animals</t>
  </si>
  <si>
    <t>NTP 1998; Bucher 1999</t>
  </si>
  <si>
    <t>78-87-5</t>
  </si>
  <si>
    <t>1,2-Dichloropropane {propylene dichloride}</t>
  </si>
  <si>
    <t>Nasal tumors</t>
  </si>
  <si>
    <t>Umeda 2010</t>
  </si>
  <si>
    <t xml:space="preserve">Proposed new cancer value from PPRTV. Also proposed updated to acute TRV to match new ATSDR tox profile (2021). No proposed change to chronic noncancer TRV. </t>
  </si>
  <si>
    <t>Unknown</t>
  </si>
  <si>
    <t>No derivation information available</t>
  </si>
  <si>
    <t>50-00-0</t>
  </si>
  <si>
    <t>Formaldehyde</t>
  </si>
  <si>
    <t>Nasopharyngeal cancer</t>
  </si>
  <si>
    <t>Beane Freeman 2013</t>
  </si>
  <si>
    <t>Proposed cancer and chronic noncancer values are from brand new 8/1/2024 Final IRIS assessment. Note that the IUR/TRV listed here does not incorporate an early life adjustment factor, but that the residential RBC and non-resident child RBCs should since IRIS specifies that formaldehyde should be treated as a mutagen. No proposed changes to acute TRV.</t>
  </si>
  <si>
    <t>nasal squamous cell carcinoma</t>
  </si>
  <si>
    <t>Kerns 1983; EPA 1987</t>
  </si>
  <si>
    <t>1313-99-1</t>
  </si>
  <si>
    <t>Nickel oxide</t>
  </si>
  <si>
    <t>Lung cancer mortality</t>
  </si>
  <si>
    <t>Chovil 1981; Roberts 1984; Muir 1985</t>
  </si>
  <si>
    <t>Enterline 1982; Chovil 1981; Peto 1984; Magnus 1982</t>
  </si>
  <si>
    <t>1068T</t>
  </si>
  <si>
    <t>Polybrominated dibenzo-p-dioxins (PBDDs) &amp; dibenzofurans (PBDFs) TEQ</t>
  </si>
  <si>
    <t>Hepatocellular carcinoma/adenoma</t>
  </si>
  <si>
    <t>NTP 1982</t>
  </si>
  <si>
    <t>TRV Support Document</t>
  </si>
  <si>
    <t>Imported from Seq ID 646</t>
  </si>
  <si>
    <t>1336-36-3</t>
  </si>
  <si>
    <t>Total Polychlorinated Biphenyls (PCBs), evaporated mixtures</t>
  </si>
  <si>
    <t>Adopted from EPA</t>
  </si>
  <si>
    <t>This TRV is still based on EPA's work that OEHHA adopted and is essentially the same value. However, DEQ now proposes to specify that this value applies only to evaporated congeners of PCB mixtures. DEQ will propose a separate value for unspecified PCB mixtures in aerosol or particulate form.</t>
  </si>
  <si>
    <t>Brunner 1996; Nordback 1985</t>
  </si>
  <si>
    <t>226-36-8</t>
  </si>
  <si>
    <t>Dibenz[a,h]acridine</t>
  </si>
  <si>
    <t>See benzo[a]pyrene</t>
  </si>
  <si>
    <t>Derived by applying MDH RPF for this compound (0.1) to the EPA IUR for benzo(a)pyrene</t>
  </si>
  <si>
    <t>MDH 2016</t>
  </si>
  <si>
    <t>Derived by applying OEHHA RPF for this compound (0.1) to the OEHHA IUR for benzo(a)pyrene</t>
  </si>
  <si>
    <t>OEHHA 1993</t>
  </si>
  <si>
    <t>224-42-0</t>
  </si>
  <si>
    <t>Dibenz[a,j]acridine</t>
  </si>
  <si>
    <t>Derived by applying the MDH RPF of 0.1 to the EPA IUR for benzo(a)pyrene</t>
  </si>
  <si>
    <t>Derived by applying the OEHHA RPF of 0.1 to OEHHA's IUR for benzo(a)pyrene</t>
  </si>
  <si>
    <t>194-59-2</t>
  </si>
  <si>
    <t>7H-Dibenzo[c,g]carbazole</t>
  </si>
  <si>
    <t>Derived by applying RPF of 1 developed by OEHHA and adopted by MDH to the EPA IUR for benzo(a)pyrene</t>
  </si>
  <si>
    <t>Proposed update uses the an RPF shared by OEHHA and MDH but applies it to the newer EPA IUR for benzo(a)pyrene rather than the older IUR used by OEHHA. Derived by dividing target risk (1 in 1 million) by the product of EPA's IUR for benzo(a)pyrene and the RPF of 1 generated by OEHHA and adopted by MDH</t>
  </si>
  <si>
    <t>Derived by applying OEHHA RPF of 1 to OEHHA IUR for benzo(a)pyrene</t>
  </si>
  <si>
    <t>57-97-6</t>
  </si>
  <si>
    <t>7,12-Dimethylbenz[a]anthracene</t>
  </si>
  <si>
    <t>Derived by dividing DEQ target risk of 1 in 1 million by the product of the 2017 IRIS IUR for benzo(a)pyrene and the Minnesota Department of Health 2016 RPF for this compound of 64</t>
  </si>
  <si>
    <t xml:space="preserve"> </t>
  </si>
  <si>
    <t>Intestinal tumors</t>
  </si>
  <si>
    <t>OEHHA 1992</t>
  </si>
  <si>
    <t>42397-64-8</t>
  </si>
  <si>
    <t>1,6-Dinitropyrene</t>
  </si>
  <si>
    <t>Derived by applying OEHHA's and MDH's shared RPF of 10 for this compound to EPA's 2017 IUR for benzo(a)pyrene</t>
  </si>
  <si>
    <t>The proposed value differs from the old because it applies the same RPF to the newer EPA IUR for benzo(a)pyrene rather than the older OEHHA IUR for benzo(a)pyrene. Derived by dividing target risk (1 in 1 million) by the product of EPA's IUR for benzo(a)pyrene and OEHHA's and MDH's shared RPF of 10 for this compound</t>
  </si>
  <si>
    <t>Derived by applying OEHHA's RPF of 10 for this compound to OEHHA's IUR for benzo(a)pyrene</t>
  </si>
  <si>
    <t>42397-65-9</t>
  </si>
  <si>
    <t>1,8-Dinitropyrene</t>
  </si>
  <si>
    <t>Derived by applying OEHHA's and MDH's shared RPF of 1 for this compound to the 2017 EPA IUR for benzo(a)pyrene</t>
  </si>
  <si>
    <t>Proposed value differs from old by applying the same RPF for this compound shared by OEHHA and MDH to the newer EPA IUR for benzo(a)pyrene rather than the OEHHA IUR. Derived by dividing target risk (1 in 1 million) by the product of EPA's IUR for benzo(a)pyrene and OEHHA's and MDH's shared RPF of 1 for this compound</t>
  </si>
  <si>
    <t>Derived by applying OEHHA RPF of 1 for this compound to the OEHHA IUR for benzo(a)pyrene</t>
  </si>
  <si>
    <t>56-49-5</t>
  </si>
  <si>
    <t>3-Methylcholanthrene</t>
  </si>
  <si>
    <t>Derived by dividing DEQ's target cancer risk of 1 in 1 million by the product of the EPA IRIS 2017 IUR for benzo(a)pyrene and the 2016 MDH derived RPF for this compound of 5.6.</t>
  </si>
  <si>
    <t>This TRV is derived by dividing DEQ's target risk of 1 in 1 million by the product of the EPA IRIS 2017 IUR for benzo(a)pyrene and the MDH 2016 RPF for this compound of 5.6.</t>
  </si>
  <si>
    <t>Mammary tumors</t>
  </si>
  <si>
    <t>602-87-9</t>
  </si>
  <si>
    <t>5-Nitroacenaphthene</t>
  </si>
  <si>
    <t>Derived by dividing the target risk of 1 in 1 million by the product of the 2017 IRIS IUR for benzo(a)pyrene and the 2016 MDH derived relative potency factor of 0.02</t>
  </si>
  <si>
    <t>The proposed DEQ cancer TRV is derived by dividing the target risk of 1 in 1 million by the product of the 2017 IRIS IUR for benzo(a)pyrene and the 2016 MDH-derived RPF for this compound (0.02).</t>
  </si>
  <si>
    <t>Tumors in ear canals</t>
  </si>
  <si>
    <t>Takemura 1974; NCI 1978</t>
  </si>
  <si>
    <t>607-57-8</t>
  </si>
  <si>
    <t>2-Nitrofluorene</t>
  </si>
  <si>
    <t>Proposed value differs from existing because it applies the same RPF of 0.01 to the newer 2017 EPA IUR for benzo(a)pyrene rather than the older OEHHA IUR for benzo(a)pyrene. Derived by dividing target risk (1 in 1 million) by the product of EPA's 2017 IUR for benzo(a)pyrene and OEHHA's and MDH's shared RPF of 0.01 for this compound.</t>
  </si>
  <si>
    <t>Derived by applying OEHHA's RPF of 0.01 for this compound to OEHHA's IUR for benzo(a)pyrene</t>
  </si>
  <si>
    <t>5522-43-0</t>
  </si>
  <si>
    <t>1-Nitropyrene</t>
  </si>
  <si>
    <t>Derived by applying OEHHA's and MDH's shared RPF of 0.1 for this compound to EPA's 2017 IUR for benzo(a)pyrene</t>
  </si>
  <si>
    <t>Proposed value differs from existing because the same RPF is applied to EPA's newer 2017 IUR for benzo(a)pyrene rather than OEHHA's older IUR for benzo(a)pyrene. Derived by dividing target risk (1 in 1 million) by the product of EPA's 2017 IUR for benzo(a)pyrene and OEHHA's and MDH's shared RPF of 0.1 for this compound.</t>
  </si>
  <si>
    <t>Derived by applying OEHHA's RPF of 0.1 for this compound to OEHHA's IUR for benzo(a)pyrene</t>
  </si>
  <si>
    <t>57835-92-4</t>
  </si>
  <si>
    <t>4-Nitropyrene</t>
  </si>
  <si>
    <t>Proposed value is different than existing because it applies the same RPF of 0.1 to EPA's newer 2017 IUR for benzo(a)pyrene rather than to OEHHA's older IUR for benzo(a)pyrene. Derived by dividing target risk (1 in 1 million) by the product of EPA's 2017 IUR for benzo(a)pyrene and OEHHA's and MDH's shared RPF of 0.1 for this compound.</t>
  </si>
  <si>
    <t>Unrounded Source TRV</t>
  </si>
  <si>
    <t>Target Organ</t>
  </si>
  <si>
    <t>POD Value</t>
  </si>
  <si>
    <t>Point of Departure Method</t>
  </si>
  <si>
    <t>Point of Departure Notes</t>
  </si>
  <si>
    <t>Duration of Exposure</t>
  </si>
  <si>
    <t>Time Adjustment in TRV?</t>
  </si>
  <si>
    <t>Time Adjustment Notes</t>
  </si>
  <si>
    <t>Human Equivalent Conc. In TRV?</t>
  </si>
  <si>
    <t>Human Equivalent Conc. Notes</t>
  </si>
  <si>
    <t>Combined UFs</t>
  </si>
  <si>
    <t>Total UF</t>
  </si>
  <si>
    <t>UF Notes</t>
  </si>
  <si>
    <t>Other Organs?</t>
  </si>
  <si>
    <t>107-02-8</t>
  </si>
  <si>
    <t>Acrolein</t>
  </si>
  <si>
    <t>Chronic</t>
  </si>
  <si>
    <t xml:space="preserve">Respiratory system </t>
  </si>
  <si>
    <t>Matsumoto 2021</t>
  </si>
  <si>
    <t>Nasal respiratory epithelial lesions</t>
  </si>
  <si>
    <t>BMC10</t>
  </si>
  <si>
    <t>2 years</t>
  </si>
  <si>
    <t>6/24 hours/day x 5/7 days/week</t>
  </si>
  <si>
    <t>RGDR = 0.25</t>
  </si>
  <si>
    <t>Chronic noncancer TRVs are from an April 2025 final ATSDR toxicological profile</t>
  </si>
  <si>
    <t>Feron 1978</t>
  </si>
  <si>
    <t>Nasal lesions</t>
  </si>
  <si>
    <t>LOAEL</t>
  </si>
  <si>
    <t>Less severe</t>
  </si>
  <si>
    <t>13 weeks; 5 days/week; 6 hours/day</t>
  </si>
  <si>
    <t xml:space="preserve">RGDR = 0.14 </t>
  </si>
  <si>
    <t>Rat</t>
  </si>
  <si>
    <t>Dorman 2008</t>
  </si>
  <si>
    <t>Critical effect  is histological changes in nasal epithelium in rats, but hazard index targets are listed as both the respiratory system and eyes. No NOAEL; LOAEL is 0.4 ppm.</t>
  </si>
  <si>
    <t>NOAEL</t>
  </si>
  <si>
    <t>65 days</t>
  </si>
  <si>
    <t>DAF = 0.85</t>
  </si>
  <si>
    <t xml:space="preserve">combined UF of 2 is because of some uncertainty in the "DAF" used to calculate a human equivalent concentration since it was from an analogous chemical and not designed specifically for this chemical. </t>
  </si>
  <si>
    <t>Combined UF of 2 represents a special DAF adjustment that was part of the animal to human extrapolation in addition to 3 for toxicodynamics; human variability is 10 for potential asthma exacerbation in children. ATSDR does not list chronic effects of acrolein exposure.</t>
  </si>
  <si>
    <t>Eyes</t>
  </si>
  <si>
    <t>79-10-7</t>
  </si>
  <si>
    <t>Acrylic acid</t>
  </si>
  <si>
    <t>Miller 1981</t>
  </si>
  <si>
    <t>Degeneration of nasal olfactory epithelium in mice.</t>
  </si>
  <si>
    <t>13 weeks</t>
  </si>
  <si>
    <t>RGDR(ET) = 0.137</t>
  </si>
  <si>
    <t>PPRTV value is a subchronic RfC</t>
  </si>
  <si>
    <t xml:space="preserve">Checked 3/31/2023 - Proposed chronic TRV comes from PPRTV subchronic RfC. It is based on the same study and approach as the IRIS chronic RfC but applied benchmark concentration modeling for the POD rather than a NOAEL. The proposed acute TRV is adapted from OEHHA's 1-hour REL, by modifying the exposure time to 24 hours to make the acute TRV better align with DEQ's 24-hour averaging time for acute TRVs. </t>
  </si>
  <si>
    <t>Mouse</t>
  </si>
  <si>
    <t>RGDR(ET) = 0.122</t>
  </si>
  <si>
    <t>x</t>
  </si>
  <si>
    <t>Nervous system</t>
  </si>
  <si>
    <t>71-43-2</t>
  </si>
  <si>
    <t>Benzene</t>
  </si>
  <si>
    <t>Blood</t>
  </si>
  <si>
    <t>Lan 2004</t>
  </si>
  <si>
    <t>Decreased number of peripheral B-lymphocytes</t>
  </si>
  <si>
    <t>6.1 years average</t>
  </si>
  <si>
    <t>8/24 hours/day x 6/7 days/week</t>
  </si>
  <si>
    <t>No</t>
  </si>
  <si>
    <t>Selected ATSDR chronic MRL as chronic TRV over other candidates because it considered same critical study and both candidates did BMD modeling but ATSDR found that the BMR 1SD was higher than the maximum exposure level therefore they default to the LOAEL as POD</t>
  </si>
  <si>
    <t>Immune system</t>
  </si>
  <si>
    <t>Rothman 1996</t>
  </si>
  <si>
    <t>Decreased lymphocyte count</t>
  </si>
  <si>
    <t>BMC1SD</t>
  </si>
  <si>
    <t>At least 6 months during work hours</t>
  </si>
  <si>
    <t>Standard occupational adjustment</t>
  </si>
  <si>
    <t>BMC was new as point of departure at the time this assessment was done. EPA applied an UF of 3 for LOAEL even though the point of departure is an BMC.</t>
  </si>
  <si>
    <t>Decreased peripheral blood cells in Chinese workers.</t>
  </si>
  <si>
    <t>BMC0.5SD</t>
  </si>
  <si>
    <t xml:space="preserve">BMC is actually set at half of one standard deviation from the mean, not 5% response. </t>
  </si>
  <si>
    <t>6.1+/-2.1 years</t>
  </si>
  <si>
    <t>√10</t>
  </si>
  <si>
    <t>60 is not an error. Calculated total uncertainty factor is closer to 180 but they rounded to 200.</t>
  </si>
  <si>
    <t>Actually a 1 SD BMC</t>
  </si>
  <si>
    <t>Same as IRIS but omitted the subchronic to chronic UF because this value is a subchronic rather than chronic RfC</t>
  </si>
  <si>
    <t>7440-41-7</t>
  </si>
  <si>
    <t>Beryllium and compounds</t>
  </si>
  <si>
    <t>Schuler 2012</t>
  </si>
  <si>
    <t>Beryllium sensitization</t>
  </si>
  <si>
    <t>Median 1.75 years</t>
  </si>
  <si>
    <t>Propose rescinding existing acute TRV. None of our authoritative sources have an acute TRV for beryllium and neither do TCEQ or Minnesota. ATSDR's very recent (2023) Toxicological Profile explicitly states that there is inadequate information to support an acute MRL for beryllium.</t>
  </si>
  <si>
    <t>Kreiss 1996; Eisenbud 1949</t>
  </si>
  <si>
    <t>Beryllium sensitization and chronic beryllium disease</t>
  </si>
  <si>
    <t>Unclear. Study lasted from at least 1981 to 1985</t>
  </si>
  <si>
    <t xml:space="preserve">Kreiss 1996 </t>
  </si>
  <si>
    <t>Beryllium sensitization and chronic beryllium disease in occupationally exposed humans. TRV is based on toxicity of beryllium sulfate.</t>
  </si>
  <si>
    <t>Chronic beryllium disease is irreversible</t>
  </si>
  <si>
    <t>Kreiss 1996</t>
  </si>
  <si>
    <t>74-83-9</t>
  </si>
  <si>
    <t>Bromomethane {methyl bromide}</t>
  </si>
  <si>
    <t>Reuzel 1991</t>
  </si>
  <si>
    <t>Degenerative and proliferative lesions of the olfactory epithelium in nasal cavity of rats.</t>
  </si>
  <si>
    <t>128 weeks</t>
  </si>
  <si>
    <t>RDGR = 0.20</t>
  </si>
  <si>
    <t>For some reason ATSDR didn't round 90 to 100 as is typical</t>
  </si>
  <si>
    <t xml:space="preserve">Proposed chronic TRV is from ATSDR in tox profile finalized in 2020 making it the most recent of the chronic TRVs for bromomethane. It also uses a more recent critical study than those used by other authoritative sources. Proposed DEQ acute TRV is derived from and identical to the OEHHA 1-hour REL except agency staff adjusted the exposure time to fit DEQ's 24-hour definition of acute TRV. See "Proposed TRVs where DEQ is the Authoritative Source" document for adjustment details. </t>
  </si>
  <si>
    <t>Reuzel 1987, 1991</t>
  </si>
  <si>
    <t>29 months</t>
  </si>
  <si>
    <t>RGDR(ET) = 0.23</t>
  </si>
  <si>
    <t>Highly acutely toxic to humans; not a lot of human exposure studies. ATSDR Tox profile is draft</t>
  </si>
  <si>
    <t>Nervous system; Cardiovascular system</t>
  </si>
  <si>
    <t>RDGR = 0.23</t>
  </si>
  <si>
    <t>NTP 1992</t>
  </si>
  <si>
    <t>Details not laid out in assessment document</t>
  </si>
  <si>
    <t>Details not laid out in PPRT assessment document</t>
  </si>
  <si>
    <t>106-94-5</t>
  </si>
  <si>
    <t>1-Bromopropane {n-propyl bromide}</t>
  </si>
  <si>
    <t>Li 2010</t>
  </si>
  <si>
    <t>Reduction in distal peripheral  nerve function</t>
  </si>
  <si>
    <t>38.8 months</t>
  </si>
  <si>
    <t>10/20 cubic meters/day x 5/7 days/week</t>
  </si>
  <si>
    <t xml:space="preserve">The OEHHA value is most recently evaluated and published. </t>
  </si>
  <si>
    <t>Dose-dependent neurologic abnormalities in workers.</t>
  </si>
  <si>
    <t>36-47 months</t>
  </si>
  <si>
    <t>12/24 hours/day x 5/7 days/week</t>
  </si>
  <si>
    <t>ATSDR noted several limitations in the study, including selection bias and that exposures estimated are lower than actual exposures.</t>
  </si>
  <si>
    <t xml:space="preserve">Endocrine system; Respiratory system </t>
  </si>
  <si>
    <t>75-15-0</t>
  </si>
  <si>
    <t>Carbon disulfide</t>
  </si>
  <si>
    <t>Cirla and Graziano 1981; Godderis 2006; Hirata 1996; Johnson 1983; Kim 2000; Reinhardt 1997; Yoshioka 2017</t>
  </si>
  <si>
    <t>Impaired peripheral nerve conduction</t>
  </si>
  <si>
    <t>95% lower confidence limit of weighted median NOAEL/LOAEL boundary</t>
  </si>
  <si>
    <t>Varies by study - all chronic</t>
  </si>
  <si>
    <t>8/24 hours/day and 5/7 days/week</t>
  </si>
  <si>
    <t>Selected ATSDR over other candidate values because it incorporates data from multiple critical studies in multiple populations making for a scientifically robust POD</t>
  </si>
  <si>
    <t>Johnson 1983</t>
  </si>
  <si>
    <t>Peripheral nervous system dysfunction</t>
  </si>
  <si>
    <t>12.1 years</t>
  </si>
  <si>
    <t>Critical effects is reduction in motor nerve conduction velocities in occupationally-exposed humans. Critical hazard index targets are nervous system and reproductive system.</t>
  </si>
  <si>
    <t>BMC05</t>
  </si>
  <si>
    <t>Liver; Cardiovascular system</t>
  </si>
  <si>
    <t>75-00-3</t>
  </si>
  <si>
    <t>Chloroethane {ethyl chloride}</t>
  </si>
  <si>
    <t>Developmental</t>
  </si>
  <si>
    <t>Scortichini 1986</t>
  </si>
  <si>
    <t>Delayed fetal ossification in mice</t>
  </si>
  <si>
    <t>days 6-15 of gestation</t>
  </si>
  <si>
    <t>6/24 hours/day x 7/7 days week since animals were treated every day of exposure period</t>
  </si>
  <si>
    <t>Degault DAF of 1 used</t>
  </si>
  <si>
    <t>This is a subchronic RfC</t>
  </si>
  <si>
    <t>Agency staff propose to use the PPRTV because of the use of a BMC rather than a NOAEL. It is based on the same study. Staff propose to use this as the chronic TRV even though it is a subchronic RfC.</t>
  </si>
  <si>
    <t>No adjustment because it was a developmental study</t>
  </si>
  <si>
    <t>Default DAF of 1 was used because of lack of species specific dosimetric information</t>
  </si>
  <si>
    <t>Liver</t>
  </si>
  <si>
    <t>Yammamoto 2002</t>
  </si>
  <si>
    <t>104 weeks</t>
  </si>
  <si>
    <t>RGDR = 0.118</t>
  </si>
  <si>
    <t xml:space="preserve">Propose adding IRIS Cancer TRV. Both proposed noncancer TRVs are from ATSDR's recent (10/1/2024) toxicological profile which uses more recent critical studies than the other authoritative sources.  </t>
  </si>
  <si>
    <t>Kidney</t>
  </si>
  <si>
    <t>Torkelson 1976</t>
  </si>
  <si>
    <t>Pathological changes in liver (degenerative) and kidneys (cloudy swelling)</t>
  </si>
  <si>
    <t>6 months</t>
  </si>
  <si>
    <t>7/24 hours/day x 5/7 days/week</t>
  </si>
  <si>
    <t>RGDR = 3</t>
  </si>
  <si>
    <t>74-87-3</t>
  </si>
  <si>
    <t>Chloromethane {methyl chloride}</t>
  </si>
  <si>
    <t>CIIT 1981</t>
  </si>
  <si>
    <t>Axonal swelling and slight degeneration of axons in the spinal cord</t>
  </si>
  <si>
    <t>24 months</t>
  </si>
  <si>
    <t>In absence of partition coefficient data for some species to compare, assumed default of 1 for the RGDR</t>
  </si>
  <si>
    <t>Proposed new values based on 2023 ATSDR updated tox profile</t>
  </si>
  <si>
    <t>Landry 1983, 1985</t>
  </si>
  <si>
    <t>Cerebellar lesions</t>
  </si>
  <si>
    <t>11 days</t>
  </si>
  <si>
    <t>22/24 hours/day x 7/7 days/week</t>
  </si>
  <si>
    <t>RGDR = 1 as default</t>
  </si>
  <si>
    <t>IRIS selected shorter-term study over data from a 2 year chronic study because results were more sensitive</t>
  </si>
  <si>
    <t>Kidney; Liver; Blood; Immune system</t>
  </si>
  <si>
    <t>Gibb 2000</t>
  </si>
  <si>
    <t>Ulcerated nasal septum</t>
  </si>
  <si>
    <t>90 days</t>
  </si>
  <si>
    <t>(10 m3/8 hours)/(20 m3/24 hours) x 240/365 days</t>
  </si>
  <si>
    <t>Lindberg Hedenstierna 1983</t>
  </si>
  <si>
    <t>Nasal irritation, mucosal atrophy, decreased FVC, FEP1, and FEV</t>
  </si>
  <si>
    <t>Mean 2.5 years</t>
  </si>
  <si>
    <t>8/24 hours/day x 5/7 days/week</t>
  </si>
  <si>
    <t>Hedenstierna 1983</t>
  </si>
  <si>
    <t>(10 m3/8 hours)/(20m3/24 hours) x 240/365 days</t>
  </si>
  <si>
    <t xml:space="preserve">Glaser 1990 </t>
  </si>
  <si>
    <t>Bronchoalveolar hyperplasia</t>
  </si>
  <si>
    <t>22/24 hours/day (dosing was every day so no days/week adjustment needed)</t>
  </si>
  <si>
    <t>RDDR = 2.1355</t>
  </si>
  <si>
    <t>106-46-7</t>
  </si>
  <si>
    <t>1,4-dichlorobenzene {p-Dichlorobenzene}</t>
  </si>
  <si>
    <t>Rats and mice</t>
  </si>
  <si>
    <t xml:space="preserve">Aiso 2005 </t>
  </si>
  <si>
    <t>Degenerative changes in the nasal olfactory epithelium in rats and mineralization of testis in male mice</t>
  </si>
  <si>
    <t>RGDR = 0.2</t>
  </si>
  <si>
    <t>The 6 is actually 2 for TK differences and square root of 10 for TD differences. Human UF of 30 is square root of 10 for TD intraspecies differences and 10 for intraspecies TK differences.</t>
  </si>
  <si>
    <t xml:space="preserve">New OEHHA chronic REL is proposed for use as chronic TRV because it uses a more modern POD derivation method set at a more health protective BMR of 5%. It also considers a second critical effect. </t>
  </si>
  <si>
    <t>Reproductive</t>
  </si>
  <si>
    <t>Rat/Mouse</t>
  </si>
  <si>
    <t>Aiso 2005; Japan Bioassay Research Center 1995</t>
  </si>
  <si>
    <t xml:space="preserve">Respiratory effects include eosinophilic changes and metaplasia in the olfactory epithelium (ATSDR). Renal effects include mineralization of renal papilla, urothelial hyperplasia, increased kidney weight. Liver effects include centrilobular hypertrophy, increased liver weight, hepatocellular hypertrophy, CNS effects include tremor, weakness, ataxis
</t>
  </si>
  <si>
    <t>RGDR(ET) = 0.16</t>
  </si>
  <si>
    <t>Producers Assn. 1986</t>
  </si>
  <si>
    <t>Increased liver weights</t>
  </si>
  <si>
    <t>10 Weeks</t>
  </si>
  <si>
    <t>6/24  hours/day</t>
  </si>
  <si>
    <t>68-12-2</t>
  </si>
  <si>
    <t>Dimethyl formamide</t>
  </si>
  <si>
    <t>Cirla 1984; Fiorito 1997; Cai 1992</t>
  </si>
  <si>
    <t>Elevated liver enzymes and symptoms indicative of liver abnormalities</t>
  </si>
  <si>
    <t>Variable by study but averages are consistently longer than 1 year</t>
  </si>
  <si>
    <t>Propose using the more recent subchronic PPRTV RfC as the chronic TRV. The exposures in the occupational studies were all longer than 1 year, making them suitable for chronic noncancer TRVs. The PPRTV is also incorporates data from more recent occupational studies than the other authoritative sources</t>
  </si>
  <si>
    <t>Cirla 1984; Catenacci 1984</t>
  </si>
  <si>
    <t>Digestive disturbances and minimal hepatic changes suggestive of liver abnormalities</t>
  </si>
  <si>
    <t>5 year average</t>
  </si>
  <si>
    <t xml:space="preserve">Digestive disturbances and slight hepatic changes </t>
  </si>
  <si>
    <t>Venn 2003; Krzyzanowski 1990; Annesi-Maesano 2012</t>
  </si>
  <si>
    <t>Decreased pulmonary function; allergic conditions; Prevalence of current asthma or degree of asthma control</t>
  </si>
  <si>
    <t>Other</t>
  </si>
  <si>
    <t>IRIS used a combination of NOAELs and BMCLs as PODs from the different critical studies</t>
  </si>
  <si>
    <t>Variable by study</t>
  </si>
  <si>
    <t>Varies by study</t>
  </si>
  <si>
    <t>3 to 10</t>
  </si>
  <si>
    <t>The RfC comes from 3 different human studies with different PODs. PODs from healthy volunteer studies have an UFH of 10 while those epi studies observing asthmatic children, the UFH is 3</t>
  </si>
  <si>
    <t>Holmstrom 1989c</t>
  </si>
  <si>
    <t>Nasal and eye irritation</t>
  </si>
  <si>
    <t>"The exposure concentration was not adjusted to a continuous exposure basis based on evidence that 
concentration is more important than the product of concentration and duration of exposure in 
determining the severity of formaldehyde-induced epithelial damage in the upper respiratory tract 
(Wilmer et al. 1987)."</t>
  </si>
  <si>
    <t>Wilhelmsson 1992</t>
  </si>
  <si>
    <t>Nasal obstruction and discomfort, lower airway discomfort</t>
  </si>
  <si>
    <t>Occupational worker, 10 years on average.</t>
  </si>
  <si>
    <t>UF of 10 used to take children into account.</t>
  </si>
  <si>
    <t>75-71-8</t>
  </si>
  <si>
    <t>Dichlorodifluoromethane {Freon 12}</t>
  </si>
  <si>
    <t>Stewart 1978</t>
  </si>
  <si>
    <t>No health effect observed and no critical endpoint listed</t>
  </si>
  <si>
    <t>4 weeks</t>
  </si>
  <si>
    <t>Adjusted from Minnesota</t>
  </si>
  <si>
    <t xml:space="preserve">The proposed TRV is adapted from Minnesota's Risk Assessment Advice level. Minnesota raised concerns about the screening level PPRTV because the total UF was so high (10,000) and found a human study was adequate to develop a subchronic toxicity value. DEQ found Minnesota's concerns about the screening level PPRTV credible. DEQ proposes to adjust this value for chronic use by applying an additional UF of 10. See detailed notes and target organ table for more details. </t>
  </si>
  <si>
    <t>Prendergast 1967</t>
  </si>
  <si>
    <t>6 weeks</t>
  </si>
  <si>
    <t>DAF = 1</t>
  </si>
  <si>
    <t>Screening level</t>
  </si>
  <si>
    <t>110-49-6</t>
  </si>
  <si>
    <t>Ethylene glycol monomethyl ether acetate</t>
  </si>
  <si>
    <t>Rabbit</t>
  </si>
  <si>
    <t>Miller 1983</t>
  </si>
  <si>
    <t>Decreased testes weight and degenerative changes in the testicular germinal epithelium</t>
  </si>
  <si>
    <t>13 weeks.</t>
  </si>
  <si>
    <t>Liver; Blood; Immune system</t>
  </si>
  <si>
    <t>No changes to chronic TRV. Proposed acute TRV is modification of PPRTV subchronic RfC - modified to remove days/week portion from intermittent exposure adjustment. See notes page.</t>
  </si>
  <si>
    <t>Testicular effects</t>
  </si>
  <si>
    <t>RGDR = 1</t>
  </si>
  <si>
    <t>7647-01-0</t>
  </si>
  <si>
    <t>Hydrogen chloride {hydrochloric acid}</t>
  </si>
  <si>
    <t>Sellakumar 1985</t>
  </si>
  <si>
    <t>Rat lifetime</t>
  </si>
  <si>
    <t>RGDR (ET) = 0.32</t>
  </si>
  <si>
    <t xml:space="preserve">Propose changing chronic noncancer TRV to OEHHA's chronic REL. It was published more recently and is slightly more health protective. Proposed acute TRV is derived from OEHHA's 1-hour REL by adjusting from 1 hour to 24 hour exposure time. See "Proposed TRV's where DEQ is the Authoritative Source" for more details. </t>
  </si>
  <si>
    <t>Sellakumar 1994; Albert 1982</t>
  </si>
  <si>
    <t>RGDR (ET) = 2.27</t>
  </si>
  <si>
    <t>Kidney; Liver; Immune system</t>
  </si>
  <si>
    <t>822-06-0</t>
  </si>
  <si>
    <t>Hexamethylene-1,6-diisocyanate (HDI)</t>
  </si>
  <si>
    <t>Cassidy 2010</t>
  </si>
  <si>
    <t>Induced asthma; accelerated decline in pulmonary lung function</t>
  </si>
  <si>
    <t>13.5 years</t>
  </si>
  <si>
    <t xml:space="preserve">OEHHA published new RELs for this TAC in 2019. These are based on more recent studies than the ATSDR values. The proposed DEQ acute value is also taken from an OEHHA 2019 1-hour acute REL but DEQ proposes to adjust the exposure time to match DEQ's definition of 24-hour acute TRV. See "Proposed TRVs where DEQ is the Authoritative Source" document for details of the adjustment. </t>
  </si>
  <si>
    <t>Mobay, Inc. 1989</t>
  </si>
  <si>
    <t>Nasal cavity epithelial hyperplasia</t>
  </si>
  <si>
    <t>No explanation provided</t>
  </si>
  <si>
    <t>RGDR(ET) = 0.183</t>
  </si>
  <si>
    <t>Blood; Eyes; Immune system</t>
  </si>
  <si>
    <t>Degeneration of olfactory epithelium</t>
  </si>
  <si>
    <t>RGDR = 0.183</t>
  </si>
  <si>
    <t>1634-04-4</t>
  </si>
  <si>
    <t>Methyl tert-butyl ether</t>
  </si>
  <si>
    <t>Bird 1997; Chun 1992</t>
  </si>
  <si>
    <t>Renal effects</t>
  </si>
  <si>
    <t>DAF = 0.615</t>
  </si>
  <si>
    <t>No proposed changes to cancer TRV. Proposed noncancer TRVs are based on ATSDR values newly updated in 2023.</t>
  </si>
  <si>
    <t>Chun 1992</t>
  </si>
  <si>
    <t>Increased absolute and relative kidney weight and spontaneous renal lesions</t>
  </si>
  <si>
    <t>Increased absolute and relative liver weight</t>
  </si>
  <si>
    <t>Swollen periocular tissue</t>
  </si>
  <si>
    <t>Chun 1992; Bird 1997</t>
  </si>
  <si>
    <t>Nephrotoxicity, prostration, periocular swelling in rats, increased liver weight</t>
  </si>
  <si>
    <t xml:space="preserve">Liver; Endocrine system; Nervous system; Immune system; Respiratory system </t>
  </si>
  <si>
    <t>98-95-3</t>
  </si>
  <si>
    <t>Nitrobenzene</t>
  </si>
  <si>
    <t>Cattley 1994, 1995; CIIT 1993</t>
  </si>
  <si>
    <t>Hyperplasia of the nasal squamous epithelium/metaplasia and olfactory epithelial pigment deposition</t>
  </si>
  <si>
    <t>RGDR[ET] = 0.3</t>
  </si>
  <si>
    <t>Proposed noncancer TRVs are from very new ATSDR tox profile (2024). No proposed change to cancer TRV.</t>
  </si>
  <si>
    <t>CIIT 1993</t>
  </si>
  <si>
    <t>Bronchiolization of the alveoli and olfactory degeneration in mice</t>
  </si>
  <si>
    <t>RGDR[pu] = 0.2</t>
  </si>
  <si>
    <t>Liver; Blood; Endocrine system; Immune system</t>
  </si>
  <si>
    <t>7664-38-2</t>
  </si>
  <si>
    <t>Phosphoric acid</t>
  </si>
  <si>
    <t>Aranyi 1988</t>
  </si>
  <si>
    <t>Bronchiolar fibrosis in rats</t>
  </si>
  <si>
    <t>13 Weeks</t>
  </si>
  <si>
    <t>2.25/24 hours/day x 4/7 days/week</t>
  </si>
  <si>
    <t>RDDR = 0.63</t>
  </si>
  <si>
    <t xml:space="preserve">The proposed new TRV is based on the same toxicological study as the old one from IRIS, but OEHHA uses the BMCL05 rather than BMCL10, making it slightly more health protective. OEHHA's value was also more recently published. </t>
  </si>
  <si>
    <t>RDDR = 0.64</t>
  </si>
  <si>
    <t>Musculo-skeletal system; Immune system</t>
  </si>
  <si>
    <t>100-42-5</t>
  </si>
  <si>
    <t>Styrene</t>
  </si>
  <si>
    <t>Benignus 2005</t>
  </si>
  <si>
    <t>Alteration in color vision; choice reaction time</t>
  </si>
  <si>
    <t>Meta-analysis so varies by study but ATSDR classified them all as chronic duration</t>
  </si>
  <si>
    <t>Proposed updates to TRVs reflect data from more recent critical studies and more recent publication date</t>
  </si>
  <si>
    <t>Mutti 1984</t>
  </si>
  <si>
    <t>Neurophysiological effects including suppression of the vestibuloocular reflex</t>
  </si>
  <si>
    <t>Average 8.6 years</t>
  </si>
  <si>
    <t>Database UF for lack of dose-response for respiratory effects and lack of chronic studies</t>
  </si>
  <si>
    <t>Central nervous system effects</t>
  </si>
  <si>
    <t>10/20 cubic meters per day x 5/7 days/week</t>
  </si>
  <si>
    <t>108-88-3</t>
  </si>
  <si>
    <t>Toluene</t>
  </si>
  <si>
    <t>Zavalic 1998; Nong 2006</t>
  </si>
  <si>
    <t>Acquired color vision impairment (dyschromatopsia)</t>
  </si>
  <si>
    <t>15.6 years average</t>
  </si>
  <si>
    <t>An additional component was added to the intraspecies UF based on findings in Nong et. al 2006</t>
  </si>
  <si>
    <t xml:space="preserve">For the chronic TRV, DEQ proposes to use OEHHA over ATSDR and IRIS because OEHHA is the most recent evaluation and uses a more modern POD derivation method.  </t>
  </si>
  <si>
    <t>Schaper 2003, 2004, 2008; Seeber 2004, 2005; Zupanic 2002</t>
  </si>
  <si>
    <t xml:space="preserve">Neurological effects </t>
  </si>
  <si>
    <t>13.5 years average</t>
  </si>
  <si>
    <t>Abbate 1993; Boey 1997; Cavalleri 2000; Eller 1999; Foo 1990; Murata 1993; Nakatsuka 1992; Neubert 2001; Vrca 1995; Zavalic 1998</t>
  </si>
  <si>
    <t>Neurological effects, including impaired color vision, impaired hearing, decreased performance in neurobehavioral analysis, changes in motor and sensory nerves conduction velocity, headache and dizziness, in occupationally exposed workers</t>
  </si>
  <si>
    <t>Average NOAEL from across all 10 studies</t>
  </si>
  <si>
    <t>Multiple studies up to 14 years</t>
  </si>
  <si>
    <t>1083T</t>
  </si>
  <si>
    <t>25551-13-7</t>
  </si>
  <si>
    <t>Trimethylbenzene (mixed isomers)</t>
  </si>
  <si>
    <t>Korsak 1996</t>
  </si>
  <si>
    <t>Pain sensitivity behavior and impaired rotarod performance</t>
  </si>
  <si>
    <t>6/24 x 5/7</t>
  </si>
  <si>
    <t>2 x square root of 10 for interspecies and a full 100 because: "The intraspecies toxicodynamic UFH-d was increased to 10 from the default factor of 3 because TMBs are neurotoxicants, and children are potentially more sensitive than adults to neurotoxicants."</t>
  </si>
  <si>
    <t xml:space="preserve">OEHHA's chronic noncancer TRV is the most recently published and based on the most recent critical studies. The proposed acute TRV is adjusted from OEHHA's 1-hour REL. DEQ modified the OEHHA value by adjusting the 8 hour experimental exposure duration to DEQ's 24-hour exposure time for acute TRVs. See "Proposed TRVs where DEQ is the Authoritative Source" document for details of the exposure time adjustment. </t>
  </si>
  <si>
    <t>Korsak and Rydzynski 1996</t>
  </si>
  <si>
    <t>Decreased pain sensitivity in male Wistar rats</t>
  </si>
  <si>
    <t>The RfC for TMBs was derived using benchmark dose (BMD) modeling coupled with physiologically-based pharmacokinetic (PBPK) modeling or default dosimetric methods. BMD modeling was conducted using external exposure concentrations as the dose inputs and either a benchmark response (BMR) level of 5% change (fetal weight) or 1 standard deviation (SD) of the control mean (all other endpoints)</t>
  </si>
  <si>
    <t>6/24x5/7</t>
  </si>
  <si>
    <t>A human equivalent concentration (HEC) was calculated for each endpoint using either a PBPK model (1,2,4-TMB) or default dosimetric adjustments (1,2,3-TMB and 1,3,5-TMB).</t>
  </si>
  <si>
    <t>Many studies based on trimethylbenzene and other VOC mixtures rather than just the 1,2,3- isomer. TMB isomers display important similarities with regard to chemical properties and toxicokinetics, including similarities in blood:air partition coefficients, respiratory uptake, and absorption into the bloodstream. The RfC for 1,2,3-TMB is based on data for 1,2,4-TMB. See Section 2.1.5 of the Toxicological Review for additional details.</t>
  </si>
  <si>
    <t xml:space="preserve">Blood; Respiratory system </t>
  </si>
  <si>
    <t>Decreased pain sensitivity in rats</t>
  </si>
  <si>
    <t>7440-62-2</t>
  </si>
  <si>
    <t>Vanadium and compounds</t>
  </si>
  <si>
    <t>NTP 2002</t>
  </si>
  <si>
    <t>Degeneration of respiratory epithelium of the epiglottis</t>
  </si>
  <si>
    <t>RDDR(ET) = 0.423</t>
  </si>
  <si>
    <t>Chronic inflammation of the larynx and epithelial hyperplasia of the epiglottis in rats</t>
  </si>
  <si>
    <t>RDDR = 0.182</t>
  </si>
  <si>
    <t>108-05-4</t>
  </si>
  <si>
    <t>Vinyl acetate</t>
  </si>
  <si>
    <t>Bogdanffy 1994; Hazleton 1988</t>
  </si>
  <si>
    <t>PBPK model</t>
  </si>
  <si>
    <t>Owen 1988, Beems 1988, Dreef-van der Meulen 1988</t>
  </si>
  <si>
    <t>Nasal epithelial lesions in rats and mice</t>
  </si>
  <si>
    <t>104 week</t>
  </si>
  <si>
    <t>RGDR(ET)=0.15</t>
  </si>
  <si>
    <t>Owen 1988, Beems 1988, Dreef-van der Meulen 1989</t>
  </si>
  <si>
    <t>Bogdanffy 1994</t>
  </si>
  <si>
    <t>RGDR = 0.15 based on a gas with respiratory effects in both rats and mice</t>
  </si>
  <si>
    <t>Discontinuous inhalation exposures</t>
  </si>
  <si>
    <t>Kidney; Eyes; Nervous system</t>
  </si>
  <si>
    <t>75-35-4</t>
  </si>
  <si>
    <t>Vinylidene chloride</t>
  </si>
  <si>
    <t>NTP 2015a</t>
  </si>
  <si>
    <t>Necrosis of nasal olfactory epithelium</t>
  </si>
  <si>
    <t>105 weeks</t>
  </si>
  <si>
    <t>RGDR(ET)=0.2</t>
  </si>
  <si>
    <t>Quast 1986</t>
  </si>
  <si>
    <t>Fatty change in the liver in rats</t>
  </si>
  <si>
    <t>up to 18 months</t>
  </si>
  <si>
    <t>No useable data are available on the blood:gas coefficient in humans. Accordingly the default value of 1 is used for the ratio of these coefficients.</t>
  </si>
  <si>
    <t>There is some suggestion that the effects in the kidney of male mice might occur at an exposure lower than the level that produced effects in the liver of rats</t>
  </si>
  <si>
    <t>mottled livers and increases in SGPT and AP enzymes</t>
  </si>
  <si>
    <t>Continuous exposure</t>
  </si>
  <si>
    <t>Critical Effect?</t>
  </si>
  <si>
    <t>Acute</t>
  </si>
  <si>
    <t>Darley 1960; Weber-Tschopp 1977</t>
  </si>
  <si>
    <t>5 minutes</t>
  </si>
  <si>
    <t>Weber-Tschopp 1977</t>
  </si>
  <si>
    <t>Decrease in resp. rate; nose and throat irritation. LOAEL 0.3 ppm.</t>
  </si>
  <si>
    <t>Severe</t>
  </si>
  <si>
    <t>40 minutes and 60 minutes</t>
  </si>
  <si>
    <t>Kidney; Liver; Blood; Nervous system; Cardiovascular system; Immune system</t>
  </si>
  <si>
    <t>Gage 1970</t>
  </si>
  <si>
    <t>Resp. irritation in rats.</t>
  </si>
  <si>
    <t>6 hours per day, on 20 occasions.</t>
  </si>
  <si>
    <t xml:space="preserve">6/24 hours/day  </t>
  </si>
  <si>
    <t>Extrapolated to a 1-hour exposure</t>
  </si>
  <si>
    <t>Rozen 1984</t>
  </si>
  <si>
    <t>Decreased number of peripheral lymphocytes and impaired function of marrow lymphocytes</t>
  </si>
  <si>
    <t>6 days</t>
  </si>
  <si>
    <t>6/24 hours/day</t>
  </si>
  <si>
    <t xml:space="preserve">The ATSDR DRAFT acute MRL is proposed because it is most recently published and considers more modern dosimetric adjustment. </t>
  </si>
  <si>
    <t>Keller 1988</t>
  </si>
  <si>
    <t xml:space="preserve">Decreased early nucleated red blood cell counts in 5 day neonates. </t>
  </si>
  <si>
    <t>10 days during gestation. 6 hours per day</t>
  </si>
  <si>
    <t>For TACs with systemic effects OEHHA applies a factor of 1.</t>
  </si>
  <si>
    <t>100-44-7</t>
  </si>
  <si>
    <t>Benzyl chloride</t>
  </si>
  <si>
    <t>Mikhailova 1965</t>
  </si>
  <si>
    <t>Respiratory and eye irritation in mice and rats.</t>
  </si>
  <si>
    <t>2 hours</t>
  </si>
  <si>
    <t>2/24 hours/day</t>
  </si>
  <si>
    <t>The 6 is not a typo</t>
  </si>
  <si>
    <t>This DEQ proposed value is the same in all respects as the OEHHA 1-hour REL but adjusted DEQ's 24-hour averaging time for acute TRVs</t>
  </si>
  <si>
    <t xml:space="preserve">Checked 4/12/2023 - Proposed update to acute TRV is an adaptation of the OEHHA 1-hour REL (the previous acute TRV). See "Proposed TRVs where DEQ is the Authoritative Source" document for details on the adaptation.  </t>
  </si>
  <si>
    <t>Mouse, Rat</t>
  </si>
  <si>
    <t>Adjustment to compress 2 hour exposure into 1 hour (202 * 2 h = C2 x 1 h)</t>
  </si>
  <si>
    <t xml:space="preserve">Benzyl chloride is extremely irritating to the eyes, nose, and throat, is a potent lacrimator, and is capable of causing pulmonary edema </t>
  </si>
  <si>
    <t>Watrous 1942</t>
  </si>
  <si>
    <t>Anorexia, nausea headache</t>
  </si>
  <si>
    <t>Based on OEHHA 1-hour REL but adjusted to 24-hour exposure time to match DEQ definition of acute</t>
  </si>
  <si>
    <t xml:space="preserve">Proposed DEQ acute TRV is derived from and identical to the OEHHA 1-hour REL except agency staff adjusted the exposure time to fit DEQ's 24-hour definition of acute TRV. See "TRV Support Document" for adjustment details. The OEHHA value was selected over the ATSDR intermediate MRL because the study exposure time was a better match for DEQ's target exposure time of 24 hours. </t>
  </si>
  <si>
    <t>Decreased locomotor activity</t>
  </si>
  <si>
    <t>Went through the motions but selected the default of 1 for the RGDR, which results in no actual adjustment.</t>
  </si>
  <si>
    <t>LOAEL multiplied by 1.33 to compress two hour exposure into 1-hour REL</t>
  </si>
  <si>
    <t>Huntingdon Life Sciences 2001</t>
  </si>
  <si>
    <t>Reduced skull ossification in offspring</t>
  </si>
  <si>
    <t>GD 6-19</t>
  </si>
  <si>
    <t>Honma 2003</t>
  </si>
  <si>
    <t>Inhalation of n-PB causes excitation in CNS of male rats.</t>
  </si>
  <si>
    <t>3 weeks</t>
  </si>
  <si>
    <t>8/24 hours/day (no adjustment for less than full week because this is for an acute MRL)</t>
  </si>
  <si>
    <t xml:space="preserve">Calculated adjustment ration was greater than 1. In such cases, ATSDR policy is to default to a factor of 1, which means no actual change in the value. </t>
  </si>
  <si>
    <t xml:space="preserve">Kidney; Liver; Endocrine system; Musculo-skeletal system; Cardiovascular system; Respiratory system </t>
  </si>
  <si>
    <t>78-93-3</t>
  </si>
  <si>
    <t>2-Butanone {methyl ethyl ketone (MEK)}</t>
  </si>
  <si>
    <t>Tomicic 2011</t>
  </si>
  <si>
    <t>Headache, fatigue, feeling of intoxication</t>
  </si>
  <si>
    <t>6 hours</t>
  </si>
  <si>
    <t xml:space="preserve"> Agency staff proposing using the new 2020 ATSDR acute MRL as the acute TRV </t>
  </si>
  <si>
    <t>Nakaaki 1974</t>
  </si>
  <si>
    <t>Freundt 1974</t>
  </si>
  <si>
    <t>Increased total lipid levels in hepatic microsomal fraction</t>
  </si>
  <si>
    <t>8 hours</t>
  </si>
  <si>
    <t>DAF = 0.7756</t>
  </si>
  <si>
    <t>Selected ATSDR value over OEHHA because it is so much newer and applies more modern dosimetric adjustment methods</t>
  </si>
  <si>
    <t>Saillenfait 1989</t>
  </si>
  <si>
    <t>Significant reductions in fetal body weight</t>
  </si>
  <si>
    <t>Gestation days 6-20; 6 hrs/day</t>
  </si>
  <si>
    <t>463-58-1</t>
  </si>
  <si>
    <t>Carbonyl sulfide</t>
  </si>
  <si>
    <t>Morgan 2004</t>
  </si>
  <si>
    <t>CNS toxicity in male rats (ataxia, head tilt, necrotic lesions, vacuolation of myelin)</t>
  </si>
  <si>
    <t>Total is rounded up from 1800</t>
  </si>
  <si>
    <t>This DEQ value is based on and identical to the 2017 OEHHA 1-hour REL but adjusted to 24 hour exposure time</t>
  </si>
  <si>
    <t>No proposed change to chronic TRV. Proposed acute TRV is based on OEHHA 2017 1-hour acute REL but agency staff recalculated it to adjust the exposure time to DEQ's 24-hour definition of acute TRVs. See "Proposed TRVs where DEQ is the Authoritative Source" document for the details of the exposure time adjustment.</t>
  </si>
  <si>
    <t>Mathematically compressed 6 hour exposure into 1 hour averaging time</t>
  </si>
  <si>
    <t>57-74-9</t>
  </si>
  <si>
    <t>Chlordane</t>
  </si>
  <si>
    <t>Khasawinah 1989; Velsicol 1984</t>
  </si>
  <si>
    <t>Hepatocellular hypertrophy</t>
  </si>
  <si>
    <t xml:space="preserve">8/24/ hours/day </t>
  </si>
  <si>
    <t>DAF = 1 as policy default in absence of measured data on interspecies scaling</t>
  </si>
  <si>
    <t>Exposure time adjusted from ATSDR intermediate MRL. Days/week adjustment reversed.</t>
  </si>
  <si>
    <t>8/24/ hours/day x 5/7 days/week</t>
  </si>
  <si>
    <t>This is an intermediate inhalation MRL</t>
  </si>
  <si>
    <t>10049-04-4</t>
  </si>
  <si>
    <t>Chlorine dioxide</t>
  </si>
  <si>
    <t xml:space="preserve">Paulet 1972 </t>
  </si>
  <si>
    <t>Respiratory effects, including peribronchiolar edema, vascular congestion in the lungs</t>
  </si>
  <si>
    <t>2 months</t>
  </si>
  <si>
    <t xml:space="preserve">5/24 hours/day </t>
  </si>
  <si>
    <t>RGDR = 1.9</t>
  </si>
  <si>
    <t>Exposure time adjusted from intermediate ATSDR MRL. Days/week adjustment reversed.</t>
  </si>
  <si>
    <t>No proposed changes to chronic TRV. Proposed acute TRV is derived from ATSDR's intermediate MRL. Exposure time adjusted to reverse days/week modification. See "Proposed TRVs where DEQ is the Authoritative Source" for details.</t>
  </si>
  <si>
    <t>5/24 hours/day x 5/7 days/week</t>
  </si>
  <si>
    <t>Intermediate MRL is used as the TRV</t>
  </si>
  <si>
    <t>Blood; Eyes</t>
  </si>
  <si>
    <t>111-44-4</t>
  </si>
  <si>
    <t>bis(2-Chloroethyl) ether (BCEE)</t>
  </si>
  <si>
    <t>Dow Chemical 1958</t>
  </si>
  <si>
    <t>ATSDR states that limited data for BCEE suggests that the respiratory tract, body weight, and nervous system are sensitive targets of toxicity, but the Intermediate MRL is based on body weight effects.</t>
  </si>
  <si>
    <t>130 days</t>
  </si>
  <si>
    <t>7/24 hours/day (No days/week adjustment because of 24 hour averaging time for DEQ acute TRVs) - otherwise identical to ATSDR intermediate MRL</t>
  </si>
  <si>
    <t>Not described in tox profile</t>
  </si>
  <si>
    <t>Study from 1958; same effect observed in guinea pigs</t>
  </si>
  <si>
    <t>Larson 1996; Templin 1996</t>
  </si>
  <si>
    <t>4 days</t>
  </si>
  <si>
    <t>6/24 hours/day x 4/7 days/week</t>
  </si>
  <si>
    <t>Schwetz 1974</t>
  </si>
  <si>
    <t>fetotoxicity - decreased crown-rump length and wavy ribs and skeletal ossification defects</t>
  </si>
  <si>
    <t>542-88-1</t>
  </si>
  <si>
    <t>bis(Chloromethyl) ether</t>
  </si>
  <si>
    <t>Leong 1981</t>
  </si>
  <si>
    <t>NOAEL identified for lack of respiratory effects in rats to derive an Intermediate MRL; ATSDR did not derive an Acute MRL due to one study with only a 7-hour exposure period.</t>
  </si>
  <si>
    <t xml:space="preserve">6/24 hours/day </t>
  </si>
  <si>
    <t>ATSDR did not provide the conversion factor in the MRL worksheet</t>
  </si>
  <si>
    <t>Adjusted from ATSDR intermediate MRL by removing days/week modification. See "Proposed TRVs where DEQ is the Authoritative Source" for more details.</t>
  </si>
  <si>
    <t xml:space="preserve">No proposed changes to chronic TRVs. Proposed acute TRV is derived from ATSDR's intermediate MRL. The exposure time is adjusted as described in "Proposed TRVs where DEQ is the Authoritative Source." </t>
  </si>
  <si>
    <t>Based on NOAEL for the lack of respiratory effects in rats.</t>
  </si>
  <si>
    <t>1033T</t>
  </si>
  <si>
    <t>16065-83-1</t>
  </si>
  <si>
    <t>Chromium, trivalent and compounds (insoluble particulate)</t>
  </si>
  <si>
    <t>Derelanko 1999</t>
  </si>
  <si>
    <t>mild septal cell hyperplasia and chronic interstitial inflammation of the lung</t>
  </si>
  <si>
    <t>RDDR = 0.789</t>
  </si>
  <si>
    <t>1034T</t>
  </si>
  <si>
    <t>Chromium, trivalent and compounds (soluble)</t>
  </si>
  <si>
    <t>Nasal and Larynx lesions</t>
  </si>
  <si>
    <t>RDDR = 0.078</t>
  </si>
  <si>
    <t>The proposed TRVs are based on molecular weight equivalents of the trivalent chromium ion. See notes for which specific trivalent chromium compounds should be counted as soluble trivalent chromium and to which these TRVs should be applied. DEQ proposes an acute TRV based ATSDR's intermediate MRL rather than OEHHA's more recently published acute REL because OEHHA's value is based on a much older critical study than ATSDR's intermediate MRL and because an exposure time adjustment to OEHHA's 1-hour REL would create an acute TRV lower than the proposed chronic TRV.</t>
  </si>
  <si>
    <t>Henderson 1979</t>
  </si>
  <si>
    <t>Enzyme release consistent with cell membrane damage and tissue injury; increased AP, ALP, and beta-glucuronidase activity in lung tissue and/or bronchioalveolar lavage fluid</t>
  </si>
  <si>
    <t>30 minutes</t>
  </si>
  <si>
    <t>30 minute experimental exposure adjusted to 1 hour using Haber's law</t>
  </si>
  <si>
    <t>RDDR = 0.35</t>
  </si>
  <si>
    <t>Lindberg 1983</t>
  </si>
  <si>
    <t>Median 2.5 years</t>
  </si>
  <si>
    <t xml:space="preserve">8/24 hours/day  </t>
  </si>
  <si>
    <t>Adapted from 2012 ATSDR intermediate MRL</t>
  </si>
  <si>
    <t>57-12-5</t>
  </si>
  <si>
    <t>Cyanide and inorganic compounds</t>
  </si>
  <si>
    <t>Monkey</t>
  </si>
  <si>
    <t>Purser 1984a and b</t>
  </si>
  <si>
    <t>Loss of coordination and loss of  consciousness, due to cellular hypoxia of the central nervous system</t>
  </si>
  <si>
    <t>Mathematical adjustment to stretch 30 minute experimental exposure into 1 hour averaging time</t>
  </si>
  <si>
    <t>Note small study of 4 cynomolgus monkeys</t>
  </si>
  <si>
    <t xml:space="preserve">No proposed changes to chronic TRV but changes source attribution from 2018 ATSAC to IRIS, which is where the value came from originally. Proposed acute TRV is derived from OEHHA 1-hour REL. Adjusted exposure time from 1  hour REL to 24-hour acute TRV. See "Proposed TRVs where DEQ is the Authoritative Source" for more details. </t>
  </si>
  <si>
    <t>333-41-5</t>
  </si>
  <si>
    <t>Diazinon</t>
  </si>
  <si>
    <t>Hartman 1990</t>
  </si>
  <si>
    <t xml:space="preserve">Inhibition of erythrocyte acetylcholinesterase (RBC AChE) </t>
  </si>
  <si>
    <t>3 Weeks</t>
  </si>
  <si>
    <t>RDDR(ER) = 1.558</t>
  </si>
  <si>
    <t xml:space="preserve">Proposed TRV is derived from ATSDR intermediate MRL. DEQ reversed the days/week portion of the intermittent exposure adjustment. See "Proposed TRVs where DEQ is the Authoritative Source" for more details. </t>
  </si>
  <si>
    <t xml:space="preserve">Kidney; Respiratory system </t>
  </si>
  <si>
    <t>96-12-8</t>
  </si>
  <si>
    <t>1,2-Dibromo-3-chloropropane (DBCP)</t>
  </si>
  <si>
    <t>Rao 1982</t>
  </si>
  <si>
    <t>Changes in spermatogenesis and testicular atrophy</t>
  </si>
  <si>
    <t>14 weeks</t>
  </si>
  <si>
    <t xml:space="preserve">6/24  hours/day </t>
  </si>
  <si>
    <t>Calculated RDDR was greater than 1 so ATSDR went with default of 1 as a matter of policy which means no functional modification to the value in the derivation of a human equivalent concentration</t>
  </si>
  <si>
    <t>Derived from ATSDR intermediate MRL. Reversed days/week component of intermittent exposure adjustment</t>
  </si>
  <si>
    <t xml:space="preserve">No proposed changes to chronic TRVs. Proposed acute value is derived from a recently (2017) reaffirmed ATSDR intermediate MRL. The modification was to adjust the exposure time. See "Proposed TRVs where DEQ is the Authoritative Source" for details. </t>
  </si>
  <si>
    <t>6/24  hours/day x 5/7 days/week</t>
  </si>
  <si>
    <t>Kidney; Liver; Blood; Endocrine system; Eyes; Immune system; Respiratory system ; Gastrointestinal system</t>
  </si>
  <si>
    <t>Calculated RDDR was greater than 1 so EPA went with default of 1 as a matter of policy which means no functional modification to the value in the derivation of a human equivalent concentration</t>
  </si>
  <si>
    <t>Rats</t>
  </si>
  <si>
    <t>Tyl and Neeper-Bradley 1989</t>
  </si>
  <si>
    <t xml:space="preserve">Decreased viability in F2 generation </t>
  </si>
  <si>
    <t xml:space="preserve">New OEHHA acute REL proposed as acute TRV because it is recently published, uses a more recent critical study, uses a modern POD derivation method, and considers a more sensitive developmental endpoint than the other candidate value. </t>
  </si>
  <si>
    <t>Hollingsworth 1956</t>
  </si>
  <si>
    <t>Eye and nose irritation</t>
  </si>
  <si>
    <t>4.75 years on average (periodic exams throughout)</t>
  </si>
  <si>
    <t>542-75-6</t>
  </si>
  <si>
    <t>1,3-Dichloropropene</t>
  </si>
  <si>
    <t>Lomax 1989</t>
  </si>
  <si>
    <t>Hypertrophy/hyperplasia of nasal respiratory epithelium</t>
  </si>
  <si>
    <t>This BMC10 is different than the one selected from the same study for the chronic MRL. This one comes from a shorter duration study described in the same paper. The MRL comes from a BMC for male mice since they were more sensitive than the females in the same study</t>
  </si>
  <si>
    <t>RGDR = 0.1779 for male mice and 0.1368 for female mice</t>
  </si>
  <si>
    <t>Derived from ATSDR intermediate MRL. Reversed days/week component of intermittent exposure adjustment.</t>
  </si>
  <si>
    <t>No proposed changes to chronic TRVs. Proposed acute TRV is derived from ATSDR intermediate MRL. DEQ reversed the days/week component of the intermittent exposure adjustment.</t>
  </si>
  <si>
    <t>57-14-7</t>
  </si>
  <si>
    <t>1,1-Dimethylhydrazine</t>
  </si>
  <si>
    <t>Haun 1984</t>
  </si>
  <si>
    <t>DAF = 5.7885</t>
  </si>
  <si>
    <t xml:space="preserve">Kidney; Blood; Nervous system; Respiratory system </t>
  </si>
  <si>
    <t xml:space="preserve">Agency staff propose application of the subchronic PPRTV RfC as a chronic RfC. The critical studies were  months long in mice, and the subchronic RfC is much lower than the ATSDR intermediate MRL based on one of the same studies but a different endpoint. Proposed acute TRV is derived from the ATSDR intermediate MRL. DEQ reversed the days/week component of the intermittent exposure adjustment. See "Proposed TRVs where DEQ is the Authoritative Source" for more details. </t>
  </si>
  <si>
    <t>Fluoride and inorganic compounds</t>
  </si>
  <si>
    <t>Lund 1997, 1999</t>
  </si>
  <si>
    <t>Upper respiratory tract irritation</t>
  </si>
  <si>
    <t>1 hour</t>
  </si>
  <si>
    <t>Data on nasal irritation from the Largent (1960) report, the Lund et al. (2002) study, and the intermediate-duration study by Largent (1960) provide suggestive evidence that the severity of nasal irritation does not increase with increasing exposure duration.</t>
  </si>
  <si>
    <t>Kidney; Liver; Blood; Eyes; Skin; Nervous system</t>
  </si>
  <si>
    <t>Lund 1997</t>
  </si>
  <si>
    <t>Human (asthmatics)</t>
  </si>
  <si>
    <t>Stevens 1992</t>
  </si>
  <si>
    <t>Upper respiratory symptoms of sore throat and nasal discharge</t>
  </si>
  <si>
    <t>45 minutes</t>
  </si>
  <si>
    <t>1/24 hours</t>
  </si>
  <si>
    <t>Derived from OEHHA 1-hour REL</t>
  </si>
  <si>
    <t>Mathematically adjusted to 1 hour averaging time from 45 minute experimental exposure</t>
  </si>
  <si>
    <t>Sangha 1984; Shiotsuka 2006</t>
  </si>
  <si>
    <t>Nasal epithelium lesions</t>
  </si>
  <si>
    <t>5 hours</t>
  </si>
  <si>
    <t>5/24 hours</t>
  </si>
  <si>
    <t>Taken from OEHHA 1-hour acute REL but adjusted exposure time to match DEQ definition of 24-hour acute TRV</t>
  </si>
  <si>
    <t>Mobay, Inc. 1984</t>
  </si>
  <si>
    <t>Hemorrhage, inflammatory exudate, epithelial changes in nasal cavity</t>
  </si>
  <si>
    <t>Kidney; Liver; Blood; Eyes; Nervous system; Immune system; Gastrointestinal system</t>
  </si>
  <si>
    <t>Time compression to mathematically adjust 5 hour experimental exposure to 1 hour averaging time</t>
  </si>
  <si>
    <t>101-68-8</t>
  </si>
  <si>
    <t>Methylene diphenyl diisocyanate (MDI)</t>
  </si>
  <si>
    <t>Pauluhn 2002</t>
  </si>
  <si>
    <t>Increased total protein in bronchoalveolar lavage fluid of rats- marker of pulmonary irritation</t>
  </si>
  <si>
    <t>RGDR = 1.71</t>
  </si>
  <si>
    <t>Adjusted from OEHHA 1-hour to match DEQ 24-hour TRV definition</t>
  </si>
  <si>
    <t xml:space="preserve">OHA/DEQ staff propose to retain the OEHHA chronic REL as the chronic non-cancer TRV even though the ATSDR value was published more recently. The OEHHA value is based on more and more recent critical studies than the ATSDR value. DEQ also agrees with OEHHA's reasoning that an additional uncertainty factor is needed to protect asthmatics and people already sensitized or genetically pre-disposed to sensitization to MDI. The proposed acute TRV is based on OEHHA's 1-hour REL and uses all the same derivation factors but adjusts the exposure time to be consistent with DEQ's 24-hour acute TRVs. See "Proposed TRVs where DEQ is the Authoritative Source" document for exposure time adjustment details. </t>
  </si>
  <si>
    <t>Haber's Law time compression from 6 hour experimental exposure to 1 hour exposure</t>
  </si>
  <si>
    <t>7440-02-0</t>
  </si>
  <si>
    <t>Nickel and compounds</t>
  </si>
  <si>
    <t>Efremenko 2017a; Efremenko 2017b</t>
  </si>
  <si>
    <t>Bronchiole epithelial degeneration/hyperplasia</t>
  </si>
  <si>
    <t>5 days</t>
  </si>
  <si>
    <t>MPPD model</t>
  </si>
  <si>
    <t>New science</t>
  </si>
  <si>
    <t>Available by request</t>
  </si>
  <si>
    <t>Graham 1978</t>
  </si>
  <si>
    <t>Depressed antibody response in mice</t>
  </si>
  <si>
    <t xml:space="preserve"> 2 hr</t>
  </si>
  <si>
    <t>Mathematically compressed 2 hour experimental exposure into 1 hour averaging time</t>
  </si>
  <si>
    <t>Referencing "Nickel and compounds"</t>
  </si>
  <si>
    <t>56-38-2</t>
  </si>
  <si>
    <t>Parathion</t>
  </si>
  <si>
    <t>NIOSH 1974</t>
  </si>
  <si>
    <t xml:space="preserve">7/24 hours/day  </t>
  </si>
  <si>
    <t>Respiratory system ; Gastrointestinal system</t>
  </si>
  <si>
    <t>108-95-2</t>
  </si>
  <si>
    <t>Phenol</t>
  </si>
  <si>
    <t>Piotrowski 1971</t>
  </si>
  <si>
    <t>Irritation of the eyes, nose, and throat in human volunteers</t>
  </si>
  <si>
    <t>8/24 hours/day</t>
  </si>
  <si>
    <t>Study in humans</t>
  </si>
  <si>
    <t>Modified from OEHHA 1-hour REL to adjust exposure time to 24 hours</t>
  </si>
  <si>
    <t>No proposed changes to chronic TRV. Acute TRV is equivalent to the OEHHA 1-hour REL but adjusted to fit 24 hour exposure time to match DEQ acute TRV definition. See "Proposed TRVs where DEQ is the Authoritative Source" document for details of exposure time adjustment.</t>
  </si>
  <si>
    <t>Mathematically compressed from 8 hour experimental exposure to 1 hour averaging time</t>
  </si>
  <si>
    <t>75-44-5</t>
  </si>
  <si>
    <t>Phosgene</t>
  </si>
  <si>
    <t>Diller 1985</t>
  </si>
  <si>
    <t>Minor damage to lower airways</t>
  </si>
  <si>
    <t>1/24 hours/day</t>
  </si>
  <si>
    <t>Derived from OEHHA 1-hour REL with exposure time adjustment.</t>
  </si>
  <si>
    <t xml:space="preserve">No proposed changes to chronic TRVs, but updated source attribution on chronic noncancer value from 2018 ATSAC to EPA which is where that value came from originally. Proposed acute TRV is derived from OEHHA's 1-hour REL by adjusting the exposure time to 24 hours. See "Proposed TRVs where DEQ is the Authoritative Source" for details. </t>
  </si>
  <si>
    <t>Polybrominated diphenyl ethers (PBDEs) excluding decabromodiphenyl ether-209</t>
  </si>
  <si>
    <t>Endocrine system</t>
  </si>
  <si>
    <t>Great Lakes Chemical Corporation 2000</t>
  </si>
  <si>
    <t>Changes in thyroid hormone</t>
  </si>
  <si>
    <t>RDDR = 2.7</t>
  </si>
  <si>
    <t>The test compound was commercial octabromodiphenyl ether not penta. ATSDR applies it to "lower brominated diphenyl ethers"</t>
  </si>
  <si>
    <t>1059T</t>
  </si>
  <si>
    <t>90-12-0</t>
  </si>
  <si>
    <t>1-Methylnaphthalene</t>
  </si>
  <si>
    <t>Kim 2020</t>
  </si>
  <si>
    <t>Nasal mucosal cell hyperplasia</t>
  </si>
  <si>
    <t>Derived from ATSDR intermediate inhalation MRL - modified by removing days/week adjustment</t>
  </si>
  <si>
    <t xml:space="preserve">DEQ derived the proposed acute TRV by modifying the 2025 ATSDR intermediate MRL by removing the days/week adjustment. See DEQ notes for more details. </t>
  </si>
  <si>
    <t>91-57-6</t>
  </si>
  <si>
    <t>2-Methylnaphthalene</t>
  </si>
  <si>
    <t>Swiercz 2011</t>
  </si>
  <si>
    <t>Bronchial goblet cell metaplasia</t>
  </si>
  <si>
    <t>RGDR = 1.33</t>
  </si>
  <si>
    <t>Modified from ATSDR's intermediate MRL</t>
  </si>
  <si>
    <t xml:space="preserve">DEQ derived the proposed TRV by modifying ATSDR's 2025 intermediate inhalation MRL to remove the days/week adjustment to better match DEQ's 24 hour acute TRV definition. </t>
  </si>
  <si>
    <t>1031T</t>
  </si>
  <si>
    <t>57-55-6</t>
  </si>
  <si>
    <t>Propylene glycol</t>
  </si>
  <si>
    <t>Suber 1989</t>
  </si>
  <si>
    <t>Nasal hemorrhaging</t>
  </si>
  <si>
    <t>6/24 hours/day no days/week adjustment because it is for a 24 hour TRV</t>
  </si>
  <si>
    <t>75-56-9</t>
  </si>
  <si>
    <t>Propylene oxide</t>
  </si>
  <si>
    <t xml:space="preserve">NTP 1985 </t>
  </si>
  <si>
    <t>Dyspnea in mice</t>
  </si>
  <si>
    <t>4 hours</t>
  </si>
  <si>
    <t xml:space="preserve">4/24 hours with exponent n = 1 in ten Berge-adjusted Haber's Law equation </t>
  </si>
  <si>
    <t>1 death 6 days post exposure</t>
  </si>
  <si>
    <t xml:space="preserve">Proposed acute TRV is derived from OEHHA's 1999 acute REL with the modification described in "TRV Support Document"  </t>
  </si>
  <si>
    <t>Mathematically compressed 4 hour experimental exposure to 1 hour averaging time</t>
  </si>
  <si>
    <t>Eyes; Nervous system</t>
  </si>
  <si>
    <t>7783-07-5</t>
  </si>
  <si>
    <t>Selenide, hydrogen</t>
  </si>
  <si>
    <t>Guinea pig</t>
  </si>
  <si>
    <t>Dudley 1937; Dudley 1941</t>
  </si>
  <si>
    <t>Respiratory and eye irritation in guinea pigs during exposure and difficult breathing and inactivity after exposure</t>
  </si>
  <si>
    <t>Derived from OEHHA 1-hour REL by adjusting exposure time to 24 hours</t>
  </si>
  <si>
    <t xml:space="preserve">Derived from OEHHA 1-hour REL by adjusting exposure time to 24 hours. See "Proposed TRVs where DEQ is the Authoritative Source" for details. </t>
  </si>
  <si>
    <t>Based on 1 hr exposure duration</t>
  </si>
  <si>
    <t>1032T</t>
  </si>
  <si>
    <t>78-48-8</t>
  </si>
  <si>
    <t>S,S,S-Tributyl phosphorotrithioate {tribufos}</t>
  </si>
  <si>
    <t>EPA 1992</t>
  </si>
  <si>
    <t>6/24 hours/day (no days/week adjustment because DEQ acute TRVs are intended to apply to a single 24 hour exposure)</t>
  </si>
  <si>
    <t>RDDR(ER) = 2.839</t>
  </si>
  <si>
    <t xml:space="preserve">Adjusted from ATSDR intermediate MRL by removing the days/week component of the intermittent exposure adjustment </t>
  </si>
  <si>
    <t xml:space="preserve">Both proposed DEQ TRVs are derived from ATSDR's intermediate MRL. The proposed chronic TRV is derived by dividing the ATSDR intermediate MRL by an additional UF of 3 to adjust from subchronic to chronic exposure. The proposed acute TRV is derived by removing the days/week component of the intermittent exposure adjustment since DEQ acute TRVs are intended to apply to a single 24 hour period. </t>
  </si>
  <si>
    <t>71-55-6</t>
  </si>
  <si>
    <t>1,1,1-Trichloroethane {methyl chloroform}</t>
  </si>
  <si>
    <t>Mackay 1987</t>
  </si>
  <si>
    <t>Decreased proficiency in psychomotor tests in male volunteers</t>
  </si>
  <si>
    <t>3.5 hours</t>
  </si>
  <si>
    <t>PBPK model (Reitz 1988)</t>
  </si>
  <si>
    <t xml:space="preserve">Liver; Cardiovascular system; Respiratory system </t>
  </si>
  <si>
    <t>No change to chronic TRV but updated attribution from 2018 ATSAC to IRIS which is where the 2018 ATSAC got it from. Proposed update to acute TRV is responsive to ATSDR's 2023 update. ATSDR was source of previous value</t>
  </si>
  <si>
    <t>Gamberale 1973</t>
  </si>
  <si>
    <t>reduced performance in manual dexterity, perceptual speed, and reaction time</t>
  </si>
  <si>
    <t>Mathematically adjusted to fit 30 minute experimental exposure to 1 hour averaging time</t>
  </si>
  <si>
    <t>121-44-8</t>
  </si>
  <si>
    <t>Triethylamine</t>
  </si>
  <si>
    <t>Akesson 1985; Akesson 1988</t>
  </si>
  <si>
    <t>Visual disturbances, ocular irritation, and transient corneal edema in two healthy human volunteers</t>
  </si>
  <si>
    <t>8/24 hours</t>
  </si>
  <si>
    <t>Adjusted from OEHHA 1-hour REL</t>
  </si>
  <si>
    <t xml:space="preserve">No proposed changes to chronic TRV. Proposed DEQ acute TRV is a modification of the OEHHA 1 hour REL. DEQ modified the OEHHA value by adjusting the 8 hour experimental exposure to DEQ's 24-hour exposure time for acute TRVs. See "Proposed TRVs where DEQ is the Authoritative Source" document for details of exposure time adjustment.  </t>
  </si>
  <si>
    <t>Mathematically compressed 8 hour experimental exposure into 1 hour averaging time</t>
  </si>
  <si>
    <t>No recommendations made about "level protective against severe adverse effects" and "level protective against life-threatening effects" due to database limitations.</t>
  </si>
  <si>
    <t xml:space="preserve">Cardiovascular system; Respiratory system </t>
  </si>
  <si>
    <t>McKee 2010</t>
  </si>
  <si>
    <t>CNS effects (visual discrimination performance)</t>
  </si>
  <si>
    <t>8 hour experimental exposure mathematically compressed into 1 hour averaging time</t>
  </si>
  <si>
    <t>1064T</t>
  </si>
  <si>
    <t>7440-61-1</t>
  </si>
  <si>
    <t>Uranium and compounds (insoluble particulate)</t>
  </si>
  <si>
    <t>Rothstein 1949</t>
  </si>
  <si>
    <t>Microscopic lesions in the renal tubules</t>
  </si>
  <si>
    <t>5 weeks</t>
  </si>
  <si>
    <t>6/24 hours/day (no adjustment for days/week because DEQ acute TRVs are applied to a single 24-hour period)</t>
  </si>
  <si>
    <t>Adjusted from ATSDR intermediate MRL</t>
  </si>
  <si>
    <t xml:space="preserve">The proposed acute TRV is derived by adjusting ATSDR's intermediate MRL to remove the days/week component of the intermittent exposure adjustment. This is consistent with DEQ's application of acute TRVs to a single 24-hour period. Note that all proposed TRVs for insoluble uranium compounds are meant to be compared against air concentrations adjusted to uranium atomic weight (e.g. µg U/m3). </t>
  </si>
  <si>
    <t>6/24 hours/day x 6/7 days/week</t>
  </si>
  <si>
    <t>Intermediate MRL</t>
  </si>
  <si>
    <t>1065T</t>
  </si>
  <si>
    <t>Uranium and compounds (soluble)</t>
  </si>
  <si>
    <t>Microscopic lesions in renal tubules</t>
  </si>
  <si>
    <t>ATSDR classified LOAEL as "minimal"</t>
  </si>
  <si>
    <t>6/24 hours/day (No days/week adjustment since DEQ acute TRVs are meant to be applied to a single 24-hour exposure)</t>
  </si>
  <si>
    <t>Adjusted from ATSDR intermediate MRL for soluble uranium compounds</t>
  </si>
  <si>
    <t xml:space="preserve">Proposed DEQ acute TRV is identical to ATSDR intermediate MRL for soluble forms of uranium. DEQ modified the intermediate MRL by removing the days/week component of the intermittent exposure adjustment since DEQ acute TRVs are intended to be applied to a single 24-hour exposure. Note that all proposed TRVs for soluble uranium compounds are meant to be compared against uranium concentrations adjusted to the atomic weight of uranium itself (e.g. µg U/m3). </t>
  </si>
  <si>
    <t>Increased lung inflammation</t>
  </si>
  <si>
    <t>16 days</t>
  </si>
  <si>
    <t>RDDR(TH) = 0.732</t>
  </si>
  <si>
    <t>Zenz 1967</t>
  </si>
  <si>
    <t xml:space="preserve">Coughing, increased mucous production in health human volunteers </t>
  </si>
  <si>
    <t>OEHHA mathematically compressed 8 hour experimental exposure into 1 hour averaging time</t>
  </si>
  <si>
    <t>No recommendations as to levels protective against severe adverse effects or life-threatening effects. This is due to limitations in the database.</t>
  </si>
  <si>
    <t>Reitz 1980</t>
  </si>
  <si>
    <t>Centrilobar swelling in liver</t>
  </si>
  <si>
    <t>6/24 hours</t>
  </si>
  <si>
    <t>This is derived as a modification from a 2007 TCEQ acute value</t>
  </si>
  <si>
    <t>RGDR(ET)=0.13</t>
  </si>
  <si>
    <t xml:space="preserve">TRV Derivation and Selection Information for ALL Cancer TRVs </t>
  </si>
  <si>
    <t>60-35-5</t>
  </si>
  <si>
    <t>Acetamide</t>
  </si>
  <si>
    <t>Liver tumors</t>
  </si>
  <si>
    <t>Fleischman 1980</t>
  </si>
  <si>
    <t>Checked 1/9/2023 no changes</t>
  </si>
  <si>
    <t>79-06-1</t>
  </si>
  <si>
    <t>Acrylamide</t>
  </si>
  <si>
    <t>thyroid tumors and unica favinalis mesotheliomas</t>
  </si>
  <si>
    <t>Johnson 1986</t>
  </si>
  <si>
    <t>Checked 1/13/2023 - no changes</t>
  </si>
  <si>
    <t>thyroid, CNS, mammary, terus, oral cavity</t>
  </si>
  <si>
    <t>309-00-2</t>
  </si>
  <si>
    <t>Aldrin</t>
  </si>
  <si>
    <t>Davis 1965, NCI 1978</t>
  </si>
  <si>
    <t>OEHHA is only citing the IRIS value. No original OEHHA analysis. Therefore proposal to stick with IRIS cancer value</t>
  </si>
  <si>
    <t>Adopted IRIS number</t>
  </si>
  <si>
    <t>107-05-1</t>
  </si>
  <si>
    <t>Allyl chloride</t>
  </si>
  <si>
    <t>Forestomach tumors</t>
  </si>
  <si>
    <t>NCI 1977; EPA 1986</t>
  </si>
  <si>
    <t>No proposed changes to TRVs</t>
  </si>
  <si>
    <t>117-79-3</t>
  </si>
  <si>
    <t>2-Aminoanthraquinone</t>
  </si>
  <si>
    <t>NCI 1978</t>
  </si>
  <si>
    <t>No proposed changes to TRV</t>
  </si>
  <si>
    <t>62-53-3</t>
  </si>
  <si>
    <t>Aniline</t>
  </si>
  <si>
    <t xml:space="preserve">Primary splenic sarcoma incidence </t>
  </si>
  <si>
    <t>CIIT 1982</t>
  </si>
  <si>
    <t>3/15/2023 - no proposed Changes to TRVs</t>
  </si>
  <si>
    <t>140-57-8</t>
  </si>
  <si>
    <t>Aramite</t>
  </si>
  <si>
    <t>Hepatic</t>
  </si>
  <si>
    <t>Popper 1960; Oser and Oser 1962</t>
  </si>
  <si>
    <t>Chose IRIS over OEHHA because OEHHA was a Prop 65 expedited potency value and the values were generated close in time (1991 vs. 1992).</t>
  </si>
  <si>
    <t>Gold (Carcinogenic Potency Database); Popper 1960; Oser and Oser 1960</t>
  </si>
  <si>
    <t>7440-38-2</t>
  </si>
  <si>
    <t>Arsenic and inorganic compounds</t>
  </si>
  <si>
    <t>Brown 1983a,b,c; Lee-Feldstein 1983, Higgins 1982; Enterline 1982</t>
  </si>
  <si>
    <t xml:space="preserve">Checked 3/31/2023 - Only update is re-attributing the source of the acute TRV from short-term guideline concentration value to OEHHA's acute REL. While a TCEQ value is available, I propose to stick with the OEHHA acute REL which is more health protective of a sensitive endpoint. In this case OEHHA did not apply a time compression factor. </t>
  </si>
  <si>
    <t xml:space="preserve">lung cancer </t>
  </si>
  <si>
    <t>Enterline 1987</t>
  </si>
  <si>
    <t>1332-21-4</t>
  </si>
  <si>
    <t>Asbestos</t>
  </si>
  <si>
    <t>Lung cancer and mesothelioma</t>
  </si>
  <si>
    <t>Selikoff 1979; Peto 1982; Seidman 1979; Peto 1980; Finkelstein 1983</t>
  </si>
  <si>
    <t xml:space="preserve">4/4/2023 - Checked TCEQ and authoritative sources for new noncancer values. None found. Note that units are fibers/volume rather than mass/volume. </t>
  </si>
  <si>
    <t>CDHS 1986</t>
  </si>
  <si>
    <t>103-33-3</t>
  </si>
  <si>
    <t>Azobenzene</t>
  </si>
  <si>
    <t>abdominal cavity sarcomas</t>
  </si>
  <si>
    <t>NCI 1979</t>
  </si>
  <si>
    <t>Checked 4/4/2023 - No new information and no proposed changes</t>
  </si>
  <si>
    <t>Leukemia</t>
  </si>
  <si>
    <t>Rinsky 1981, 1987; Paustenbach 1993; Crump 1984; Crump 1992, 1994; EPA 1998</t>
  </si>
  <si>
    <t xml:space="preserve">Rinsky 1981 </t>
  </si>
  <si>
    <t>92-87-5</t>
  </si>
  <si>
    <t>Benzidine (and its salts), including but not limited to:</t>
  </si>
  <si>
    <t>Bladder cancer</t>
  </si>
  <si>
    <t>Zavon 1973</t>
  </si>
  <si>
    <t>CDHS 1988</t>
  </si>
  <si>
    <t>1937-37-7</t>
  </si>
  <si>
    <t>Direct Black 38</t>
  </si>
  <si>
    <t xml:space="preserve">Checked on 5-17-2023. No changes. Noting that the OEHHA IUR value comes from the Benzidine OEHHA group. </t>
  </si>
  <si>
    <t>2602-46-2</t>
  </si>
  <si>
    <t>Direct Blue 6</t>
  </si>
  <si>
    <t>Checked 5-17-2023. No changes. Note that OEHHA value comes from Benzidine (and its salts) group.</t>
  </si>
  <si>
    <t>16071-86-6</t>
  </si>
  <si>
    <t>Direct Brown 95 (technical grade)</t>
  </si>
  <si>
    <t>Reviewed 5-17-2023. No changes. Note that OEHHA value comes from Benzidine (and its salts) group.</t>
  </si>
  <si>
    <t>C-cell thyroid tumors</t>
  </si>
  <si>
    <t>Lijinsky 1986</t>
  </si>
  <si>
    <t>Wagoner 1980</t>
  </si>
  <si>
    <t>Hepatomas</t>
  </si>
  <si>
    <t>Innes 1969</t>
  </si>
  <si>
    <t>Respiratory tract tumors</t>
  </si>
  <si>
    <t>Kuschner 1975</t>
  </si>
  <si>
    <t>Respiratory tract tumors (including nasal tumors)</t>
  </si>
  <si>
    <t>Kuschner 1975; Leong 1981</t>
  </si>
  <si>
    <t>75-27-4</t>
  </si>
  <si>
    <t>Bromodichloromethane</t>
  </si>
  <si>
    <t>Kidney (tubular cell adenoma and tubular cell adenocarcinoma)</t>
  </si>
  <si>
    <t>NTP 1987</t>
  </si>
  <si>
    <t>Proposed new TRV</t>
  </si>
  <si>
    <t>75-25-2</t>
  </si>
  <si>
    <t>Bromoform</t>
  </si>
  <si>
    <t>Neoplastic lesions in the large intestine</t>
  </si>
  <si>
    <t>NTP 1988</t>
  </si>
  <si>
    <t>No proposed changes</t>
  </si>
  <si>
    <t>NTP 2011a,b</t>
  </si>
  <si>
    <t>106-99-0</t>
  </si>
  <si>
    <t>1,3-Butadiene</t>
  </si>
  <si>
    <t>Delzell 1995</t>
  </si>
  <si>
    <t xml:space="preserve">Checked 4/21/2023 - No proposed changes to values, but updated source information for cancer TRV from 2018 ATSAC to IRIS, which was already the source of the value suggested by 2018 ATSAC. Note that acute and chronic noncancer values are available from TCEQ that are slightly more recent, but they use the same underlying critical studies and differ only in that they apply less health-protective uncertainty factors than OEHHA. Also, OEHHA is a listed authoritative source in DEQ rules. </t>
  </si>
  <si>
    <t>lung alveolar and bronchiolar neoplasms</t>
  </si>
  <si>
    <t>NTP 1984; Melnick 1990; Hazelton Europe 1981</t>
  </si>
  <si>
    <t>540-88-5</t>
  </si>
  <si>
    <t>t-Butyl acetate</t>
  </si>
  <si>
    <t>Renal tubule adenomas/carcinomas; thyroid follicular cell adenomas</t>
  </si>
  <si>
    <t>NTP 1995</t>
  </si>
  <si>
    <t>Only one TRV source available</t>
  </si>
  <si>
    <t>7440-43-9</t>
  </si>
  <si>
    <t>Cadmium and compounds</t>
  </si>
  <si>
    <t>Lung, trachea, bronchus cancer deaths</t>
  </si>
  <si>
    <t>Thun 1985</t>
  </si>
  <si>
    <t xml:space="preserve">Only proposed updates to source attribution (i.e. IRIS rather than 2018 ATSAC and ATSDR rather than DEQ Short-term guideline concentration). No proposed updates to actual TRV values. </t>
  </si>
  <si>
    <t>Lung and trachea cancers</t>
  </si>
  <si>
    <t>56-23-5</t>
  </si>
  <si>
    <t>Carbon tetrachloride</t>
  </si>
  <si>
    <t>Pheochromocytoma</t>
  </si>
  <si>
    <t>Nagano 2007; JBRC, 1998</t>
  </si>
  <si>
    <t xml:space="preserve">Only proposed change is updated source attribution from 2018 ATSAC to IRIS, which was already the source of the existing TRV. Therefore, no proposed changes to TRV values. </t>
  </si>
  <si>
    <t>Liver tumor incidence</t>
  </si>
  <si>
    <t>Edwards 1942</t>
  </si>
  <si>
    <t>Khasawinah 1989b</t>
  </si>
  <si>
    <t>Not shown</t>
  </si>
  <si>
    <t>143-50-0</t>
  </si>
  <si>
    <t>Chlordecone</t>
  </si>
  <si>
    <t>liver hepatocellular carcinoma</t>
  </si>
  <si>
    <t>108171-26-2</t>
  </si>
  <si>
    <t>Chlorinated paraffins</t>
  </si>
  <si>
    <t>liver tumors</t>
  </si>
  <si>
    <t>NTP 1986</t>
  </si>
  <si>
    <t>1007T</t>
  </si>
  <si>
    <t>98-56-6</t>
  </si>
  <si>
    <t>4-Chlorobenzotrifluoride (PCBTF)</t>
  </si>
  <si>
    <t>NTP 2018</t>
  </si>
  <si>
    <t xml:space="preserve">New TRVs proposed. Each TRV selected was the only option available in its category from authoritative sources. </t>
  </si>
  <si>
    <t>95-83-0</t>
  </si>
  <si>
    <t>4-Chloro-o-phenylenediamine</t>
  </si>
  <si>
    <t>Bladder tumors</t>
  </si>
  <si>
    <t>126-99-8</t>
  </si>
  <si>
    <t>Chloroprene</t>
  </si>
  <si>
    <t>95-69-2</t>
  </si>
  <si>
    <t>p-Chloro-o-toluidine</t>
  </si>
  <si>
    <t xml:space="preserve">Hemangioma and hemangiosarcoma </t>
  </si>
  <si>
    <t>Weisburger 1978; NCI 1979</t>
  </si>
  <si>
    <t>7440-48-4</t>
  </si>
  <si>
    <t>Cobalt and compounds (insoluble particulate)</t>
  </si>
  <si>
    <t>Lung alveolar/bronchiolar adenomas and carcinomas; Adrenal medulla malignant pheochromocytoma; pancreatic islet adenomas and carcinomas</t>
  </si>
  <si>
    <t>NTP 1998, 2014</t>
  </si>
  <si>
    <t>Proposed acute TRV comes from TCEQ's 24-hour ReV. All cobalt TRVs are meant to be compared against air concentrations adjusted to cobalt content (i.e. µg Co/m3)</t>
  </si>
  <si>
    <t>Coke oven emissions</t>
  </si>
  <si>
    <t>Mazumdar 1975; Land 1976</t>
  </si>
  <si>
    <t>120-71-8</t>
  </si>
  <si>
    <t>p-Cresidine</t>
  </si>
  <si>
    <t>bladder tumors</t>
  </si>
  <si>
    <t>135-20-6</t>
  </si>
  <si>
    <t>Cupferron</t>
  </si>
  <si>
    <t>Hemangiosarcoma</t>
  </si>
  <si>
    <t>72-54-8</t>
  </si>
  <si>
    <t>4,4'-DDD {4,4'-dichlorodiphenyldichloroethane}</t>
  </si>
  <si>
    <t>Tomatis 1974</t>
  </si>
  <si>
    <t>72-55-9</t>
  </si>
  <si>
    <t>4,4'-DDE {4,4'-dichlorodiphenyldichloroethene}</t>
  </si>
  <si>
    <t>Hepatocellular carcinomas, hepatomas</t>
  </si>
  <si>
    <t>NCI 1978; Tomatis 1974; Rossi 1983</t>
  </si>
  <si>
    <t>No proposed changes to TRV grouped with DDT</t>
  </si>
  <si>
    <t>50-29-3</t>
  </si>
  <si>
    <t>4,4’-DDT {4,4’-dichlorodiphenyltrichloroethane}</t>
  </si>
  <si>
    <t>Turosov 1973; Terracini 1973; Thorpe 1973; Tomatis 1975; Cabral 1982; Rossi 1977</t>
  </si>
  <si>
    <t>615-05-4</t>
  </si>
  <si>
    <t>2,4-Diaminoanisole</t>
  </si>
  <si>
    <t>Thyroid tumors</t>
  </si>
  <si>
    <t>95-80-7</t>
  </si>
  <si>
    <t>2,4-Diaminotoluene {2,4-toluene diamine}</t>
  </si>
  <si>
    <t>Mammary gland tumors</t>
  </si>
  <si>
    <t>Forestomach squamous cell carcinomas</t>
  </si>
  <si>
    <t>Hazelton Laboratories 1977</t>
  </si>
  <si>
    <t xml:space="preserve">nasal, lung, and adrenal cortical tumors
</t>
  </si>
  <si>
    <t>hepatocarcinomas, adenomas, kidney adenomas, monocellular leukemia</t>
  </si>
  <si>
    <t>No proposed updates to TRV but attribution for cancer TRV is changing from 2018 ATSAC to OEHHA, which is where that older ATSAC value came from.</t>
  </si>
  <si>
    <t>91-94-1</t>
  </si>
  <si>
    <t>3,3'-Dichlorobenzidine</t>
  </si>
  <si>
    <t xml:space="preserve">granulocytic leukemia, mammary adenocarcinoma, Zymbal gland carcinoma, papillary transition cell carcinomas and hepatocellular carcinomas </t>
  </si>
  <si>
    <t>Stula 1975, 1978</t>
  </si>
  <si>
    <t>75-34-3</t>
  </si>
  <si>
    <t>1,1-Dichloroethane {ethylidene dichloride}</t>
  </si>
  <si>
    <t>mammary gland adenocarcinomas</t>
  </si>
  <si>
    <t>NCI 1977</t>
  </si>
  <si>
    <t>75-09-2</t>
  </si>
  <si>
    <t>Dichloromethane {methylene chloride}</t>
  </si>
  <si>
    <t>Lung tumors</t>
  </si>
  <si>
    <t>NTP 1986; Mennear 1988</t>
  </si>
  <si>
    <t>No proposed changes to TRVs for attributing cancer TRV to IRIS where it originally came from rather than 2018 ATSAC</t>
  </si>
  <si>
    <t>Hepatocellular carcinomas or adenomas, bronchoalveolar carcinomas or adenomas</t>
  </si>
  <si>
    <t>Mennear 1988; NTP 1986</t>
  </si>
  <si>
    <t>bronchioalveolar adenoma</t>
  </si>
  <si>
    <t>60-57-1</t>
  </si>
  <si>
    <t>Dieldrin</t>
  </si>
  <si>
    <t>Liver carcinoma</t>
  </si>
  <si>
    <t>Diesel particulate matter (DPM)</t>
  </si>
  <si>
    <t>Garshick 1987; Garshick 1988; Smith 1998; Harris 1983; EPA 1998</t>
  </si>
  <si>
    <t xml:space="preserve"> Agency staff propose to adopt OEHHA's cancer TRV. The WHO value upon which the current cancer TRV has since been rescinded and not replaced with anything by WHO. </t>
  </si>
  <si>
    <t>117-81-7</t>
  </si>
  <si>
    <t>bis(2-Ethylhexyl) phthalate (DEHP)</t>
  </si>
  <si>
    <t>Hepatocellular carcinoma</t>
  </si>
  <si>
    <t>Proposed new acute TRV from ATSDR intermediate MRL published Jan. 2022. No proposed change to cancer TRV.</t>
  </si>
  <si>
    <t>60-11-7</t>
  </si>
  <si>
    <t>4-Dimethylaminoazobenzene</t>
  </si>
  <si>
    <t>Kirby 1947</t>
  </si>
  <si>
    <t>121-14-2</t>
  </si>
  <si>
    <t>2,4-Dinitrotoluene</t>
  </si>
  <si>
    <t>Liver and mammary tumors</t>
  </si>
  <si>
    <t>Lee 1978</t>
  </si>
  <si>
    <t>123-91-1</t>
  </si>
  <si>
    <t>1,4-Dioxane</t>
  </si>
  <si>
    <t>Nasal, liver, kidney, peritoneal, mammary gland, Zymbal gland tumors</t>
  </si>
  <si>
    <t>Kasai 2009</t>
  </si>
  <si>
    <t>Nasal and liver tumors</t>
  </si>
  <si>
    <t>Kociba 1974; NCI 1978</t>
  </si>
  <si>
    <t>122-66-7</t>
  </si>
  <si>
    <t>1,2-Diphenylhydrazine {hydrazobenzene}</t>
  </si>
  <si>
    <t>Hepatic; hepatocellular carcinomas and neoplastic liver nodules in rats from oral exposure</t>
  </si>
  <si>
    <t xml:space="preserve">Selecting IRIS over OEHHA because the OEHHA value is an expedited potency that is part of the Prop 65 program and IRIS value was from an intensive chemical-specific review. </t>
  </si>
  <si>
    <t>106-89-8</t>
  </si>
  <si>
    <t>Epichlorohydrin</t>
  </si>
  <si>
    <t>Nasal cavity tumors in male rats</t>
  </si>
  <si>
    <t>Laskin 1980</t>
  </si>
  <si>
    <t>Reviewed 6-28-2023. No changes.</t>
  </si>
  <si>
    <t>Rat forestomach papilloma and carcinoma</t>
  </si>
  <si>
    <t>Konishi 1980; CDHS 1985</t>
  </si>
  <si>
    <t>100-41-4</t>
  </si>
  <si>
    <t>Ethyl benzene</t>
  </si>
  <si>
    <t>renal tumors</t>
  </si>
  <si>
    <t>NTP 1999</t>
  </si>
  <si>
    <t>No proposed changes to TRVs but attribution of cancer TRV updated from 2018 ATSAC to OEHHA, which is the original source of that TRV.</t>
  </si>
  <si>
    <t>106-93-4</t>
  </si>
  <si>
    <t>Ethylene dibromide (EDB), {1,2-dibromoethane}</t>
  </si>
  <si>
    <t>nasal cavity tumors, hemangiosarcomas, mesothiomas</t>
  </si>
  <si>
    <t xml:space="preserve">No proposed changes to the cancer TRV but did reattribute the source of the TRV from 2018 ATSAC to IRIS which is the origin of the 2018 ATSAC value. Proposed using OEHHA's chronic REL as the chronic noncancer TRV rather than IRIS. Even though the OEHHA value was published earlier, it is based on a more recent human study than the animal study the IRIS RfC is based on. The OEHHA value is also based on humans rather than animals which requires less extrapolation. The proposed DEQ acute TRV is a modification of a TCEQ 24-hour acute ReV published 11/29/2017. No other authoritative sources have an acute TRV for this TAC. The DEQ modification was to apply the full 3000 total UF TCEQ would have used were it not for a TCEQ policy cap of 300 on total UFs. </t>
  </si>
  <si>
    <t>nasal tumors</t>
  </si>
  <si>
    <t>107-06-2</t>
  </si>
  <si>
    <t>Ethylene dichloride (EDC), {1,2-dichloroethane}</t>
  </si>
  <si>
    <t>Hemangiosarcomas</t>
  </si>
  <si>
    <t xml:space="preserve">No proposed change to cancer TRV but updating attribution from 2018 ATSAC to IRIS which is where 2018 ATSAC got the value from originally. No proposed change to chronic noncancer TRV. Proposed acute TRV is an ATSDR acute MRL that was finalized in 2024. </t>
  </si>
  <si>
    <t>75-21-8</t>
  </si>
  <si>
    <t>Ethylene oxide</t>
  </si>
  <si>
    <t>Lymphoid tumors and breast cancer</t>
  </si>
  <si>
    <t>Steenland 2004, 2003</t>
  </si>
  <si>
    <t xml:space="preserve">No proposed changes to cancer or chronic noncancer TRVs. Changed attribution of cancer TRV from 2018 ATSAC to IRIS, which is where the 2018 ATSAC got the value from originally. Proposed acute TRV is new and is ATSDR's 2022 acute MRL (news since last round of TRV updates). </t>
  </si>
  <si>
    <t>Snellings 1984</t>
  </si>
  <si>
    <t>96-45-7</t>
  </si>
  <si>
    <t>Ethylene thiourea</t>
  </si>
  <si>
    <t>Graham 1975</t>
  </si>
  <si>
    <t>1063T</t>
  </si>
  <si>
    <t>637-92-3</t>
  </si>
  <si>
    <t>Ethyl t-butyl ether (ETBE)</t>
  </si>
  <si>
    <t>Hepatocellular adenomas or carcinomas</t>
  </si>
  <si>
    <t>JPEC 2010; Saito 2013</t>
  </si>
  <si>
    <t>Proposed TRVs are only ones available from authoritative sources</t>
  </si>
  <si>
    <t>76-44-8</t>
  </si>
  <si>
    <t>Heptachlor</t>
  </si>
  <si>
    <t>Hepatocellular carcinomas in mice (calculated from oral exposure)</t>
  </si>
  <si>
    <t>Davis 1965; NCI 1977</t>
  </si>
  <si>
    <t>Reviewed 6-21-2023. No changes.</t>
  </si>
  <si>
    <t>1024-57-3</t>
  </si>
  <si>
    <t>Heptachlor epoxide</t>
  </si>
  <si>
    <t>Hepatocellular carcinomas in mice via oral exposure</t>
  </si>
  <si>
    <t>Davis 1965; Velsicol 1973</t>
  </si>
  <si>
    <t>Reviewed on 6-21-2023. No changes.</t>
  </si>
  <si>
    <t>118-74-1</t>
  </si>
  <si>
    <t>Hexachlorobenzene</t>
  </si>
  <si>
    <t>Hepatocellular carcinoma in rats via oral exposure</t>
  </si>
  <si>
    <t>Erturk 1986</t>
  </si>
  <si>
    <t>Pheochromocytomas in female rats</t>
  </si>
  <si>
    <t>CDHS 1988; Lambrecht 1983; Arnold 1985</t>
  </si>
  <si>
    <t>87-68-3</t>
  </si>
  <si>
    <t>Hexachlorobutadiene</t>
  </si>
  <si>
    <t>Renal tubular adenomas and adenocarcinomas in rats via oral exposure</t>
  </si>
  <si>
    <t>Kociba 1977</t>
  </si>
  <si>
    <t>608-73-1</t>
  </si>
  <si>
    <t>Hexachlorocyclohexanes (mixture) including but not limited to:</t>
  </si>
  <si>
    <t>Liver nodules and hepatocellular carcinomas</t>
  </si>
  <si>
    <t>Munir 1983</t>
  </si>
  <si>
    <t>Hanada 1973; Kashyap 1979</t>
  </si>
  <si>
    <t>319-84-6</t>
  </si>
  <si>
    <t>alpha-Hexachlorocyclohexane</t>
  </si>
  <si>
    <t>Haptic nodules and hepatocellular carcinomas</t>
  </si>
  <si>
    <t>Ito 1973</t>
  </si>
  <si>
    <t>319-85-7</t>
  </si>
  <si>
    <t>beta-Hexachlorocyclohexane</t>
  </si>
  <si>
    <t>Hepatic nodules and hepatocellular carcinomas</t>
  </si>
  <si>
    <t>Thrope 1973</t>
  </si>
  <si>
    <t xml:space="preserve">No proposed changes to TRVs, note that selected value is from OEHHA and that they group this compound with technical grade/mixture form of the same TAC. It should continue to be grouped with the mixtures form. </t>
  </si>
  <si>
    <t>58-89-9</t>
  </si>
  <si>
    <t>gamma-Hexachlorocyclohexane {Lindane}</t>
  </si>
  <si>
    <t>Thorpe 1973; EPA 1988</t>
  </si>
  <si>
    <t>67-72-1</t>
  </si>
  <si>
    <t>Hexachloroethane</t>
  </si>
  <si>
    <t>No proposed changes to noncancer TRVs but propose to adopt OEHHA IUR as basis for cancer TRV</t>
  </si>
  <si>
    <t>110-54-3</t>
  </si>
  <si>
    <t>Hexane</t>
  </si>
  <si>
    <t>2, 3</t>
  </si>
  <si>
    <t>Pituitary and liver tumors</t>
  </si>
  <si>
    <t>Daughtrey 1999; Biodynamics 1993</t>
  </si>
  <si>
    <t>302-01-2</t>
  </si>
  <si>
    <t>Hydrazine</t>
  </si>
  <si>
    <t>Nasal cavity adenoma or adenocarcinoma</t>
  </si>
  <si>
    <t>MacEwen 1981</t>
  </si>
  <si>
    <t>No proposed changes to chronic TRVs. Acute TRV is derived from ATSDR's intermediate MRL by adjusting exposure time from subchronic to 24 hours. See "Proposed TRVs where DEQ is the Authoritative Source" for details of exposure time adjustment.</t>
  </si>
  <si>
    <t>Nasal cavity tumors</t>
  </si>
  <si>
    <t>MacEwen 1980</t>
  </si>
  <si>
    <t>78-79-5</t>
  </si>
  <si>
    <t>Isoprene, except from vegetative emission sources</t>
  </si>
  <si>
    <t>Kidney, mammary, and testicular tumors</t>
  </si>
  <si>
    <t>Placke 1996; NTP 1999</t>
  </si>
  <si>
    <t>This is the only cancer TRV available from an authoritative source</t>
  </si>
  <si>
    <t>7439-92-1</t>
  </si>
  <si>
    <t>Lead and compounds</t>
  </si>
  <si>
    <t>kidney tumors</t>
  </si>
  <si>
    <t>Azar 1973</t>
  </si>
  <si>
    <t>No proposed changes to noncancer TRVs but updated attribution from 2018 ATSAC to DEQ. The values are still EPA's National Ambient Air Quality Standard applied to DEQ's standard averaging times for acute and chronic noncancer TRVs. The application of the NAAQS to acute exposures is justified by the severity of the critical health effect and the fact that critical supporting studies were not designed to determine the precise  minimum amount of exposure time needed to cause the effect. The proposed cancer TRV is newly proposed for use in CAO.</t>
  </si>
  <si>
    <t>3697-24-3</t>
  </si>
  <si>
    <t>5-Methylchrysene</t>
  </si>
  <si>
    <t>Derived by applying OEHHA's RPF of 1 for this compound to OEHHA's IUR for benzo(a)pyrene</t>
  </si>
  <si>
    <t>Proposed value differs from previous because it applies OEHHA's and MDH's shared RPF of 1 to the newer 2017 EPA IUR for benzo(a)pyrene rather than to OEHHA's older IUR for benzo(a)pyrene. Derived by dividing target risk (1 in 1 million) by the product of EPA's 2017 IUR for benzo(a)pyrene and OEHHA's and MDH's shared RPF of 1 for this compound</t>
  </si>
  <si>
    <t>Derived by applying OEHHA's and MDH's shared RPF of 1 for this compound to EPA's 2017 IUR for benzo(a)pyrene</t>
  </si>
  <si>
    <t>101-14-4</t>
  </si>
  <si>
    <t>4,4'-Methylene bis(2-chloroaniline) (MOCA)</t>
  </si>
  <si>
    <t>Urinary bladder tumor data from female beagle dogs</t>
  </si>
  <si>
    <t>Stula 1977 contained in Gold 1984</t>
  </si>
  <si>
    <t>101-77-9</t>
  </si>
  <si>
    <t>4,4'-Methylenedianiline (and its dichloride)</t>
  </si>
  <si>
    <t>NTP 1983</t>
  </si>
  <si>
    <t>60-34-4</t>
  </si>
  <si>
    <t>Methyl hydrazine</t>
  </si>
  <si>
    <t>Lung, liver, nasal, adrenal cortex tumors</t>
  </si>
  <si>
    <t>Kinkead 1985</t>
  </si>
  <si>
    <t>Both proposed TRVs are screening level PPRTVs. No other toxicity values were available from other sources</t>
  </si>
  <si>
    <t>Murata 1993</t>
  </si>
  <si>
    <t xml:space="preserve">The proposed cancer TRV is an unmodified adoption of a value derived by the Michigan Department of Environment, Great Lakes, and Energy in 2008. The proposed chronic TRV is a 2024 PPRTV value. DEQ derived the proposed acute TRV by modifying the 2024 provisional ATSDR intermediate MRL by removing the days/week adjustment. See DEQ notes for more details. </t>
  </si>
  <si>
    <t>Kidney adenomas and carcinomas; Leydig cell tumors; leukemia</t>
  </si>
  <si>
    <t>Chun 1992; Belpoggi 1995,1998</t>
  </si>
  <si>
    <t>90-94-8</t>
  </si>
  <si>
    <t>Michler's ketone</t>
  </si>
  <si>
    <t>2385-85-5</t>
  </si>
  <si>
    <t>Mirex</t>
  </si>
  <si>
    <t>Innes 1968; 1969</t>
  </si>
  <si>
    <t>liver, thyroid, and kidney tumors</t>
  </si>
  <si>
    <t>7496-02-8</t>
  </si>
  <si>
    <t>6-Nitrochrysene</t>
  </si>
  <si>
    <t>Derived by applying OEHHA's RPF to OEHHA's IUR for benzo(a)pyrene</t>
  </si>
  <si>
    <t>1024T</t>
  </si>
  <si>
    <t>75-52-5</t>
  </si>
  <si>
    <t>Nitromethane</t>
  </si>
  <si>
    <t>Mammary gland fibroadenoma, adenoma, and carcinoma</t>
  </si>
  <si>
    <t>NTP 1997</t>
  </si>
  <si>
    <t>Proposed TRVs are only ones available from authoritative sources.</t>
  </si>
  <si>
    <t>79-46-9</t>
  </si>
  <si>
    <t>2-Nitropropane</t>
  </si>
  <si>
    <t>Lewis 1979; Ulrich 1977</t>
  </si>
  <si>
    <t xml:space="preserve">No proposed change to chronic noncancer TRV. Proposed cancer TRV is newly available since November 2019 from PPRTV and the proposed acute TRV is a modification of the newly available PPRTV subchronic RfC. DEQ proposes to remove the days/week adjustment from the PPRTV subchronic RfC. See notes pages for details. </t>
  </si>
  <si>
    <t>924-16-3</t>
  </si>
  <si>
    <t>N-Nitrosodi-n-butylamine</t>
  </si>
  <si>
    <t>Bertram 1970</t>
  </si>
  <si>
    <t>Bertram 1970; CDHS 1988</t>
  </si>
  <si>
    <t>55-18-5</t>
  </si>
  <si>
    <t>N-Nitrosodiethylamine</t>
  </si>
  <si>
    <t>Peto 1984</t>
  </si>
  <si>
    <t>Peto 1982</t>
  </si>
  <si>
    <t>62-75-9</t>
  </si>
  <si>
    <t>N-Nitrosodimethylamine</t>
  </si>
  <si>
    <t>No proposed changes to cancer TRV. Proposed noncancer TRV is a screening level PPRTV RfC developed in 2007.</t>
  </si>
  <si>
    <t>Peto 1982, 1984; CDHS 1988</t>
  </si>
  <si>
    <t>621-64-7</t>
  </si>
  <si>
    <t>N-Nitrosodipropylamine</t>
  </si>
  <si>
    <t>US EPA 1986; Druckrey 1967</t>
  </si>
  <si>
    <t>10595-95-6</t>
  </si>
  <si>
    <t>N-Nitrosomethylethylamine</t>
  </si>
  <si>
    <t>Druckrey 1967; US EPA 1993</t>
  </si>
  <si>
    <t>86-30-6</t>
  </si>
  <si>
    <t>N-Nitrosodiphenylamine</t>
  </si>
  <si>
    <t>Bladder and liver tumors</t>
  </si>
  <si>
    <t>Cardy 1979; Innes 1969</t>
  </si>
  <si>
    <t>156-10-5</t>
  </si>
  <si>
    <t>p-Nitrosodiphenylamine</t>
  </si>
  <si>
    <t>59-89-2</t>
  </si>
  <si>
    <t>N-Nitrosomorpholine</t>
  </si>
  <si>
    <t>respiratory tract tumor</t>
  </si>
  <si>
    <t>Ketkar 1983</t>
  </si>
  <si>
    <t>100-75-4</t>
  </si>
  <si>
    <t>N-Nitrosopiperidine</t>
  </si>
  <si>
    <t>Eisenbrand 1980</t>
  </si>
  <si>
    <t>930-55-2</t>
  </si>
  <si>
    <t>N-Nitrosopyrrolidine</t>
  </si>
  <si>
    <t>Hepatocellular carcinoma and adenoma</t>
  </si>
  <si>
    <t>Preussmann 1977</t>
  </si>
  <si>
    <t>191-26-4</t>
  </si>
  <si>
    <t>Anthanthrene</t>
  </si>
  <si>
    <t>RFP of 0.4 adopted from Minesota Department of Health</t>
  </si>
  <si>
    <t xml:space="preserve">This value is calculated by dividing the target risk of 1 in 1 million by the benzo(a)pyrene IUR multiplied by the relative potency factor anthanthrene (0.4) adopted by Minnesota in 2016. See notes for more details. </t>
  </si>
  <si>
    <t>56-55-3</t>
  </si>
  <si>
    <t>Benz[a]anthracene</t>
  </si>
  <si>
    <t>Derived from OEHHA's IUR for benzo(a)pyrene and applying an RPF of 0.1</t>
  </si>
  <si>
    <t>Derived using PPRTV screening level RPF of 0.1 and the 2017 IRIS IUR for benzo(a)pyrene</t>
  </si>
  <si>
    <t>Derived by applying MDH-adopted RPF of 0.2 to the 2017 IRIS IUR for benzo(a)pyrene</t>
  </si>
  <si>
    <t>205-82-3</t>
  </si>
  <si>
    <t>Benzo[j]fluoranthene</t>
  </si>
  <si>
    <t>Derived by applying OEHHA RPF of 0.1 to OEHHA's 1999 IUR for benzo(a)pyrene</t>
  </si>
  <si>
    <t>Derived b applying MDH RPF of 0.3 to EPA IUR for benzo(a)pyrene</t>
  </si>
  <si>
    <t>207-08-9</t>
  </si>
  <si>
    <t>Benzo[k]fluoranthene</t>
  </si>
  <si>
    <t>Derived by applying 1993 OEHHA RPF of 0.1 to OEHHA IUR for benzo(a)pyrene</t>
  </si>
  <si>
    <t>Derived by dividing target risk of 1 in 1 million by the product of EPA's IUR for benzo(a)pyrene and the MDH RPF for this compound (0.03)</t>
  </si>
  <si>
    <t>50-32-8</t>
  </si>
  <si>
    <t>Benzo[a]pyrene</t>
  </si>
  <si>
    <t>Squamous cell neoplasia in larynx, trachea, esophagus, forestomach</t>
  </si>
  <si>
    <t>Thyssen 1981</t>
  </si>
  <si>
    <t>Proposed acute value is the same as chronic IRIS noncancer value because of short exposure (9 days) and developmental health effect without information on minimum exposure period needed to cause effect. No change in cancer or chronic noncancer values but reattributed cancer value to IRIS which is where 2018 ATSAC got it from.</t>
  </si>
  <si>
    <t>218-01-9</t>
  </si>
  <si>
    <t>Chrysene</t>
  </si>
  <si>
    <t xml:space="preserve">Derived by applying OEHHA 1993 RPF of 0.01 to OEHHA IUR for benzo(a)pyrene. </t>
  </si>
  <si>
    <t>Derived by dividing the target risk of 1 in 1 million by the product of the EPA IUR for benzo(a)pyrene and the MDH RPF for this compound (0.1)</t>
  </si>
  <si>
    <t>Derived by applying MDH 2016 RPF of 0.1 to EPA IUR for benzo(a)pyrene</t>
  </si>
  <si>
    <t>27208-37-3</t>
  </si>
  <si>
    <t>Cyclopenta[c,d]pyrene</t>
  </si>
  <si>
    <t>Derived by applying 2016 MDH RPF of 0.4 to EPA's IUR for benzo(a)pyrene</t>
  </si>
  <si>
    <t>Derived by dividing target risk (1 in 1 million) by the product of EPA's IUR for benzo(a)pyrene and MDH RPF for this compound (0.4)</t>
  </si>
  <si>
    <t>192-65-4</t>
  </si>
  <si>
    <t>Dibenzo[a,e]pyrene</t>
  </si>
  <si>
    <t>Derived by applying OEHHA RPF of 1 for this compound to OEHHA's IUR for benzo(a)pyrene</t>
  </si>
  <si>
    <t>Derived by dividing target risk (1 in 1 million) by the product of the EPA IUR for benzo(a)pyrene and the MDH RPF of 0.4 for this compound.</t>
  </si>
  <si>
    <t>Derived by applying the MDH RPF of 0.4 for this compound to EPA's IUR for benzo(a)pyrene</t>
  </si>
  <si>
    <t>189-64-0</t>
  </si>
  <si>
    <t>Dibenzo[a,h]pyrene</t>
  </si>
  <si>
    <t xml:space="preserve">Derived by dividing target risk (1 in 1 million) by the product of EPA's IUR for benzo(a)pyrene and MDH's RPF of 0.9 for this compound. </t>
  </si>
  <si>
    <t>Derived by applying MDH's RPF of 0.9 for this compound to EPA's IUR for benzo(a)pyrene</t>
  </si>
  <si>
    <t>189-55-9</t>
  </si>
  <si>
    <t>Dibenzo[a,i]pyrene</t>
  </si>
  <si>
    <t>Derived by dividing target risk (1 in 1 million) by the product of EPA's IUR for benzo(a)pyrene and MDH's RPF of 0.6 for this compound.</t>
  </si>
  <si>
    <t>Derived by applying MDH's RPF of 0.6 for this compound to EPA's IUR for benzo(a)pyrene</t>
  </si>
  <si>
    <t>191-30-0</t>
  </si>
  <si>
    <t>Dibenzo[a,l]pyrene</t>
  </si>
  <si>
    <t>Derived by applying OEHHA's RFP of 10 for this compound to OEHHA's IUR for benzo(a)pyrene</t>
  </si>
  <si>
    <t>Derived by dividing target risk (1 in 1 million) by the product of EPA's IUR for benzo(a)pyrene and MDH's RPF of 30 for this compound.</t>
  </si>
  <si>
    <t>193-39-5</t>
  </si>
  <si>
    <t>Indeno[1,2,3-cd]pyrene</t>
  </si>
  <si>
    <t xml:space="preserve">Derived by dividing target risk (1 in 1 million) by the product of EPA's IUR for benzo(a)pyrene and MDH's RPF of 0.07 for this compound. </t>
  </si>
  <si>
    <t>Derived by applying MDH's RPF of 0.07 for this compound to EPA's IUR for benzo(a)pyrene</t>
  </si>
  <si>
    <t>91-20-3</t>
  </si>
  <si>
    <t>Naphthalene</t>
  </si>
  <si>
    <t>nasal respiratory epithelial adenoma and olfactory epithelial neuroblastoma</t>
  </si>
  <si>
    <t>NTP 2000</t>
  </si>
  <si>
    <t>The proposed cancer TRV is not changing, but updated attribution from 2018 ATSAC to OEHHA which is where the value came from originally. DEQ proposes to rescind the chronic noncancer TRV because ATSDR's public comment draft toxicological profile as of May 2024 states that there is not adequate data to support a chronic TRV that is lower than the proposed acute TRV. The proposed acute TRV is public comment draft TRV from ATSDR as of May 2024. This acute 24 hour TRV is low enough that it is protective against any chronic health noncancer health effects.</t>
  </si>
  <si>
    <t>205-99-2</t>
  </si>
  <si>
    <t>Benzo[b]fluoranthene</t>
  </si>
  <si>
    <t>Based on RPF of 0.1 relative to OEHHA's IUR for benzo(a)pyrene</t>
  </si>
  <si>
    <t>Derived by dividing target risk of 1 in 1 million by the product of the EPA IRIS IUR for benzo(a)pyrene by the 0.8 RPF for this compound adopted from Minnesota Department of Health.</t>
  </si>
  <si>
    <t>Based on RPF of 0.8 relative to EPA IRIS IUR for benzo(a)pyrene</t>
  </si>
  <si>
    <t>205-12-9</t>
  </si>
  <si>
    <t>Benzo[c]fluorene</t>
  </si>
  <si>
    <t>Derived by applying MDH RPF of 0.8 to EPA's IUR for benzo(a)pyrene</t>
  </si>
  <si>
    <t>Derived by dividing the target risk of 1 in 1 million by the product of the EPA IRIS IUR for benzo(a)pyrene and the Minnesota Department of Health RPF for this compound of 20</t>
  </si>
  <si>
    <t>191-24-2</t>
  </si>
  <si>
    <t>Benzo[g,h,i]perylene</t>
  </si>
  <si>
    <t>Derived by applying MDH RPF of 0.009 to the EPA IRIS IUR for benzo(a)pyrene</t>
  </si>
  <si>
    <t>53-70-3</t>
  </si>
  <si>
    <t>Dibenz[a,h]anthracene</t>
  </si>
  <si>
    <t>Derived by dividing target risk (1 in 1 million) by the product of EPA's IUR for benzo(a)pyrene and the MDH RPF of 10 for this compound.</t>
  </si>
  <si>
    <t>Derived by applying the MDH RPF of 10 for this compound to EPA's IUR for benzo(a)pyrene</t>
  </si>
  <si>
    <t>206-44-0</t>
  </si>
  <si>
    <t>Fluoranthene</t>
  </si>
  <si>
    <t>Derived by applying MDH's RFP of 0.08 for this compound to EPA's IUR for benzo(a)pyrene</t>
  </si>
  <si>
    <t>Derived by dividing target risk (1 in 1 million) by the product of EPA's IUR for benzo(a)pyrene and MDH's RPF of 0.08 for this compound.</t>
  </si>
  <si>
    <t>Polychlorinated biphenyls (PCBs) TEQ</t>
  </si>
  <si>
    <t>No proposed changes to TRVs but updated source attribution for cancer TRV from 2018 ATSAC to OEHHA which was the original source of the value selected by 2018 ATSAC. Note that these proposed TRVs are based on the toxicity of 2,3,7,8-Tetrachlorodibenzo-p-dioxin, which is the index chemical for evaluation of health risks for all dioxins and furans.</t>
  </si>
  <si>
    <t>Polychlorinated dibenzo-p-dioxins (PCDDs) &amp; dibenzofurans (PCDFs) TEQ</t>
  </si>
  <si>
    <t>57653-85-7</t>
  </si>
  <si>
    <t>1,2,3,6,7,8-Hexachlorodibenzo-p-dioxin (HxCDD)</t>
  </si>
  <si>
    <t>19408-74-3</t>
  </si>
  <si>
    <t>1,2,3,7,8,9-Hexachlorodibenzo-p-dioxin (HxCDD)</t>
  </si>
  <si>
    <t>87-86-5</t>
  </si>
  <si>
    <t>Pentachlorophenol</t>
  </si>
  <si>
    <t>NTP 1989</t>
  </si>
  <si>
    <t>1120-71-4</t>
  </si>
  <si>
    <t>1,3-Propane sultone</t>
  </si>
  <si>
    <t>cerebellar malignant glioma</t>
  </si>
  <si>
    <t>Ulland 1971; Weisburger 1981</t>
  </si>
  <si>
    <t>nasal cavity hemangioma or hemangiosarcoma</t>
  </si>
  <si>
    <t>NTP 1985; Renne 1986</t>
  </si>
  <si>
    <t xml:space="preserve">No proposed changes to chronic TRVs but updated cancer TRV attribution from OEHHA to IRIS since OEHHA just adopted and cites the IRIS value. Proposed acute TRV is derived from OEHHA's 1999 acute REL with the modification described in "Proposed TRVs where DEQ is the Authoritative Source" document. </t>
  </si>
  <si>
    <t>7758-01-2</t>
  </si>
  <si>
    <t>Potassium bromate</t>
  </si>
  <si>
    <t>Kidney tumor</t>
  </si>
  <si>
    <t>Kurokawa 1983</t>
  </si>
  <si>
    <t>127-18-4</t>
  </si>
  <si>
    <t>Tetrachloroethene {perchloroethylene, perc}</t>
  </si>
  <si>
    <t>hepatocellular adenomas or carcinomas</t>
  </si>
  <si>
    <t>JISA 1993</t>
  </si>
  <si>
    <t>No proposed changes to TRVs but updating attribution for cancer TRV from 2018 ATSAC to IRIS, which is where the 2018 ATSAC got the value. See notes for ATSDR acute in target organ table for explanation on why acute and chronic noncancer TRVs are the same.</t>
  </si>
  <si>
    <t>NTP 1986; CDHS 1991</t>
  </si>
  <si>
    <t>630-20-6</t>
  </si>
  <si>
    <t>1,1,1,2-Tetrachloroethane</t>
  </si>
  <si>
    <t>Hepatocellular adenoma or carcinoma</t>
  </si>
  <si>
    <t>79-34-5</t>
  </si>
  <si>
    <t>1,1,2,2-Tetrachloroethane</t>
  </si>
  <si>
    <t>62-55-5</t>
  </si>
  <si>
    <t>Thioacetamide</t>
  </si>
  <si>
    <t>Female mouse liver tumor data with cross-route extrapolation</t>
  </si>
  <si>
    <t>Gothoskar 1970, contained in Gold 1984 database, expedited Proposition 65 methodology Cal/EPA 1992, with cross-route extrapolation</t>
  </si>
  <si>
    <t>Reviewed 10-4-2023. No changes.</t>
  </si>
  <si>
    <t>26471-62-5</t>
  </si>
  <si>
    <t>Toluene diisocyanates (2,4- and 2,6-)</t>
  </si>
  <si>
    <t>subcutaneous fibroma/fibrosarcoma</t>
  </si>
  <si>
    <t>8001-35-2</t>
  </si>
  <si>
    <t>Hepatocellular carcinomas and neoplastic nodules</t>
  </si>
  <si>
    <t>Litton Bionetics 1978</t>
  </si>
  <si>
    <t xml:space="preserve">No proposed changes to TRVs. IRIS and OEHHA evaluations were virtually concurrent and used the same studies. The two values are essentially similar. DEQ chose IRIS because documentation of  methods was easier to find and follow. </t>
  </si>
  <si>
    <t>Litton 1978; NCI 1979</t>
  </si>
  <si>
    <t>79-00-5</t>
  </si>
  <si>
    <t>1,1,2-Trichloroethane {vinyl trichloride}</t>
  </si>
  <si>
    <t>Hepatocellular carcinomas</t>
  </si>
  <si>
    <t>No proposed change to cancer TRV value but changed attribution from OEHHA to IRIS since OEHHA simply adopted the IRIS value. Proposed chronic non-cancer value is a screening level PPRTV and the Acute TRV is from a newly updated ATSDR tox profile (March 2021)</t>
  </si>
  <si>
    <t>NCI 1978 adopted from IRIS</t>
  </si>
  <si>
    <t>79-01-6</t>
  </si>
  <si>
    <t>Trichloroethene (TCE) {trichloroethylene}</t>
  </si>
  <si>
    <t>Renal cell carcinoma, non-Hodgkin's lymphoma, liver tumors</t>
  </si>
  <si>
    <t>Charbotel 2006; EPA 2011; Raaschou-Nielsen 2003</t>
  </si>
  <si>
    <t>No proposed changes to TRVs but changed attribution of chronic cancer TRV from 2018 ATSAC to IRIS since that is where the 2018 ATSAC got the value from.</t>
  </si>
  <si>
    <t>hepatocellular adenoma and carcinoma, lung adenocarcinoma, malignant lymphoma</t>
  </si>
  <si>
    <t>Bell 1978; Henschler 1980; Fukada 1983; Maltoni 1986</t>
  </si>
  <si>
    <t>88-06-2</t>
  </si>
  <si>
    <t>2,4,6-Trichlorophenol</t>
  </si>
  <si>
    <t>Hematologic tumor site; leukemia</t>
  </si>
  <si>
    <t xml:space="preserve">Reviewed 10-2-2023. No changes. OEHHA value includes an additional study in the calculation of the IUR compared to the IRIS value. </t>
  </si>
  <si>
    <t>51-79-6</t>
  </si>
  <si>
    <t>Urethane {ethyl carbamate}</t>
  </si>
  <si>
    <t>RCHAS/OEHHA CDHS 1989</t>
  </si>
  <si>
    <t xml:space="preserve">Reviewed 10-2-2023. No changes. </t>
  </si>
  <si>
    <t>Bronchoalveolar adenomas and carcinomas</t>
  </si>
  <si>
    <t>593-60-2</t>
  </si>
  <si>
    <t>Vinyl bromide</t>
  </si>
  <si>
    <t>Increased incidences of angiosarcomas, hepatocellular tumors, and Zymbal gland squamous cell carcinomas</t>
  </si>
  <si>
    <t>Benya 1982</t>
  </si>
  <si>
    <t>Reviewed 10-3-2023. New PPRTV value.</t>
  </si>
  <si>
    <t>75-01-4</t>
  </si>
  <si>
    <t>Vinyl chloride</t>
  </si>
  <si>
    <t>Maltoni 1981, 1984</t>
  </si>
  <si>
    <t xml:space="preserve">No proposed changes to TRVs but reattributed cancer TRV from 2018 ATSAC to IRIS which is where 2018 got the value from. </t>
  </si>
  <si>
    <t>Lung tumor</t>
  </si>
  <si>
    <t>Drew 1983</t>
  </si>
  <si>
    <t>TRV Derivation and Selection Information for ALL Noncancer TRVs (Chronic and Acute)</t>
  </si>
  <si>
    <t>Appleman 1982; 1986</t>
  </si>
  <si>
    <t>Using continuous model</t>
  </si>
  <si>
    <t>DAF = 1.36</t>
  </si>
  <si>
    <t>Certain segments of the population may be at higher risk for chronic exposure due to smoking</t>
  </si>
  <si>
    <t>NOAEL from the Appleman et al. 1986 study</t>
  </si>
  <si>
    <t xml:space="preserve">RGDR = 0.18. </t>
  </si>
  <si>
    <t>X</t>
  </si>
  <si>
    <t xml:space="preserve">There is an uncertainty factor of 10 that goes toward both uncertainty in the interspecies extrapolation using dosimetric adjustments and to account for the incompleteness of the database. </t>
  </si>
  <si>
    <t>Short-term rat inhalation studies. Confidence in the principal studies is medium since appropriate histopathology was performed on an adequate number of animals and a NOAEL and LOAEL were identified, but the duration was short and only one species was tested. Confidence in the database is low due to the lack of chronic data establishing NOAELs and due to the lack of reproductive and developmental toxicity data. Low confidence in the RfC results.</t>
  </si>
  <si>
    <t>Prieto 2000</t>
  </si>
  <si>
    <t>BMC not derived</t>
  </si>
  <si>
    <t>2-4 minutes</t>
  </si>
  <si>
    <t>Eye irritancy appears to be more a function of concentration rather than duration of exposure (Yang et al., 2001), so no time correction factor was applied.</t>
  </si>
  <si>
    <t>See Note</t>
  </si>
  <si>
    <t>Eye redness and swelling</t>
  </si>
  <si>
    <t>67-64-1</t>
  </si>
  <si>
    <t>Acetone</t>
  </si>
  <si>
    <t>Satoh 1996</t>
  </si>
  <si>
    <t>Heavy feelings in head, faint feelings, nausea</t>
  </si>
  <si>
    <t>14.9 years (mean)</t>
  </si>
  <si>
    <t xml:space="preserve">Standard adjustment from occupational exposure </t>
  </si>
  <si>
    <t>OHA adjusted LOAEL to NOAEL adjustment from 2 to 10 to be more consistent with standard practice</t>
  </si>
  <si>
    <t>OHA adjusted 2013 TCEQ value by increasing LOAEL to NOAEL UF from 2 to the more standard 10</t>
  </si>
  <si>
    <t xml:space="preserve">ATSDR vacated chronic and intermediate MRLs and updated their acute MRL. Proposed chronic noncancer TRV is derived from 2013 TCEQ chronic noncancer ReV with an increase from 2 to 10 for the LOAEL to NOAEL UF for a total UF of 100 rather than the 20 adopted by TCEQ. More information in the TRV support document. </t>
  </si>
  <si>
    <t>Dick 1989</t>
  </si>
  <si>
    <t>Decrease in correct auditory tone discrimination, increase in anger and hostility (humans).</t>
  </si>
  <si>
    <t xml:space="preserve">Kidney; Liver; Blood; Immune system; Respiratory system </t>
  </si>
  <si>
    <t>75-05-8</t>
  </si>
  <si>
    <t>Acetonitrile</t>
  </si>
  <si>
    <t>NTP 1996</t>
  </si>
  <si>
    <t>Endpoint of mortality</t>
  </si>
  <si>
    <t>13 weeks and 111 weeks (2 studies)</t>
  </si>
  <si>
    <t xml:space="preserve">RGDR = 1. The NOAEL(ADJ) is considered equivalent to the HEC at the time of publication. EPA notes that the RGDR is undergoing reevaluation at the time of publication. </t>
  </si>
  <si>
    <t>Under the column "combined UF", we include a "modifying factor of 10 due to uncertainty of the role that inhalation may have played in the development of the concentration-related increase in incidence of forestomach lesions in female and male mice" from the IRIS summary document. Typically, this type of factor would be included as a regular UF; however, we think it is a modifying factor here due to the age of the IRIS tox review.</t>
  </si>
  <si>
    <t>Critical effect is mortality in mice; additional changes in relative lung and kidney weights were observed but these were not dose-dependent. From larger tox review document: "The lethal effects of exposure to CAN are believed to be associated with the production of cyanide, leading to respiratory paralysis and inhibition of CNS processes...There is little direct information concerning the nature of effects that ACN causes in humans. Case reports of adults or children who ingested ACN indicate that symptoms included respiratory distress (e.g., pulmonary edema), vomiting, confusion, convulsions, gastric erosion, and seizures. Case reports involving occupational exposure involved a similar spectrum of symptoms. Autopsy findings from an occupationally exposed individual revealed brain, kidney, thyroid, and liver involvement. From these reports alone, it is clear that the respiratory tract, the central nervous system, and other organs can be adversely affected."</t>
  </si>
  <si>
    <t>Checked on 1-12-2023. No changes.</t>
  </si>
  <si>
    <t>Critical effect is mortality in mice; additional changes in relative lung and kidney weights were observed but these were not dose-dependent. The lethal effects of exposure to CAN are believed to be associated with the production of cyanide, leading to respiratory paralysis and inhibition of CNS processes.</t>
  </si>
  <si>
    <t>Chronic noncancer TRVs are from a very recent (April 2025) final ATSDR toxicological profile</t>
  </si>
  <si>
    <t>Complicated - see source materials; related to route-route extrapolation from an oral study</t>
  </si>
  <si>
    <t>RfC was derived from route-to-route extrapolation estimate of the human equivalent concentration benchmark dose limit. Reproductive and developmental effects are only mentioned for oral exposures by OEHHA</t>
  </si>
  <si>
    <t>Quast 1980</t>
  </si>
  <si>
    <t>Degeneration and inflammation of nasal epithelium in rats; resp. system is hazard index target.</t>
  </si>
  <si>
    <t>Lack of human exposure data.</t>
  </si>
  <si>
    <t>Degeneration and inflammation of nasal respiratory epithelium; hyperplasia of mucous secreting cells</t>
  </si>
  <si>
    <t>RGDR = 0.252.</t>
  </si>
  <si>
    <t xml:space="preserve">An additional factor of 10 is applied due to an incomplete database, or more specifically, the lack of an inhalation bioassay in a second species, and the lack of reproductive data by the inhalation route with the existence of an oral study showing reproductive effects. </t>
  </si>
  <si>
    <t>1000T</t>
  </si>
  <si>
    <t>111-69-3</t>
  </si>
  <si>
    <t>Adiponitrile</t>
  </si>
  <si>
    <t>Short 1990</t>
  </si>
  <si>
    <t>Anemia without any nonneoplastic lesions</t>
  </si>
  <si>
    <t>New TRV added to CAO program, although the PPRTV has been in place since 2005</t>
  </si>
  <si>
    <t>Lu 1982</t>
  </si>
  <si>
    <t>Functional and histological peripheral neurotoxicity in rabbits.</t>
  </si>
  <si>
    <t>3 months</t>
  </si>
  <si>
    <t>b:a lambda(a)/lambda(h) = 1</t>
  </si>
  <si>
    <t>7429-90-5</t>
  </si>
  <si>
    <t>Aluminum and compounds</t>
  </si>
  <si>
    <t>Hosovski 1990</t>
  </si>
  <si>
    <t>Occupational studies indicate neurotoxic effects; LOAEL available.</t>
  </si>
  <si>
    <t>Average of 12 years exposure</t>
  </si>
  <si>
    <t>Standard adjustment for occupational exposure</t>
  </si>
  <si>
    <t>LOAEL based on lower-bound TWA that was measured in workers; exposure was 8 hours per day over several years.</t>
  </si>
  <si>
    <t>Checked 3/3/2023 - No proposed changes to TRVs</t>
  </si>
  <si>
    <t>7664-41-7</t>
  </si>
  <si>
    <t>Ammonia</t>
  </si>
  <si>
    <t>Holness 1989</t>
  </si>
  <si>
    <t>Decreased lung function, respiratory symptoms in occupational workers.</t>
  </si>
  <si>
    <t>Not given</t>
  </si>
  <si>
    <t>NOAEL adjusted to continuous exposure. ATSDR Dose arrays do not list any chronic LOAELs.</t>
  </si>
  <si>
    <t xml:space="preserve">3/14/2023 - No proposed change to values but updated source for chronic TRV from the old ATSAC to the IRIS, which is where it came from anyway. </t>
  </si>
  <si>
    <t>Skin</t>
  </si>
  <si>
    <t>Skin irritation</t>
  </si>
  <si>
    <t>12.2 years</t>
  </si>
  <si>
    <t>Decreased lung function and respiratory irritation</t>
  </si>
  <si>
    <t>Eye irritation</t>
  </si>
  <si>
    <t xml:space="preserve">Respiratory irritation </t>
  </si>
  <si>
    <t>Verberk 1977</t>
  </si>
  <si>
    <t>Mild irritation eyes, nose, throat in humans exposed for 2 hrs.</t>
  </si>
  <si>
    <t>Described as mild</t>
  </si>
  <si>
    <t>Kidney; Liver; Blood; Skin; Nervous system; Cardiovascular system; Immune system</t>
  </si>
  <si>
    <t>Industrial biotest laboratories 1973; MacEwen 1970; Silverman 1949; Verbek 1977</t>
  </si>
  <si>
    <t>Mild effects used to set BMC05</t>
  </si>
  <si>
    <t>Various</t>
  </si>
  <si>
    <t>Complex adjustments from multiple study exposure times to get to 1-hour REL See source material for details</t>
  </si>
  <si>
    <t>Rat, Guinea Pig, and Mouse</t>
  </si>
  <si>
    <t>ATSAC identified IRIS RfC as TRV, based on IRIS.  Lack of toxicity in main inhalation RfC study, but mild spleen toxicity in 2nd referenced study, rats.</t>
  </si>
  <si>
    <t>20-26 weeks</t>
  </si>
  <si>
    <t>Critical effect based off of multiple studies in rats, mice, and guinea pigs.  Few human inhalation studies in literature. NOAEL identified for study where there was a lack of toxicity.</t>
  </si>
  <si>
    <t>7440-36-0</t>
  </si>
  <si>
    <t>Antimony and compounds</t>
  </si>
  <si>
    <t>Newton 1994</t>
  </si>
  <si>
    <t>Pulmonary toxicity, chronic interstitial inflammation in female rats.</t>
  </si>
  <si>
    <t>1 year</t>
  </si>
  <si>
    <t>The RDDRs were calculated using EPA’s RDDR calculator with reference body weights of 0.380 and 0.229 kg for male and female rats and particle size of 3.76 μm (sigma g of 1.79).</t>
  </si>
  <si>
    <t>ATSDR tox profile for antimony, though most studies in dose array are from antimony trioxide.</t>
  </si>
  <si>
    <t>Kidney; Musculo-skeletal system; Eyes; Cardiovascular system; Immune system</t>
  </si>
  <si>
    <t>Checked 5-11-2023. Included antimony trioxide TRVs here. ATSDR antimony TRVs are based on studies with antimony trioxide.</t>
  </si>
  <si>
    <t>Pulmonary toxicity, chronic interstitial inflammation</t>
  </si>
  <si>
    <t>RDDR = 0.46</t>
  </si>
  <si>
    <t>NTP 2016</t>
  </si>
  <si>
    <t>Squamous metaplasia of the epiglottis in male and female mice exposed to antimony trioxide.</t>
  </si>
  <si>
    <t>17 days</t>
  </si>
  <si>
    <t>The RDDRs were calculated using EPA’s RDDR calculator with the calculated average male and female terminal body weights of 0.189 and 0.0281 kg for rats and mice, respectively, for the NTP (2016) study.</t>
  </si>
  <si>
    <t>Kidney; Liver; Blood; Endocrine system; Cardiovascular system</t>
  </si>
  <si>
    <t>Wasserman 2004; Tsai 2003</t>
  </si>
  <si>
    <t>Decreased intellectual function in 10-year-old children; HI targets are development, cardiovascular system, nervous system, lung, skin.</t>
  </si>
  <si>
    <t>Neurodevelopmental</t>
  </si>
  <si>
    <t>9.5-10.5 years</t>
  </si>
  <si>
    <t>OEHHA lumps all arsenic compounds under one chronic REL. OEHHA has separate effect section on arsine; ATSDR does not.</t>
  </si>
  <si>
    <t xml:space="preserve">Skin; Cardiovascular system; Respiratory system </t>
  </si>
  <si>
    <t>Neurodevelopmental - Decreased intellectual function in 10-year-old children</t>
  </si>
  <si>
    <t>Nagymajtenyi 1985</t>
  </si>
  <si>
    <t>Decreased fetal weight</t>
  </si>
  <si>
    <t>4 hours/day on gestation days 9-12</t>
  </si>
  <si>
    <t>7784-42-1</t>
  </si>
  <si>
    <t>Arsine</t>
  </si>
  <si>
    <t>Decreased intellectual function in 10-year-old children</t>
  </si>
  <si>
    <t xml:space="preserve">Note that OEHHA values are from their "arsenic and compounds"  category. They explicitly include arsine gas as one of the compounds for the noncancer values, but they explicitly exclude arsine gas from application of their cancer value for arsenic and compounds. I could not find a cancer value for arsine gas from any alternate sources. Checked TCEQ. </t>
  </si>
  <si>
    <t>Blair 1990a,b; Hong 1989</t>
  </si>
  <si>
    <t>Increased hemolysis, abnormal RBC morphology, and increased spleen weight, impaired compensatory erythropoiesis</t>
  </si>
  <si>
    <t>12-13 weeks, varies by study</t>
  </si>
  <si>
    <t>Acute REL: decreased fetal weight in mice. OEHHA concluded that the REL developed for other forms of inorganic arsenic should be applied to arsine gas as well.</t>
  </si>
  <si>
    <t>4 hours per day gestation days 9-12</t>
  </si>
  <si>
    <t>OEHHA lumps arsine gas in with inorganic arsenic and all arsenic compounds under one acute REL</t>
  </si>
  <si>
    <t>Nervous system; Cardiovascular system; Immune system</t>
  </si>
  <si>
    <t>1001T</t>
  </si>
  <si>
    <t>86-50-0</t>
  </si>
  <si>
    <t>Azinphosmethyl {guthion}</t>
  </si>
  <si>
    <t>Kimmerle 1976</t>
  </si>
  <si>
    <t>Decreased erythrocyte AChE activity</t>
  </si>
  <si>
    <t>12 weeks</t>
  </si>
  <si>
    <t>RDDR(ER)=1.695</t>
  </si>
  <si>
    <t>New to TRV list, but selected ATSDR values are from 2008</t>
  </si>
  <si>
    <t>2 weeks</t>
  </si>
  <si>
    <t>RDDR(ER)=1.626</t>
  </si>
  <si>
    <t>Monsanto 1983</t>
  </si>
  <si>
    <t>Exhibited toxic effects in the lung (extrapolated from subchronic value). Including gross and microscopic lung lesions in guinea pigs,  sneezing and congested breathing in rats, and nasal irritation, eye irritation, and decreased body weight gain in hamsters .</t>
  </si>
  <si>
    <t>lung lesions in guinea pigs</t>
  </si>
  <si>
    <t>RGDR = 0.335</t>
  </si>
  <si>
    <t>Information on human toxicity limited to secondary report of occupational study. No chronic inhalation toxicity studies of benzyl chloride have been conducted. Subchronic BMCL(HEC) applied and extrapolated.</t>
  </si>
  <si>
    <t>92-52-4</t>
  </si>
  <si>
    <t>Biphenyl</t>
  </si>
  <si>
    <t>Cannon Laboratories 1977</t>
  </si>
  <si>
    <t>Congestion and edema of liver and kidneys</t>
  </si>
  <si>
    <t>Screening level PPRTV</t>
  </si>
  <si>
    <t>Proposed value is screening level PPRTV. No other tox values available from authoritative sources</t>
  </si>
  <si>
    <t>1003T</t>
  </si>
  <si>
    <t>108-86-1</t>
  </si>
  <si>
    <t>Bromobenzene</t>
  </si>
  <si>
    <t>NTP 1985</t>
  </si>
  <si>
    <t>Hepatocellular cytomegaly</t>
  </si>
  <si>
    <t>Proposed TRV is from IRIS</t>
  </si>
  <si>
    <t>NTP 1993; Doerr 1996</t>
  </si>
  <si>
    <t>Increased incidence of ovarian atrophy.</t>
  </si>
  <si>
    <t>9-24 months 6hr/day, 5 days/week</t>
  </si>
  <si>
    <t>DAF = 1.68</t>
  </si>
  <si>
    <t>NTP 1993</t>
  </si>
  <si>
    <t>Ovarian atrophy</t>
  </si>
  <si>
    <t>RDGR was evaluated but policy defaulted to 1</t>
  </si>
  <si>
    <t>The 10 for LOAEL is actually noted as being for "effect level extrapolation below the 10% effect level (analogous to the LOAEL-to-NOAEL extrapolation factor)"</t>
  </si>
  <si>
    <t>Hackett 1987</t>
  </si>
  <si>
    <t>Lowered male fetal weight.</t>
  </si>
  <si>
    <t xml:space="preserve">OEHHA added an additional factor of 3 to the human variability UF </t>
  </si>
  <si>
    <t>Degradation products of 1,3-Butadiene are themselves toxic, in some cases more toxic.</t>
  </si>
  <si>
    <t>No proposed value</t>
  </si>
  <si>
    <t>Schwetz 1991</t>
  </si>
  <si>
    <t>Developmental toxicity (skeletal variations) in mice.</t>
  </si>
  <si>
    <t>7 hr/day on gestation days 6-15.</t>
  </si>
  <si>
    <t>7/24 hours/day (because exposure duration was 9 contiguous days, no adjustment for days/week was appropriate)</t>
  </si>
  <si>
    <t>Calculated RDGR was greater than 1 so IRIS policy was to default to 1 making no change to the RfC value</t>
  </si>
  <si>
    <t>No chronic value proposed for use because available candidate TRV is higher than the selected acute TRV.</t>
  </si>
  <si>
    <t>78-92-2</t>
  </si>
  <si>
    <t>sec-Butyl alcohol</t>
  </si>
  <si>
    <t>Nelson 1989</t>
  </si>
  <si>
    <t>TRV is based on a subchronic RfC (which itself is based on a NOAEL value) for rats, with critical effect being reduced fetal body weights.</t>
  </si>
  <si>
    <t>GD 1-19</t>
  </si>
  <si>
    <t>7/24 hours/day (no adjustment for partial week, because animals exposed every day consecutively for 19 days)</t>
  </si>
  <si>
    <t>Calculated RGDR was greater than 1 and so following EPA policy they used a default of 1 resulting in no change to the value.</t>
  </si>
  <si>
    <t>No new values available from authoritative sources and no proposed change to chronic TRV. Agency staff are proposing to apply the same subchronic RfC developed by the PPRTV program as an acute TRV as the chronic TRV. This subchronic PPRTV RfC is based on a subchronic developmental study where critical windows of fetal development my be important to protect. PPRTV did not add any uncertainty factors adjusting from subchronic to chronic application.</t>
  </si>
  <si>
    <t>This proposed value is the subchronic PPRTV RfC described above without any modifications</t>
  </si>
  <si>
    <t>75-65-0</t>
  </si>
  <si>
    <t>tert-Butyl alcohol</t>
  </si>
  <si>
    <t>Increases in severity of nephropathy</t>
  </si>
  <si>
    <t>Incorporated in PBPK route-to-route extrapolation</t>
  </si>
  <si>
    <t>PBPK model used to extrapolate from drinking water study to inhalation</t>
  </si>
  <si>
    <t>The proposed acute TRV is a straight-across adoption of TCEQ's 1-hour ReV. See notes in Target organ table for TCEQ rationale for no time adjustment. The same rationale justifies no adjustment from 1-hour to 24-hour exposure times.</t>
  </si>
  <si>
    <t>Ataxia, hyperactivity and hypoactivity</t>
  </si>
  <si>
    <t>12 days</t>
  </si>
  <si>
    <t>The 6 h/day NOAEL POD of 450 ppm was not adjusted to a 1-h duration, because the CNS depression observed with alcohols may be more dependent on exposure concentration than duration (section 3.8.1 of the TCEQ Guidelines to Develop Toxicity Factors [TCEQ 2015a]). Moreover, the CNS effects were seen during the course of the subacute study, not just at the end of 12 exposure days. Therefore, the PODADJ is the NOAEL POD of 450 ppm.</t>
  </si>
  <si>
    <t>This value is adopted from TCEQ</t>
  </si>
  <si>
    <t>Buchet 1990; Jarup 2000; Suwazono 2006</t>
  </si>
  <si>
    <t>Calculated from a 95% LCL of the urinary Cd level in humans associated with a 10% increased risk of low molecular weight proteinuria estimated from a metanalysis of select environmental exposure studies.</t>
  </si>
  <si>
    <t>Actually called a Urinary Concentration level in the ATSDR documentation because the POD is based on urinary concentration of protein</t>
  </si>
  <si>
    <t xml:space="preserve">This is actual a UF of 3 for human variability plus a modifying factor of 3 that is also best characterized as relating to human variability. Agency staff compiled these into 1 UF for human variability of 10. </t>
  </si>
  <si>
    <t>Lauwerys 1974</t>
  </si>
  <si>
    <t>Proteinuria in 68% of LOAEL group</t>
  </si>
  <si>
    <t>Average 4.1 years (1-12 years)</t>
  </si>
  <si>
    <t>Alveolar histiocytic infiltrate and foal inflammation in alveolar septa.</t>
  </si>
  <si>
    <t>2 weeks (6.2 hrs/day, 5 days/wk).</t>
  </si>
  <si>
    <t>6.2 hours/day x 5/7 days/week</t>
  </si>
  <si>
    <t>Regional Dose Deposition Ration (RDDR) = 0.617</t>
  </si>
  <si>
    <t>Kidney; Immune system; Gastrointestinal system</t>
  </si>
  <si>
    <t>105-60-2</t>
  </si>
  <si>
    <t>Caprolactam</t>
  </si>
  <si>
    <t>Reinhold 1998</t>
  </si>
  <si>
    <t>Inflammatory changes of nasal and laryngeal epithelium in rodents.</t>
  </si>
  <si>
    <t>RGDR(ET) = 0.25</t>
  </si>
  <si>
    <t>Blood; Nervous system</t>
  </si>
  <si>
    <t>Checked 4/24/2023 - No proposed updates to TRVs</t>
  </si>
  <si>
    <t>Ziegler 2008</t>
  </si>
  <si>
    <t>Increased eye blink frequency in humans.</t>
  </si>
  <si>
    <t>Selected ATSDR value over OEHHA because it is much newer and applies more modern dosimetric adjustment methods</t>
  </si>
  <si>
    <t>Fatty changes in liver in rats. Note that related LOAEL is the same for the liver, kidney, and spleen.</t>
  </si>
  <si>
    <t>PBPK model was used for adjustments</t>
  </si>
  <si>
    <t>PBPK model used</t>
  </si>
  <si>
    <t>Database deficiency due to limited developmental studies via inhalation</t>
  </si>
  <si>
    <t>Adams 1952</t>
  </si>
  <si>
    <t>Increase in liver weight and liver lipid content in females</t>
  </si>
  <si>
    <t>203 days</t>
  </si>
  <si>
    <t>RDGR = 1.7</t>
  </si>
  <si>
    <t>JBRC 1998</t>
  </si>
  <si>
    <t>increased liver weight, serum enzymes, liver histopathology (fatty change, granulation, foci, deposition of ceroid, fibrosis, and cirrhosis)</t>
  </si>
  <si>
    <t>RDGR was greater than 1, so ATSDR went with the default of 1 which effectively means no adjustment</t>
  </si>
  <si>
    <t>Fetal growth retardation (decreased crown-rump length and body weight)</t>
  </si>
  <si>
    <t>GD 6-15</t>
  </si>
  <si>
    <t>fatty degeneration and increased liver weights</t>
  </si>
  <si>
    <t>173-205 days</t>
  </si>
  <si>
    <t>Low cytochrome oxidase levels in exposed females</t>
  </si>
  <si>
    <t>12 weeks (6 hr/day, 5 days/wk)</t>
  </si>
  <si>
    <t>Rounded up from 1800</t>
  </si>
  <si>
    <t>Neuronal loss or microgliosis</t>
  </si>
  <si>
    <t>1006T</t>
  </si>
  <si>
    <t>1306-38-3</t>
  </si>
  <si>
    <t>Cerium oxide</t>
  </si>
  <si>
    <t>BRL 1994</t>
  </si>
  <si>
    <t>Increased incidence of alveolar epithelial hyperplasia in the lungs</t>
  </si>
  <si>
    <t>RDDR = 0.536</t>
  </si>
  <si>
    <t>Only tox value available from authoritative sources - note that IRIS recommends against applying this TRV to other cerium compounds besides cerium oxide.</t>
  </si>
  <si>
    <t>Khasawinah 1989a</t>
  </si>
  <si>
    <t>Hepatocellular hypertrophy in rats, subchronic study.</t>
  </si>
  <si>
    <t>RDDR(ER) = 2.7</t>
  </si>
  <si>
    <t>This is based on same study as intermediate MRL but additional UF added to extrapolate from subchronic to chronic exposure</t>
  </si>
  <si>
    <t>7782-50-5</t>
  </si>
  <si>
    <t>Chlorine</t>
  </si>
  <si>
    <t>Klonne 1987</t>
  </si>
  <si>
    <t xml:space="preserve">Nasal lesions </t>
  </si>
  <si>
    <t>1  year</t>
  </si>
  <si>
    <t>RGDR(ET) = 0.34</t>
  </si>
  <si>
    <t>No proposed changes to TRVs but updated attribution for chronic value from 2018 ATSAC to ATSDR which is where the 2018 ATSAC got the number from.</t>
  </si>
  <si>
    <t>Wolf 1995</t>
  </si>
  <si>
    <t>Upper respiratory lesions</t>
  </si>
  <si>
    <t>6/24 hours/day x 3/7 days/week</t>
  </si>
  <si>
    <t>RGDR = 0.16</t>
  </si>
  <si>
    <t>Anglen 1981; D'Alessandro 1996; Rotman 1983; Schins 2000; Shusterman 1998; Shusterman 2003</t>
  </si>
  <si>
    <t>Sensory irritation and pulmonary function</t>
  </si>
  <si>
    <t>4 - 8 hours</t>
  </si>
  <si>
    <t>Anglen 1981</t>
  </si>
  <si>
    <t>Itching or burning of throat</t>
  </si>
  <si>
    <t>mild, reversible effects considered NOAEL at POD level</t>
  </si>
  <si>
    <t>Mathematically stretched 30 minute exposure out to 1 hour exposure</t>
  </si>
  <si>
    <t>Paulet 1972; Paulet 1970</t>
  </si>
  <si>
    <t>RGDR = 1.57</t>
  </si>
  <si>
    <t>60 days</t>
  </si>
  <si>
    <t>RDGR(TH) = 1.57</t>
  </si>
  <si>
    <t>75-68-3</t>
  </si>
  <si>
    <t>1-Chloro-1,1-difluoroethane</t>
  </si>
  <si>
    <t>Seckar 1986</t>
  </si>
  <si>
    <t>Listed as "no adverse effects"</t>
  </si>
  <si>
    <t>DAF = 1 as a matter of policy when calculated value is greater than 1</t>
  </si>
  <si>
    <t>IRIS lists target organ as "other" since no adverse effects observed</t>
  </si>
  <si>
    <t>Landry 1985</t>
  </si>
  <si>
    <t xml:space="preserve">22/24 hours/day  </t>
  </si>
  <si>
    <t>Kidney; Liver; Blood; Endocrine system; Eyes; Immune system; Gastrointestinal system</t>
  </si>
  <si>
    <t>532-27-4</t>
  </si>
  <si>
    <t>2-Chloroacetophenone</t>
  </si>
  <si>
    <t>NTP 1990</t>
  </si>
  <si>
    <t>Squamous hyperplasia of the nasal respiratory epithelium</t>
  </si>
  <si>
    <t>RGDR(ET) = 0.18</t>
  </si>
  <si>
    <t xml:space="preserve">Combined UF for database deficiency and for species extrapolation; IRIS summary cites "lack of data on neurotoxicity and reproductive/developmental effects"
</t>
  </si>
  <si>
    <t>Eyes; Skin</t>
  </si>
  <si>
    <t>108-90-7</t>
  </si>
  <si>
    <t>Chlorobenzene</t>
  </si>
  <si>
    <t>Nair 1987</t>
  </si>
  <si>
    <t>Tubular dilation of the kidneys</t>
  </si>
  <si>
    <t>11 weeks</t>
  </si>
  <si>
    <t>6/24 hours/day no adjustment for days/week because experimental exposure was 7 days/week for the full 11 week study</t>
  </si>
  <si>
    <t>Applied a default RGDR of 1 as a matter of policy because the actual calculated ration was greater than 1</t>
  </si>
  <si>
    <t>Liver; Blood; Endocrine system; Eyes; Nervous system</t>
  </si>
  <si>
    <t>Increased absolute and relative liver weight; hepatocellular hypertrophy</t>
  </si>
  <si>
    <t>RGDR = 2</t>
  </si>
  <si>
    <t>Renal degeneration and inflammation</t>
  </si>
  <si>
    <t>Testicular degeneration</t>
  </si>
  <si>
    <t>Newton 1998</t>
  </si>
  <si>
    <t>hepatocellular hypertrophy, increased liver weight and changes to serum chemistry</t>
  </si>
  <si>
    <t>Increased incidence of DFFC of the scull</t>
  </si>
  <si>
    <t>6/24 hours/day (no days/week adjustment because acute value and dosing was each day)</t>
  </si>
  <si>
    <t xml:space="preserve">OHA proposes to use the 1/1/2025 final ATSDR acute MRL as the acute TRV since it is the only acute value available from an authoritative source. </t>
  </si>
  <si>
    <t>1008T</t>
  </si>
  <si>
    <t>100-00-5</t>
  </si>
  <si>
    <t>1-Chloro-4-nitrobenzene {p-chloronitrobenzene}</t>
  </si>
  <si>
    <t>NTP 1993; Travlos 1996</t>
  </si>
  <si>
    <t>Methemoglobinemia</t>
  </si>
  <si>
    <t>DEQ proposes new TRVs</t>
  </si>
  <si>
    <t>76-06-2</t>
  </si>
  <si>
    <t>Chloropicrin</t>
  </si>
  <si>
    <t>Burleigh-flayer 1995</t>
  </si>
  <si>
    <t>Nasal rhinitis; bronchiectasis</t>
  </si>
  <si>
    <t>107 weeks</t>
  </si>
  <si>
    <t>RGDR = 0.21</t>
  </si>
  <si>
    <t>Kidney; Blood</t>
  </si>
  <si>
    <t>Kane 1979</t>
  </si>
  <si>
    <t>Decrease in respiratory rate by 50%</t>
  </si>
  <si>
    <t>Described as an RD50 or level at which respiratory rate was decreased by 50%.</t>
  </si>
  <si>
    <t>10 minutes</t>
  </si>
  <si>
    <t xml:space="preserve">10 experimental exposure time mathematically expanded to fit OEHHA's 1-hour REL averaging time </t>
  </si>
  <si>
    <t>Could not find DAF info in summary</t>
  </si>
  <si>
    <t>Blood; Eyes; Nervous system; Gastrointestinal system</t>
  </si>
  <si>
    <t>Splenic hematopoietic proliferation</t>
  </si>
  <si>
    <t>16 days, 13 weeks, 2 years</t>
  </si>
  <si>
    <t>Kidney; Blood; Nervous system; Cardiovascular system</t>
  </si>
  <si>
    <t>Increase in incidence of olfactory atrophy, alveolar hyperplasia</t>
  </si>
  <si>
    <t xml:space="preserve">adjusted from ATSDR intermediate MRL for insoluble trivalent chromium by adding another UF of 3 to adjust from subchronic to chronic. TCEQ did something similar. </t>
  </si>
  <si>
    <t>RDDR = 0.3</t>
  </si>
  <si>
    <t>alterations in lactate dehydrogenase levels in bronchoalveolar lavage</t>
  </si>
  <si>
    <t>22/24 hours day</t>
  </si>
  <si>
    <t>Nemery 1992</t>
  </si>
  <si>
    <t>Reduced spirometry parameter values</t>
  </si>
  <si>
    <t>Couldn't find in ATSDR summary material. Duration listed as "occupational"</t>
  </si>
  <si>
    <t>Not reported in summary document</t>
  </si>
  <si>
    <t>10/20 m3/day x 5/7 days/week</t>
  </si>
  <si>
    <t>Viegas 2022a; Viegas 2022b</t>
  </si>
  <si>
    <t>4  hours</t>
  </si>
  <si>
    <t>4/24 hours/day</t>
  </si>
  <si>
    <t xml:space="preserve">Used MPPD model </t>
  </si>
  <si>
    <t>New ATSDR value - no other options</t>
  </si>
  <si>
    <t>7440-50-8</t>
  </si>
  <si>
    <t>Copper and compounds</t>
  </si>
  <si>
    <t>ACGIH 1991; Gleason 1968; Whitman 1957, 1962</t>
  </si>
  <si>
    <t>"metal fume fever...respiratory system defense mechanism"</t>
  </si>
  <si>
    <t>"unknown"</t>
  </si>
  <si>
    <t>Nervous system; Gastrointestinal system</t>
  </si>
  <si>
    <t>1319-77-3</t>
  </si>
  <si>
    <t>Cresols (mixture), including m-cresol, o-cresol, p-cresol</t>
  </si>
  <si>
    <t>US EPA 1987</t>
  </si>
  <si>
    <t>Decreased body weights and neurotoxicity (tremors, salivation, lacrimation)</t>
  </si>
  <si>
    <t>Kidney; Liver; Cardiovascular system; Immune system</t>
  </si>
  <si>
    <t>4170-30-3</t>
  </si>
  <si>
    <t>Crotonaldehyde</t>
  </si>
  <si>
    <t>Fannick 1982</t>
  </si>
  <si>
    <t>Intermittent minor eye irritation</t>
  </si>
  <si>
    <t>minimal LOAEL</t>
  </si>
  <si>
    <t>"Effects were concentration - not time dependent"</t>
  </si>
  <si>
    <t>Modified from TCEQ acute ReV</t>
  </si>
  <si>
    <t>Proposed chronic TRV is derived by multiplying OEHHA's chronic ReV for acrolein by a relative potency factor of 3 that was derived by TCEQ 8/23/2016. TCEQ developed the relative potency factor for crotonaldehyde using acrolein as the index chemical. DEQ proposes to apply the RPF to the chronic TRV for acrolein DEQ proposes to adopt rather than TCEQ's chronic ReV for acrolein. The proposed acute TRV is adopted directly from TCEQ as this value was derived using a human worker study where crotonaldehyde itself was the chemical people were exposed to.</t>
  </si>
  <si>
    <t>El Ghawabi 1975</t>
  </si>
  <si>
    <t>Thyroid enlargement and altered iodide uptake</t>
  </si>
  <si>
    <t>5-15 years</t>
  </si>
  <si>
    <t>Standard Occupational adjustment</t>
  </si>
  <si>
    <t>El Ghawabi 1975; EPA 1994</t>
  </si>
  <si>
    <t>CNS effects</t>
  </si>
  <si>
    <t xml:space="preserve">Thyroid enlargement </t>
  </si>
  <si>
    <t>Hematological disorders</t>
  </si>
  <si>
    <t>110-82-7</t>
  </si>
  <si>
    <t>Cyclohexane</t>
  </si>
  <si>
    <t>DuPont HLR 1997</t>
  </si>
  <si>
    <t>Reduced pup weights in the F1 and F2 generations</t>
  </si>
  <si>
    <t>2 Generation study</t>
  </si>
  <si>
    <t>Calculated RGDR was greater than 1, so EPA went with the policy default of 1 which had the affect of not changing the value</t>
  </si>
  <si>
    <t xml:space="preserve">No proposed changes to the chronic TRV. The listed PPRTV value is a subchronic rather than a chronic TRV. It is based on the same critical study as the IRIS value. </t>
  </si>
  <si>
    <t>DEQ does not propose to use this value because it is actually a subchronic PPRTV and not a chronic one</t>
  </si>
  <si>
    <t>1013T</t>
  </si>
  <si>
    <t>108-94-1</t>
  </si>
  <si>
    <t>Cyclohexanone</t>
  </si>
  <si>
    <t>Treon 1943</t>
  </si>
  <si>
    <t>salivation, conjunctival congestions and irritation, lacrimation, lethargy, narcosis, labored breathing, loss of coordination, weight loss, and hypothermia</t>
  </si>
  <si>
    <t>Proposed TRV is only one available from authoritative sources</t>
  </si>
  <si>
    <t xml:space="preserve">Testicular effects (IRIS)
</t>
  </si>
  <si>
    <t xml:space="preserve">Kidney; Liver; Endocrine system; Immune system; Respiratory system </t>
  </si>
  <si>
    <t xml:space="preserve">New public comment draft OEHHA chronic REL is proposed for use as chronic TRV because it uses a more modern POD derivation method set at a more health protective BMR of 5%. It also considers a second critical effect. </t>
  </si>
  <si>
    <t xml:space="preserve">New public comment draft OEHHA acute REL proposed as acute TRV because it is recently published, uses a more recent critical study, uses a modern POD derivation method, and considers a more sensitive developmental endpoint than the other candidate value. </t>
  </si>
  <si>
    <t>1014T</t>
  </si>
  <si>
    <t>156-59-2</t>
  </si>
  <si>
    <t>cis-1,2-Dichloroethene {cis-1,2-dichloroethylene}</t>
  </si>
  <si>
    <t>Kelly 1998 as cited in EPA 2020</t>
  </si>
  <si>
    <t>Decreased lymphocyte counts</t>
  </si>
  <si>
    <t>Specifics not summarized in PPRTV document</t>
  </si>
  <si>
    <t>Proposed TRV is a screening level PPRTV derived using the trans isomer as an analog</t>
  </si>
  <si>
    <t>156-60-5</t>
  </si>
  <si>
    <t>trans-1,2-Dichloroethene</t>
  </si>
  <si>
    <t>Kelly 1998</t>
  </si>
  <si>
    <t>Decreased lymphocyte counts in males</t>
  </si>
  <si>
    <t>Not explained in PPRTV document</t>
  </si>
  <si>
    <t>Not described explicitly in PPRTV document</t>
  </si>
  <si>
    <t xml:space="preserve">Proposed new chronic noncancer TRV derived by EPA PPRTV program in 2020. </t>
  </si>
  <si>
    <t>Hurtt 1993</t>
  </si>
  <si>
    <t>Lacrimation</t>
  </si>
  <si>
    <t>GD 7-16</t>
  </si>
  <si>
    <t>Not applicable. The critical effect (lacrimation) is related to the concentration of trans-1,2-dichloroethene in air and does not depend upon absorption into the body.</t>
  </si>
  <si>
    <t xml:space="preserve">Acute TRV reflects ATSDR's 2025 final acute MRL. </t>
  </si>
  <si>
    <t>Nitschke 1988</t>
  </si>
  <si>
    <t>Hepatic vacuolation</t>
  </si>
  <si>
    <t>Not clear from summary document</t>
  </si>
  <si>
    <t>Combination of allometric scaling and PBPK modeling</t>
  </si>
  <si>
    <t>2 Years</t>
  </si>
  <si>
    <t>Used default RGDR of 1 because actual ratio was greater than 1</t>
  </si>
  <si>
    <t>DiVincenzo 1981</t>
  </si>
  <si>
    <t>Elevated carboxyhemoglobin levels (&gt;2%)</t>
  </si>
  <si>
    <t>Length of employment unspecified</t>
  </si>
  <si>
    <t>10/20 liters/day x 5/7 days/week</t>
  </si>
  <si>
    <t>Cardiovascular system</t>
  </si>
  <si>
    <t>Winneke 1974; Reitz 1997</t>
  </si>
  <si>
    <t>Adverse neurological effects (decreased critical flicker frequency and auditory vigilance performance)</t>
  </si>
  <si>
    <t>3-4 hours</t>
  </si>
  <si>
    <t>PBPK model used to adjust 3-4 hour experimental exposure to 24 hours</t>
  </si>
  <si>
    <t xml:space="preserve">Kidney; Liver; Eyes; Respiratory system </t>
  </si>
  <si>
    <t>Putz 1976</t>
  </si>
  <si>
    <t>90 minutes</t>
  </si>
  <si>
    <t>Mathematically compressed 90 minute experimental exposure time to a 1 hour averaging time</t>
  </si>
  <si>
    <t>Hyperplasia of the nasal mucosa</t>
  </si>
  <si>
    <t>RGDR(ET) = 0.107</t>
  </si>
  <si>
    <t>Liver; Blood</t>
  </si>
  <si>
    <t>Nitschke 1983</t>
  </si>
  <si>
    <t>Nasal mucosa degeneration</t>
  </si>
  <si>
    <t>6/24 hours/day x 9/14 days</t>
  </si>
  <si>
    <t>RGDR (ET) = 0.115</t>
  </si>
  <si>
    <t>Kidney; Liver; Blood; Eyes; Nervous system; Immune system</t>
  </si>
  <si>
    <t>Hypertrophy/hyperplasia of the nasal respiratory epithelium</t>
  </si>
  <si>
    <t>RGDR(ET) = 0.1999</t>
  </si>
  <si>
    <t>RGDR(ET) = 0.198</t>
  </si>
  <si>
    <t>1035T</t>
  </si>
  <si>
    <t>78-88-6</t>
  </si>
  <si>
    <t>2,3-Dichloropropene</t>
  </si>
  <si>
    <t>Zempel 1987</t>
  </si>
  <si>
    <t>RGDR(ET) = 0.1143</t>
  </si>
  <si>
    <t>Proposed acute TRV</t>
  </si>
  <si>
    <t>62-73-7</t>
  </si>
  <si>
    <t>Dichlorvos (DDVP)</t>
  </si>
  <si>
    <t>Blair 1976</t>
  </si>
  <si>
    <t>Decreased erythrocyte and brain AChE activity</t>
  </si>
  <si>
    <t>23/24  hours/day</t>
  </si>
  <si>
    <t>Default factor of 1 used</t>
  </si>
  <si>
    <t>Decreased brain cholinesterase activity</t>
  </si>
  <si>
    <t>Schmidt 1979</t>
  </si>
  <si>
    <t>Inhibition of erythrocyte AChE</t>
  </si>
  <si>
    <t>3, 7, or 14 days</t>
  </si>
  <si>
    <t>1082T</t>
  </si>
  <si>
    <t>77-73-6</t>
  </si>
  <si>
    <t>Dicyclopentadiene</t>
  </si>
  <si>
    <t>Exxon 1980</t>
  </si>
  <si>
    <t>Note that proposed TRV is screening level PPRTV. No alternative toxicity information was available from other authoritative sources.</t>
  </si>
  <si>
    <t>Ishinishi 1988</t>
  </si>
  <si>
    <t>Pulmonary inflammation and  histopathology</t>
  </si>
  <si>
    <t>30 months</t>
  </si>
  <si>
    <t>Same mathematical modeling that was used for interspecies dosimetric adjustment also adjusted for continuous exposure</t>
  </si>
  <si>
    <t>OEHHA's noncancer REL is a straight up adoption of IRIS's 2003 RfC</t>
  </si>
  <si>
    <t>No proposed change to noncancer TRV but reattributing to IRIS, which OEHHA cites. Agency staff propose to adopt OEHHA's cancer TRV. The WHO value upon which the current cancer TRV has since been rescinded and not replaced with anything by WHO. This TAC warrants extensive discussion with ATSAC.</t>
  </si>
  <si>
    <t>111-42-2</t>
  </si>
  <si>
    <t>Diethanolamine</t>
  </si>
  <si>
    <t>Gamer 2008</t>
  </si>
  <si>
    <t xml:space="preserve">Increased incidence of squamous metaplasia in the epiglottis </t>
  </si>
  <si>
    <t>99 days</t>
  </si>
  <si>
    <t>6/24 hours/day x 65/99 days of the experiment</t>
  </si>
  <si>
    <t>Respiratory RDDR = 4.353</t>
  </si>
  <si>
    <t>Kidney; Liver; Blood</t>
  </si>
  <si>
    <t>No proposed changes to chronic TRV. Proposed acute TRV is modified from an acute (1-hour) TRV derived by Texas Commission on Environmental Quality. Derivation details are in the Target Organ Table and the "Proposed TRVs where DEQ is the Authoritative Source" document.</t>
  </si>
  <si>
    <t>Gamer 1996</t>
  </si>
  <si>
    <t>Laryngeal inflammation and edema</t>
  </si>
  <si>
    <t>5-10 days 6 hours each day</t>
  </si>
  <si>
    <t>RDDR = 0.1730</t>
  </si>
  <si>
    <t>This proposed value is modified from TCEQ's 1-hour ReV for DEA and TEA and mixtures thereof</t>
  </si>
  <si>
    <t>Kurahashi 2005; Ma 2006</t>
  </si>
  <si>
    <t>3-9 weeks (this is an intermediate MRL)</t>
  </si>
  <si>
    <t>They went through the motions of calculating an RGDR but ended up using the default factor of 1 which functionally means no adjustment</t>
  </si>
  <si>
    <t>Note that this is an intermediate MRL</t>
  </si>
  <si>
    <t>75-37-6</t>
  </si>
  <si>
    <t>1,1-Difluoroethane</t>
  </si>
  <si>
    <t>McAlack 1982</t>
  </si>
  <si>
    <t>No effects observed; based on NOAEL</t>
  </si>
  <si>
    <t>Default RDDR of 1 used</t>
  </si>
  <si>
    <t>Haun 1979; 1984</t>
  </si>
  <si>
    <t>Endometrial cysts</t>
  </si>
  <si>
    <t>RDDR = default of 1 value</t>
  </si>
  <si>
    <t>This is actually a subchronic RfC, but it is significantly lower than the acute ATSDR TRV and exposures of 6 month are significant fraction of a mouse's life span.</t>
  </si>
  <si>
    <t>Atrophy and respiratory metaplasia of the olfactory epithelium</t>
  </si>
  <si>
    <t>DAF = 1.12</t>
  </si>
  <si>
    <t>Kidney; Liver</t>
  </si>
  <si>
    <t>Torkelson 1974</t>
  </si>
  <si>
    <t>Effects on liver, kidney and hematologic function following oral exposure</t>
  </si>
  <si>
    <t>RGDR = Default 1</t>
  </si>
  <si>
    <t>No effects observed in this inhalation study so critical effects are based on other oral studies</t>
  </si>
  <si>
    <t>DAF = Default 1</t>
  </si>
  <si>
    <t>Ernstgard 2006</t>
  </si>
  <si>
    <t>Kidney; Liver; Nervous system</t>
  </si>
  <si>
    <t>Young 1977</t>
  </si>
  <si>
    <t>Subjective reports of eye irritation</t>
  </si>
  <si>
    <t>298-04-4</t>
  </si>
  <si>
    <t>Disulfoton</t>
  </si>
  <si>
    <t>Thyssen 1980</t>
  </si>
  <si>
    <t>Decreased brain AChE activity in female rats</t>
  </si>
  <si>
    <t>Available data in Thyssen 1980 are not amenable to benchmark dose modeling</t>
  </si>
  <si>
    <t>RGDR(ER)=1</t>
  </si>
  <si>
    <t>The intermediate-duration inhalation MRL is adopted as the acute-duration inhalation MRL.</t>
  </si>
  <si>
    <t>Endocrine system; Immune system; Respiratory system ; Gastrointestinal system</t>
  </si>
  <si>
    <t>Reviewed 5-17-2023. The ATSDR acute TRV is adopted from the intermediate TRV. The ATSDR tox profile is from 2022.</t>
  </si>
  <si>
    <t>Quast 1979</t>
  </si>
  <si>
    <t>Histological changes in nasal turbinates in rats</t>
  </si>
  <si>
    <t>RGDR = 0.093</t>
  </si>
  <si>
    <t>Inflammation, focal erosions, hyperplasia, and metaplasia in the nasal turbinates</t>
  </si>
  <si>
    <t>Kidney; Eyes</t>
  </si>
  <si>
    <t>Quast 1979a</t>
  </si>
  <si>
    <t>Changes in the nasal turbinates in rats and mice</t>
  </si>
  <si>
    <t>RGDR = 0.107</t>
  </si>
  <si>
    <t>An additional factor of 10 was applied to account for extrapolation from a subchronic study and for data deficiencies, including the lack of a 2-generation reproduction study.</t>
  </si>
  <si>
    <t>Inflammation, focal erosions, hyperplasia, and
metaplasia in the nasal turbinates</t>
  </si>
  <si>
    <t>Wexler 1971</t>
  </si>
  <si>
    <t>Eye and nasal irritation in human volunteers</t>
  </si>
  <si>
    <t>Human study</t>
  </si>
  <si>
    <t>Occupationally exposed workers</t>
  </si>
  <si>
    <t>106-88-7</t>
  </si>
  <si>
    <t>1,2-Epoxybutane</t>
  </si>
  <si>
    <t>Degenerative lesions of the nasal cavity</t>
  </si>
  <si>
    <t>RGDR=0.2</t>
  </si>
  <si>
    <t>OEHHA staff reviewed and agreed with the U.S. EPA's analysis of the data</t>
  </si>
  <si>
    <t>Reviewed 5-31-2023. No changes.</t>
  </si>
  <si>
    <t>Degenerative lesions of the nasal cavity in mice</t>
  </si>
  <si>
    <t>6 hours/24 hours x 5 days/7 days</t>
  </si>
  <si>
    <t>Damage to the upper respiratory epithelium was observed in both species at all concentrations. Mice also showed an increased incidence of granulocytic hyperplasia and splenic hematopoiesis at both concentrations, possibly due to inflammation in the upper respiratory tract.</t>
  </si>
  <si>
    <t>1015T</t>
  </si>
  <si>
    <t>141-78-6</t>
  </si>
  <si>
    <t>Ethyl acetate</t>
  </si>
  <si>
    <t>Christoph 2003</t>
  </si>
  <si>
    <t>Decreased startle response, decreased food consumption, decreased body weights</t>
  </si>
  <si>
    <t>6/24 days/week x 65/98 days</t>
  </si>
  <si>
    <t>New TRV Proposed - PPRT only authoritative source with a value</t>
  </si>
  <si>
    <t>Gastrointestinal system</t>
  </si>
  <si>
    <t>140-88-5</t>
  </si>
  <si>
    <t>Ethyl acrylate</t>
  </si>
  <si>
    <t>Miller 1985</t>
  </si>
  <si>
    <t>Nasal lesions, compensatory hyperplasia of olfactory epithelium in rats</t>
  </si>
  <si>
    <t>The nasal histopathology data in rats and mice as presented by Miller et al. (1985) are not suitable for BMD modeling because they are presented only as cumulative percentages based on unspecified numbers of animals sacrificed and dying at various subchronic and chronic time points during the study.</t>
  </si>
  <si>
    <t>6 to 27 months</t>
  </si>
  <si>
    <t xml:space="preserve"> exposure hr ÷ 24 hr × exposure d/7 d</t>
  </si>
  <si>
    <t>RGDR(ET)=0.204 for rats in the chronic-duration toxicity study</t>
  </si>
  <si>
    <t>The confidence in the subchronic and chronic p-RfCs for ethyl acrylate is medium as explained in Table 15; Because the critical effect occurred at the portal of entry, and there were no appreciable changes in the extent and severity of lesions over time as the study progressed, the same toxicity value was estimated for both subchronic and chronic p-RfCs</t>
  </si>
  <si>
    <t>Increased severity of chronic progressive nephropathy</t>
  </si>
  <si>
    <t>A PBPK model was used to convert inhalation exposure to internal dose metrics and then modeled to humans; this same method also adjusted from intermittent to continuous exposure</t>
  </si>
  <si>
    <t>Liver; Blood; Endocrine system</t>
  </si>
  <si>
    <t>Andrew 1981; Hardin 1981</t>
  </si>
  <si>
    <t>Developmental toxicity</t>
  </si>
  <si>
    <t>Days 1-19 or 1-24 of gestation</t>
  </si>
  <si>
    <t>IRIS default is to not adjust for intermittent exposure for developmental endpoints</t>
  </si>
  <si>
    <t>RGDR = default of 1</t>
  </si>
  <si>
    <t>NTP 1999; Chan 1998</t>
  </si>
  <si>
    <t>Nephrotoxicity, hyperplasia of pituitary gland; liver cellular alterations and necrosis</t>
  </si>
  <si>
    <t>103 weeks</t>
  </si>
  <si>
    <t>Gagnaire 2007</t>
  </si>
  <si>
    <t>Loss of 3rd row outer hair cells from organ of Corti</t>
  </si>
  <si>
    <t>"No adjustment for continuous exposure was made because available data indicate that inhaled 
ethylbenzene is rapidly absorbed, metabolized, and excreted through the urine (ATSDR, 1999)."</t>
  </si>
  <si>
    <t>Cappaert 2000</t>
  </si>
  <si>
    <t>CAP auditory threshold shift</t>
  </si>
  <si>
    <t xml:space="preserve">Kidney; Liver; Blood; Eyes; Immune system; Respiratory system </t>
  </si>
  <si>
    <t>74-85-1</t>
  </si>
  <si>
    <t>Ethylene</t>
  </si>
  <si>
    <t>Hamm 1984</t>
  </si>
  <si>
    <t>Hepatic damage</t>
  </si>
  <si>
    <t>Adopted from TCEQ</t>
  </si>
  <si>
    <t>Both proposed DEQ TRVs are adopted directly from TCEQ's 4/15/2008 Development Support Document for Ethylene without adjustment. No DEQ-designated authoritative sources have inhalation toxicity values for this compound.</t>
  </si>
  <si>
    <t>Conolly 1978</t>
  </si>
  <si>
    <t>Hepatic effects</t>
  </si>
  <si>
    <t>Nasal inflammation</t>
  </si>
  <si>
    <t>RDGR(ET)= 0.198</t>
  </si>
  <si>
    <t>Liver; Blood; Endocrine system; Eyes</t>
  </si>
  <si>
    <t>Ratcliff 1987</t>
  </si>
  <si>
    <t>decreased sperm count, decreased percentage of viable and motile sperm, increased semen pH, increased proportion of sperm with specific morphological abnormalities</t>
  </si>
  <si>
    <t>4.9 years average</t>
  </si>
  <si>
    <t>Short 1978</t>
  </si>
  <si>
    <t>Reduced fetal body weight, increased incidence of fetal resorptions and skeletal anomalies</t>
  </si>
  <si>
    <t>10 days during gestation</t>
  </si>
  <si>
    <t xml:space="preserve">No time adjustment as a matter of TCEQ policy because endpoint is developmental and exposures were continuous. </t>
  </si>
  <si>
    <t>RGDR = default 1</t>
  </si>
  <si>
    <t xml:space="preserve">This is a TCEQ 24-hour ReV value that Oregon agency staff modified. Oregon agency staff used the full 3000 total uncertainty factor that TCEQ would have applied if not for their policy cap of 300 as a total UF. </t>
  </si>
  <si>
    <t>Kozik 1957</t>
  </si>
  <si>
    <t>Impaired neurobehavioral function in humans</t>
  </si>
  <si>
    <t>Not given for human critical study Kozik 1957. PPRTV assumed to be less than 7 years, which they define as the threshold for chronic exposure as a matter of policy.</t>
  </si>
  <si>
    <t>Study was in humans term "HEC" in the PPRTV documentation refers to the time adjustment discussed in that column.</t>
  </si>
  <si>
    <t>Spreafico 1980</t>
  </si>
  <si>
    <t>Significant elevation in liver enzymes</t>
  </si>
  <si>
    <t>12 Months</t>
  </si>
  <si>
    <t>RGDR = 1.5</t>
  </si>
  <si>
    <t>Hotchkiss 2010</t>
  </si>
  <si>
    <t>4-8 hours</t>
  </si>
  <si>
    <t>RGDR(ET) = 0.2</t>
  </si>
  <si>
    <t>107-21-1</t>
  </si>
  <si>
    <t>Ethylene glycol</t>
  </si>
  <si>
    <t>Wills 1974</t>
  </si>
  <si>
    <t>Respiratory irritant in human volunteers</t>
  </si>
  <si>
    <t>30 days</t>
  </si>
  <si>
    <t>20/24 hours/day</t>
  </si>
  <si>
    <t>Respiratory irritation</t>
  </si>
  <si>
    <t>"The NOAEL of 23 mg/m3 was not adjusted for discontinuous daily exposure (20 hours/24 hours) because the critical effect is concentration 
dependent and not duration dependent."</t>
  </si>
  <si>
    <t>Mice</t>
  </si>
  <si>
    <t>Impaired neurological function</t>
  </si>
  <si>
    <t>10 weeks (males); 11 weeks (females).</t>
  </si>
  <si>
    <t>Liver; Blood; Musculo-skeletal system; Immune system</t>
  </si>
  <si>
    <t>Snellings 1982</t>
  </si>
  <si>
    <t>Depressed fetal weight</t>
  </si>
  <si>
    <t>6/24 hours/day (no days/week adjustment because experimental exposure occurred on consecutive days throughout)</t>
  </si>
  <si>
    <t>RGDR(ET) = 1</t>
  </si>
  <si>
    <t xml:space="preserve">Blood; Nervous system; Immune system; Respiratory system </t>
  </si>
  <si>
    <t>Increased absolute kidney weight</t>
  </si>
  <si>
    <t>2 year</t>
  </si>
  <si>
    <t>DAF = 0.992</t>
  </si>
  <si>
    <t>1016T</t>
  </si>
  <si>
    <t>97-63-2</t>
  </si>
  <si>
    <t>Ethyl methacrylate</t>
  </si>
  <si>
    <t>Saillenfait 1999</t>
  </si>
  <si>
    <t>Decreased fetal body weights and decreased maternal body weight</t>
  </si>
  <si>
    <t>18 days (GD 6-20)</t>
  </si>
  <si>
    <t>Musculo-skeletal system</t>
  </si>
  <si>
    <t>Derryberry 1963</t>
  </si>
  <si>
    <t>Increased bone density</t>
  </si>
  <si>
    <t>Occ wkr, 14 years</t>
  </si>
  <si>
    <t>Info for fluoride ion will also be used for HF.</t>
  </si>
  <si>
    <t xml:space="preserve">Kidney; Blood; Skin; Respiratory system </t>
  </si>
  <si>
    <t>7782-41-4</t>
  </si>
  <si>
    <t>Fluorine gas</t>
  </si>
  <si>
    <t>Keplinger 1968</t>
  </si>
  <si>
    <t>Eye and upper respiratory irritation</t>
  </si>
  <si>
    <t>3-15 minutes</t>
  </si>
  <si>
    <t>0.25/25 hours/day</t>
  </si>
  <si>
    <t>Kidney; Liver; Skin</t>
  </si>
  <si>
    <t>Pazdrak 1993</t>
  </si>
  <si>
    <t>Occ wrks; 2 hours.</t>
  </si>
  <si>
    <t>Only one concentration was tested</t>
  </si>
  <si>
    <t>Kidney; Liver; Blood; Eyes; Skin; Nervous system; Immune system</t>
  </si>
  <si>
    <t>Kulle 1987</t>
  </si>
  <si>
    <t>mild and moderate eye irritation</t>
  </si>
  <si>
    <t>3 hours</t>
  </si>
  <si>
    <t>76-13-1</t>
  </si>
  <si>
    <t>Trichlorotrifluoroethane {Freon 113}</t>
  </si>
  <si>
    <t>Imbus 1972</t>
  </si>
  <si>
    <t>Psychomotor impairment</t>
  </si>
  <si>
    <t>2.77 years</t>
  </si>
  <si>
    <t>Standard occupational</t>
  </si>
  <si>
    <t>75-45-6</t>
  </si>
  <si>
    <t>Chlorodifluoromethane {Freon 22}</t>
  </si>
  <si>
    <t>Tinston 1981; Palmer 1978</t>
  </si>
  <si>
    <t>Increased kidney, adrenal, and pituitary weights</t>
  </si>
  <si>
    <t>16 days to 131 weeks depending on study</t>
  </si>
  <si>
    <t>5/24 hours/day x 5/7 days/week for Tinston and 6/24 hours/day and 7/7 days/week for Palmer</t>
  </si>
  <si>
    <t>Default DAF of 1 used due to lack of information about species-specific factors</t>
  </si>
  <si>
    <t>1036T</t>
  </si>
  <si>
    <t>68476-30-2</t>
  </si>
  <si>
    <t>Fuel oil no. 2 (evaporative) {diesel vapor}</t>
  </si>
  <si>
    <t>Kainz 1984</t>
  </si>
  <si>
    <t>Ataxia; disturbed gait</t>
  </si>
  <si>
    <t>8/24  hours/day</t>
  </si>
  <si>
    <t>Proposed TRV was only one available from authoritative sources</t>
  </si>
  <si>
    <t>111-30-8</t>
  </si>
  <si>
    <t>Glutaraldehyde</t>
  </si>
  <si>
    <t>NTP 1998; NTP 1999</t>
  </si>
  <si>
    <t>Respiratory epithelium squamous metaplasia in rats and mice</t>
  </si>
  <si>
    <t>RGDR = 0.17</t>
  </si>
  <si>
    <t>NTP 1993; Gross 1994</t>
  </si>
  <si>
    <t>Nasal lesions in rats and nice</t>
  </si>
  <si>
    <t>1 or 4 days, or 6 or 13 weeks, at 6 hrs/day</t>
  </si>
  <si>
    <t xml:space="preserve"> 6 hours/24 hours</t>
  </si>
  <si>
    <t>RGDR = 0.0939</t>
  </si>
  <si>
    <t>112-34-5</t>
  </si>
  <si>
    <t>Diethylene glycol monobutyl ether</t>
  </si>
  <si>
    <t>Gushow 1984</t>
  </si>
  <si>
    <t>No proposed changes to chronic TRV. Proposed acute TRV is a modification of the subchronic PPRTV RfC. It differs from the subchronic RfC only in that the component of the time adjustment intended to correct for fewer than 7 days/week of exposure in the experiment was eliminated. This is because the value is intended to apply to a single 24.-hour exposure.</t>
  </si>
  <si>
    <t>6/24 hours/day (eliminated 5/7 days/week adjustment because this is meant to apply to a single 24-hour period)</t>
  </si>
  <si>
    <t xml:space="preserve">This value is modified from the subchronic PPRTV RfC. It is the same in all respects except that the 5/7 days/week component of the time adjustment factor was eliminated. This is because CAO acute TRVs are intended to be applied to a single, 24-hour exposure. </t>
  </si>
  <si>
    <t>111-90-0</t>
  </si>
  <si>
    <t>Diethylene glycol monoethyl ether</t>
  </si>
  <si>
    <t>Hardy 1997</t>
  </si>
  <si>
    <t xml:space="preserve">Respiratory tract irritation focal necrosis in the ventral cartilage of the larynx </t>
  </si>
  <si>
    <t>28 days</t>
  </si>
  <si>
    <t>RDGR(ET) = 0.18</t>
  </si>
  <si>
    <t>No proposed change to chronic TRV. Proposed acute TRV is modified from PPRTV's subchronic RfC. The modification from PPRTV was to eliminate the days/week component of the time adjustment since acute TRVs are intended for application to a single 24-hour exposure.</t>
  </si>
  <si>
    <t>6/24 hours/day (Eliminated days/week portion of adjustment because this is intended for a single 24-hour exposure)</t>
  </si>
  <si>
    <t>This value is modified from the subchronic PPRTV RfC</t>
  </si>
  <si>
    <t>111-76-2</t>
  </si>
  <si>
    <t>Ethylene glycol monobutyl ether {2-butoxyethanol}</t>
  </si>
  <si>
    <t>Hyaline degeneration of nasal olfactory epithelium</t>
  </si>
  <si>
    <t>2 years.</t>
  </si>
  <si>
    <t>RGDR = 0.35</t>
  </si>
  <si>
    <t>Hemosiderin deposition in liver</t>
  </si>
  <si>
    <t>Not specified in summary materials but there is a statement that it was a chronic study.</t>
  </si>
  <si>
    <t>Accounted for in the PBPK model used to extrapolate animal to human dose.</t>
  </si>
  <si>
    <t>PBPK modeling used to translate internal dose between animals and humans</t>
  </si>
  <si>
    <t>Haufroid 1997</t>
  </si>
  <si>
    <t>Decrease in hematocrit and mean corpuscular hemoglobin</t>
  </si>
  <si>
    <t>1-6 years</t>
  </si>
  <si>
    <t>Ty 1984</t>
  </si>
  <si>
    <t>Decreased RBC count</t>
  </si>
  <si>
    <t>Kidney; Liver; Eyes; Skin; Nervous system; Immune system; Respiratory system ; Gastrointestinal system</t>
  </si>
  <si>
    <t>Carpenter 1956</t>
  </si>
  <si>
    <t>eye irritation</t>
  </si>
  <si>
    <t>Hematuria</t>
  </si>
  <si>
    <t>110-80-5</t>
  </si>
  <si>
    <t>Ethylene glycol monoethyl ether</t>
  </si>
  <si>
    <t>Barbee 1984</t>
  </si>
  <si>
    <t>Testicular degeneration and decreased hemoglobin</t>
  </si>
  <si>
    <t>Decreased testis weight, seminiferous tubule degeneration</t>
  </si>
  <si>
    <t>Decreased hemoglobin</t>
  </si>
  <si>
    <t>Tinston 1983; Doe 1984</t>
  </si>
  <si>
    <t>Delayed ossification of the cervical vertebrae and sternebrae and extra ribs</t>
  </si>
  <si>
    <t>6 hrs/day on days 6 - 15 of gestation.</t>
  </si>
  <si>
    <t>111-15-9</t>
  </si>
  <si>
    <t>Ethylene glycol monoethyl ether acetate</t>
  </si>
  <si>
    <t>Ty 1988</t>
  </si>
  <si>
    <t>Unossified anterior arch of atlas in rats</t>
  </si>
  <si>
    <t>6 hrs/day on Days 6-15 of gestation</t>
  </si>
  <si>
    <t>6/24 hours/day (experimental exposure was 7 days/week so no adjustment for days/week)</t>
  </si>
  <si>
    <t>Tinston 1983</t>
  </si>
  <si>
    <t>Fetotoxicity</t>
  </si>
  <si>
    <t>13 days</t>
  </si>
  <si>
    <t>Decreased fetal weights, increased incidence of skeletal defects</t>
  </si>
  <si>
    <t>6 hours on gestation days 6-29</t>
  </si>
  <si>
    <t>109-86-4</t>
  </si>
  <si>
    <t>Ethylene glycol monomethyl ether</t>
  </si>
  <si>
    <t>Miller 1983; EPA 1995</t>
  </si>
  <si>
    <t>Hanley 1984</t>
  </si>
  <si>
    <t>Gross soft tissue and skeletal teratogenic effects and significantly decreased fetal body weights</t>
  </si>
  <si>
    <t>6 hours of days 6-15 of gestation</t>
  </si>
  <si>
    <t>Blood; Immune system</t>
  </si>
  <si>
    <t>6/24 hours/day (days/week removed from calculation because of application to single 24-hour period)</t>
  </si>
  <si>
    <t>107-98-2</t>
  </si>
  <si>
    <t>Propylene glycol monomethyl ether</t>
  </si>
  <si>
    <t>Ciezlak 1998</t>
  </si>
  <si>
    <t xml:space="preserve">Increased eosinophilic foci of altered hepatocytes </t>
  </si>
  <si>
    <t>RDGR = 1</t>
  </si>
  <si>
    <t>Kidney; Nervous system</t>
  </si>
  <si>
    <t>Landry 1983</t>
  </si>
  <si>
    <t>Mild reversible sedation</t>
  </si>
  <si>
    <t>1018T</t>
  </si>
  <si>
    <t>142-82-5</t>
  </si>
  <si>
    <t>Heptane</t>
  </si>
  <si>
    <t>Simonsen 1995</t>
  </si>
  <si>
    <t>Loss of hearing sensitivity</t>
  </si>
  <si>
    <t xml:space="preserve">PPRTV is only authoritative source for chronic TRV. For proposed acute TRV, DEQ adjusted 2016 TCEQ acute 1-hour ReV to DEQ's 24-hour exposure time for acute TRVs. See "Proposed TRVs where DEQ is the Authoritative Source" for details. </t>
  </si>
  <si>
    <t>Glowa 1991</t>
  </si>
  <si>
    <t>Transient behavioral impairment</t>
  </si>
  <si>
    <t>0.5/24 hours/day</t>
  </si>
  <si>
    <t xml:space="preserve">Adjusted from TCEQ 1-hour ReV to reflect 24-hour exposure time. See "Proposed TRVs where DEQ is the Authoritative Source" for details of adjustment. </t>
  </si>
  <si>
    <t>77-47-4</t>
  </si>
  <si>
    <t>Hexachlorocyclopentadiene</t>
  </si>
  <si>
    <t>NTP 1994</t>
  </si>
  <si>
    <t>Suppurative inflammation of the nose</t>
  </si>
  <si>
    <t>RGDR(ET) = 0.237</t>
  </si>
  <si>
    <t>Kidney; Liver; Blood; Endocrine system</t>
  </si>
  <si>
    <t>No proposed changes to TRVs.</t>
  </si>
  <si>
    <t>yellow-brown pigment in the  nasal, tracheal, or bronchial epithelium</t>
  </si>
  <si>
    <t>"A conversion factor was not used to adjust for intermittent exposure due to the corrosive nature of HCCPD. The chemical exerts a direct contact effect, and the effects are concentration - rather than time-dependent."</t>
  </si>
  <si>
    <t>RGDR(PU) = 2.4</t>
  </si>
  <si>
    <t>Rand 1982</t>
  </si>
  <si>
    <t>Increased number of electron-lucent inclusions in the Clara cells of the lungs</t>
  </si>
  <si>
    <t>RGDR(PU) = 1.95</t>
  </si>
  <si>
    <t>Kidney; Liver; Blood; Endocrine system; Eyes; Skin; Nervous system; Cardiovascular system; Gastrointestinal system</t>
  </si>
  <si>
    <t>Weeks 1979</t>
  </si>
  <si>
    <t>Tremors and ruffled pelt</t>
  </si>
  <si>
    <t xml:space="preserve">Kidney; Liver; Immune system; Respiratory system </t>
  </si>
  <si>
    <t>Gestation days 6-16</t>
  </si>
  <si>
    <t>See MRL worksheet for details</t>
  </si>
  <si>
    <t xml:space="preserve">Eyes; Respiratory system </t>
  </si>
  <si>
    <t>Huang 1989</t>
  </si>
  <si>
    <t>Decreased MCV at 12 weeks</t>
  </si>
  <si>
    <t>16 weeks</t>
  </si>
  <si>
    <t>12/24 hours/day (animals were exposed 7 days/week so no days/week adjustment is needed)</t>
  </si>
  <si>
    <t>UF=30 for commercial hexane</t>
  </si>
  <si>
    <t xml:space="preserve">Kidney; Liver; Respiratory system </t>
  </si>
  <si>
    <t>Miyagaki 1967</t>
  </si>
  <si>
    <t>Peripheral neuropathy</t>
  </si>
  <si>
    <t>NIEHS 1987</t>
  </si>
  <si>
    <t xml:space="preserve">Decreased fetal body weight </t>
  </si>
  <si>
    <t>14 days</t>
  </si>
  <si>
    <t xml:space="preserve">The proposed acute TRV is a final ATSDR acute MRL published 4/1/2025. It is the only acute TRV candidate available from an authoritative source. </t>
  </si>
  <si>
    <t>Hamster</t>
  </si>
  <si>
    <t>Vernot 1985</t>
  </si>
  <si>
    <t>Hemosiderosis of liver</t>
  </si>
  <si>
    <t>1 Year</t>
  </si>
  <si>
    <t xml:space="preserve">Kidney; Endocrine system; Immune system; Respiratory system </t>
  </si>
  <si>
    <t xml:space="preserve">No proposed changes to chronic TRVs. </t>
  </si>
  <si>
    <t>Amyloidosis and hemosiderosis of the liver</t>
  </si>
  <si>
    <t>Serious/severe effect</t>
  </si>
  <si>
    <t>Amyloidosis of thyroid</t>
  </si>
  <si>
    <t>Haun 1973</t>
  </si>
  <si>
    <t>Moderate to severe fatty liver changes</t>
  </si>
  <si>
    <t>RGDR = 5.788</t>
  </si>
  <si>
    <t>Blood; Eyes; Nervous system</t>
  </si>
  <si>
    <t>Acute TRV is derived from ATSDR's intermediate MRL.  See "TRV Support Document" for details of exposure time adjustment.</t>
  </si>
  <si>
    <t>See "TRV Support Document" for exposure time adjustment details.</t>
  </si>
  <si>
    <t>7783-06-4</t>
  </si>
  <si>
    <t>Hydrogen sulfide</t>
  </si>
  <si>
    <t>Brenneman 2000</t>
  </si>
  <si>
    <t>Nasal lesions of the olfactory mucosa</t>
  </si>
  <si>
    <t>10 weeks</t>
  </si>
  <si>
    <t>6/24 hours/day (exposure was every day, so no days/week adjustment needed)</t>
  </si>
  <si>
    <t>RGDR(ET)=0.184</t>
  </si>
  <si>
    <t>No proposed changes to TRV values but changing attribution from 2018 ATSAC and SGC document to IRIS and ATSDR which were the original sources of those values.</t>
  </si>
  <si>
    <t>CIIT 1983c</t>
  </si>
  <si>
    <t>Histopathological inflammatory changes in the nasal mucosa</t>
  </si>
  <si>
    <t>Jappinen 1990</t>
  </si>
  <si>
    <t>Increased airway resistance</t>
  </si>
  <si>
    <t>Short-term value based on ATSDR MRL</t>
  </si>
  <si>
    <t>Liver; Musculo-skeletal system; Eyes; Nervous system; Cardiovascular system; Immune system</t>
  </si>
  <si>
    <t>California State Department of Public Health 1969; CARB 1984; Reynolds 1985; Amoore 1985</t>
  </si>
  <si>
    <t>Headache and nausea</t>
  </si>
  <si>
    <t>Not stated, tested until odor detected</t>
  </si>
  <si>
    <t xml:space="preserve">Headache </t>
  </si>
  <si>
    <t>1037T</t>
  </si>
  <si>
    <t>78-83-1</t>
  </si>
  <si>
    <t>Isobutanol {isobutyl alcohol}</t>
  </si>
  <si>
    <t>Nemec 2003</t>
  </si>
  <si>
    <t>Decreased pup body weights</t>
  </si>
  <si>
    <t>70 days prior to mating plus throughout gestation and weaning (2 generations)</t>
  </si>
  <si>
    <t>treatments were 7 days/week so no days/week adjustment to dose</t>
  </si>
  <si>
    <t>Proposed PPRTV is a screening level PPRTV but is the only value available from authoritative sources</t>
  </si>
  <si>
    <t>78-59-1</t>
  </si>
  <si>
    <t>Isophorone</t>
  </si>
  <si>
    <t>Bio/dynamics 1984a,b</t>
  </si>
  <si>
    <t>Reduced crown-rump length of female rate fetuses and exencephaly in fetal rats and mice</t>
  </si>
  <si>
    <t>No long term exposure studies in humans.</t>
  </si>
  <si>
    <t xml:space="preserve">Liver; Eyes; Nervous system; Respiratory system </t>
  </si>
  <si>
    <t>Bio/dynamics 1984a,b; NTP 1986</t>
  </si>
  <si>
    <t>Hepatocytomegaly and coagulative necrosis of the liver in mice</t>
  </si>
  <si>
    <t>"The NTP (1986) study observed an increased incidence of hepatocytomegaly and coagulative necrosis of the liver in treated male mice, but not in female mice and rats, orally gavaged with isophorone...Multiplying the oral REL by 3,500 mg/m3  per mg/kg-day for route-to-route extrapolation results in a chronic inhalation REL estimate of 900 mg/m3 (0.16 ppm), which is in good agreement with the REL developed from Dutertre-Catella (1976) and Biodynamics (1984a,b)." - pg. 334</t>
  </si>
  <si>
    <t>Decreased forelimb and hindlimb grip strength</t>
  </si>
  <si>
    <t>13 weeks or 6 months</t>
  </si>
  <si>
    <t>From TCEQ chronic ReV</t>
  </si>
  <si>
    <t xml:space="preserve">Both proposed noncancer DEQ values come from a TCEQ 3/8/2018 development support document. The chronic value is proposed for adoption unmodified from TCEQ. The proposed acute TRV is also proposed for adoption unmodified despite being based on a less than 24 hour daily exposure because it is based on a developmental effect as per DEQ policy. </t>
  </si>
  <si>
    <t>Decreased female fetal body weight</t>
  </si>
  <si>
    <t>Based on developmental effect</t>
  </si>
  <si>
    <t>from TCEQ 6-hour ReV</t>
  </si>
  <si>
    <t>67-63-0</t>
  </si>
  <si>
    <t>Isopropyl alcohol</t>
  </si>
  <si>
    <t>Burleigh-Flayer 1997</t>
  </si>
  <si>
    <t>Decreased absolute and relative testes weights following 78 weeks of exposure</t>
  </si>
  <si>
    <t>104 and 78 wk in the rat and the mouse</t>
  </si>
  <si>
    <t>6/24 * 390/546</t>
  </si>
  <si>
    <t>Standard value of 1 is used for a BGPC ratio &gt;1</t>
  </si>
  <si>
    <t>Kidney lesions in mice and rats</t>
  </si>
  <si>
    <t>78 weeks in mice; 104 weeks in rats</t>
  </si>
  <si>
    <t>6/24 X 5/7</t>
  </si>
  <si>
    <t>Nelson 1988</t>
  </si>
  <si>
    <t>Fetal growth retardation and developmental anomalies in rats</t>
  </si>
  <si>
    <t>"A comparative REL was calculated from the only reproduction/developmental study that utilized inhalation as the route of exposure (Nelson et al., 1988)….This developmental REL is within an order of magnitude of the chronic REL for kidney lesions, and therefore, is also considered to be a critical effect." - pg. 344</t>
  </si>
  <si>
    <t>Nelson 1943</t>
  </si>
  <si>
    <t>Mild irritation of the eyes nose and throat in humans</t>
  </si>
  <si>
    <t>3-5 minutes</t>
  </si>
  <si>
    <t>4 minute NOAEL was time adjusted to 1 hour.</t>
  </si>
  <si>
    <t xml:space="preserve">DEQ did does not propose to adjust time further because the symptoms from the study appear to be mild irritation that could be mediated by the trigeminal nerve and therefore concentration, rather than time dependent. </t>
  </si>
  <si>
    <t>98-82-8</t>
  </si>
  <si>
    <t>Isopropylbenzene {cumene}</t>
  </si>
  <si>
    <t>Cushman 1995</t>
  </si>
  <si>
    <t>Increased kidney and adrenal weights in rat inhalation study</t>
  </si>
  <si>
    <t>6 hr/24 hr x 5/7 days</t>
  </si>
  <si>
    <t xml:space="preserve">Yes </t>
  </si>
  <si>
    <t>Cumene is well-absorbed by the respiratory tract.</t>
  </si>
  <si>
    <t>1038T</t>
  </si>
  <si>
    <t>50815-00-4</t>
  </si>
  <si>
    <t>JP-4</t>
  </si>
  <si>
    <t>Air Force 1984</t>
  </si>
  <si>
    <t>Fatty degeneration</t>
  </si>
  <si>
    <t>DAF = 5.7</t>
  </si>
  <si>
    <t>1039T</t>
  </si>
  <si>
    <t>JP-5</t>
  </si>
  <si>
    <t>Gaworski 1984</t>
  </si>
  <si>
    <t>Hepatocellular fatty changes and vacuolization</t>
  </si>
  <si>
    <t>continuous exposure</t>
  </si>
  <si>
    <t>Proposed value is an intermediate MRL. It is the only TRV available from authoritative sources</t>
  </si>
  <si>
    <t>1040T</t>
  </si>
  <si>
    <t>JP-7</t>
  </si>
  <si>
    <t>Air Force 1991</t>
  </si>
  <si>
    <t>Reduced white blood cells, increased alkaline phosphatase, increased absolute liver weight, hyaline droplet formation, hydronephrosis, tubular mineralization and increased BUN</t>
  </si>
  <si>
    <t>DAF = 3.3</t>
  </si>
  <si>
    <t>1041T</t>
  </si>
  <si>
    <t>JP-8</t>
  </si>
  <si>
    <t>Ritchie 2001</t>
  </si>
  <si>
    <t>Decreased learning ability and reduced nerve transduction and changes to neurotransmitter levels</t>
  </si>
  <si>
    <t>Proposed TRV is ATSDR intermediate MRL. It is the only TRV available from authoritative sources</t>
  </si>
  <si>
    <t>1042T</t>
  </si>
  <si>
    <t>8008-20-6</t>
  </si>
  <si>
    <t>Kerosene</t>
  </si>
  <si>
    <t>Starek 1986</t>
  </si>
  <si>
    <t>Decreased blood glucose levels</t>
  </si>
  <si>
    <t>Proposed TRV is only one available from authoritative sources. Note it is an intermediate MRL</t>
  </si>
  <si>
    <t>EPA ISA 2023</t>
  </si>
  <si>
    <t>Decreased IQ in exposed children</t>
  </si>
  <si>
    <t>1019T</t>
  </si>
  <si>
    <t>121-75-5</t>
  </si>
  <si>
    <t>Malathion</t>
  </si>
  <si>
    <t>Weeks 1977</t>
  </si>
  <si>
    <t>cholinesterase inhibition</t>
  </si>
  <si>
    <t>7 days</t>
  </si>
  <si>
    <t>108-31-6</t>
  </si>
  <si>
    <t>Maleic anhydride</t>
  </si>
  <si>
    <t>Short 1988</t>
  </si>
  <si>
    <t>Neutrophilic infiltration of the nasal epithelium; epithelial hyperplasia; respiratory irritation in rats, hamsters, and monkeys</t>
  </si>
  <si>
    <t>Due to the lack of aerosol particle size data for the critical study, a human equivalent concentration could not be developed using recommended methods of inhalation dosimetry</t>
  </si>
  <si>
    <t>7439-96-5</t>
  </si>
  <si>
    <t>Manganese and compounds</t>
  </si>
  <si>
    <t>Roels 1992</t>
  </si>
  <si>
    <t>Impaired neurobehavior: visual reaction time, eye-hand coordination</t>
  </si>
  <si>
    <t>5 yr (avg)</t>
  </si>
  <si>
    <t>10/20 x 5/7</t>
  </si>
  <si>
    <t>No proposed changes to chronic TRV. Older OEHHA value is selected over newer ATSDR value because of special consideration of potential neurodevelopmental effects that have not been well studied. See technical memo for details on proposed new acute TRV.</t>
  </si>
  <si>
    <t>Impaired neurobehavioral function. The prevalence of abnormal scores on eye-hand coordination and hand steadiness tests showed a dose-response relationship with blood Mn levels.</t>
  </si>
  <si>
    <t>0.2-17.7 years</t>
  </si>
  <si>
    <t>10/20 m3 air breathed/day x 5/7 days/week</t>
  </si>
  <si>
    <t>8/24  hours/day x 5/7 days/week</t>
  </si>
  <si>
    <t>Doorman 2005</t>
  </si>
  <si>
    <t>Mild bronchiolitis, alveolar duct inflammation, proliferation of BALT</t>
  </si>
  <si>
    <t>Effects were subclinical (i.e. no behavior changes in  monkeys or coughing or wheezing). Changes were only apparent on post-mortem histopathological exam</t>
  </si>
  <si>
    <t>TCEQ stated "For the 24-h ReV, the LOAEL/POD of 1.5 mg Mn/m3 was used as the 24-h PODADJ since the total exposure duration was considerably longer (i.e., 90 h) and lung tissue data from the study indicates that the accumulation of Mn in the lung predominated over the 3-week exposure period. Thus, the PODADJ for derivation of the 24-h ReV is 1.5 mg Mn/m3."</t>
  </si>
  <si>
    <t xml:space="preserve">RDDR = 1 </t>
  </si>
  <si>
    <t>Doorman 2005; Erikson 2008</t>
  </si>
  <si>
    <t>Mild bronchiolitis, alveolar duct inflammation, proliferation of BALT; Molecular biomarkers of oxidative stress in brain tissue</t>
  </si>
  <si>
    <t>Monkeys have very similar respiratory anatomy and physiology to humans</t>
  </si>
  <si>
    <t>UF of 3 for interspecies because monkeys and humans have similar respiratory anatomy; 3 for LOAEL UF because of mild effect; 3 for DB UF because of overall small database, potential neurodevelopmental effects not fully tested</t>
  </si>
  <si>
    <t>See notes for more details</t>
  </si>
  <si>
    <t>7439-97-6</t>
  </si>
  <si>
    <t>Mercury and inorganic compounds</t>
  </si>
  <si>
    <t>Fawer 1983; Piikivi and Tolonen 1989; Piikivi and Hanninen 1989; Piikivi 1989; Ngim 1992; Liang 1993</t>
  </si>
  <si>
    <t>Hand tremor, increases in memory disturbance; slight subjective and objective evidence of autonomic dysfunction</t>
  </si>
  <si>
    <t>16 yrs</t>
  </si>
  <si>
    <t>5days/7days</t>
  </si>
  <si>
    <t xml:space="preserve">An uncertainty factor of 10 was used for the protection of sensitive human subpopulations (including concern for acrodynia - see Additional Comments section) together with the use of a LOAEL. </t>
  </si>
  <si>
    <t>Air concentrations were extrapolated from blood levels based on the conversion factor of Roels et al. (1987) as described in the Additional Comments section for the studies of Piikivi and Tolonen (1989), Piikivi and Hanninen (1989), and Piikivi (1989).</t>
  </si>
  <si>
    <t>No proposed change to acute TRV. Proposed chronic TRV is the same numerical value as before but derived more recently, using more recent studies, and using a more robust method of integrating exposure information across multiple studies to get a point of departure.</t>
  </si>
  <si>
    <t>Piikivi 1989; Fawer 1983; Piikivi 1989a; Piikivi 1989b; Ngim 1992</t>
  </si>
  <si>
    <t>13.7-15.6 years</t>
  </si>
  <si>
    <t>30 for intraspecies variability because study in workers but there are well known greater susceptibility in children</t>
  </si>
  <si>
    <t>Bast-Pettersen 2005; Boogaard 1996; Chapman 1990; Ellingsen 2001; Fawer 1983; Langworth 1992; Wastensson 2006, 2008</t>
  </si>
  <si>
    <t>Tremors</t>
  </si>
  <si>
    <t>95% Lower confidence limit on the weighted median of NOAELs from multiple epidemiological studies</t>
  </si>
  <si>
    <t>As part of a mass balance model converting urine concentrations to estimated air concentrations</t>
  </si>
  <si>
    <t>Danielsson 1993</t>
  </si>
  <si>
    <t>CNS disturbances in offspring</t>
  </si>
  <si>
    <t>1 hr/day</t>
  </si>
  <si>
    <t>30 for interspecies because there is a greater human vs. rat susceptibility</t>
  </si>
  <si>
    <t>67-56-1</t>
  </si>
  <si>
    <t>Methanol</t>
  </si>
  <si>
    <t>Rogers 1993</t>
  </si>
  <si>
    <t>Abnormal cervical ribs, exencephaly, cleft palate</t>
  </si>
  <si>
    <t>10 days for 7 hours/day</t>
  </si>
  <si>
    <t>7hr/24hr</t>
  </si>
  <si>
    <t>RGDR=1</t>
  </si>
  <si>
    <t xml:space="preserve">OEHHA was chosen over IRIS as the proposed authoritative source to use upon recommendation from ATSAC member that the POD selection method was more protective and the PBPK model IRIS used was not likely to be sufficiently robust. This decision is also consistent DEQ 2018 rule. </t>
  </si>
  <si>
    <t>NEDO 1987</t>
  </si>
  <si>
    <t>Reduced brain weight in rat pups at 6 weeks of age with methanol in the blood</t>
  </si>
  <si>
    <t>internal BMDL (POD internal; mg-hr/L)</t>
  </si>
  <si>
    <t>through gestation and 3, 6  or 8 weeks postnatal</t>
  </si>
  <si>
    <t>Human PBPK model</t>
  </si>
  <si>
    <t>Cook 1991</t>
  </si>
  <si>
    <t>Subtle impairment in the performance of complicated tasks</t>
  </si>
  <si>
    <t>75 minutes</t>
  </si>
  <si>
    <t>Extrapolated 1.25 hr of exposure to 1 hour</t>
  </si>
  <si>
    <t xml:space="preserve">DEQ does not propose to adjust exposure time because the affect described was mild and reversible and not actually observed in this particular study as only a free standing NOAEL was identified. </t>
  </si>
  <si>
    <t xml:space="preserve">No proposed changes to acute TRV. Proposed update to chronic TRV reflects that the IRIS value is based on a study with longer exposure durations, which better fit a chronic exposure period. It is also more recently published than the OEHHA value that the 2018 ATSAC chose. </t>
  </si>
  <si>
    <t>1020T</t>
  </si>
  <si>
    <t>96-33-3</t>
  </si>
  <si>
    <t>Methyl acrylate</t>
  </si>
  <si>
    <t>Rohm 1992</t>
  </si>
  <si>
    <t>RGDR(ET) = 0.221</t>
  </si>
  <si>
    <t>1021T</t>
  </si>
  <si>
    <t>126-98-7</t>
  </si>
  <si>
    <t>Methylacrylonitrile</t>
  </si>
  <si>
    <t>Pozzani 1968</t>
  </si>
  <si>
    <t>Changed liver weight</t>
  </si>
  <si>
    <t>91 days</t>
  </si>
  <si>
    <t>7/24 hours/day x 65/91 days</t>
  </si>
  <si>
    <t>1084T</t>
  </si>
  <si>
    <t>110-43-0</t>
  </si>
  <si>
    <t>Methyl amyl ketone {2-heptanone}</t>
  </si>
  <si>
    <t>Johnson 1979; Lynch 1981</t>
  </si>
  <si>
    <t>No effects observed</t>
  </si>
  <si>
    <t>10 months</t>
  </si>
  <si>
    <t xml:space="preserve">Both DEQ values are adopted directly from TCEQ 10/15/2007 development support documents. None of DEQ's other authoritative sources had toxicity values available to chose from. </t>
  </si>
  <si>
    <t>Cometto-Muniz 1999</t>
  </si>
  <si>
    <t>1 minute</t>
  </si>
  <si>
    <t>Effect was concentration not time dependent</t>
  </si>
  <si>
    <t>1043T</t>
  </si>
  <si>
    <t>108-87-2</t>
  </si>
  <si>
    <t>Methylcyclohexane</t>
  </si>
  <si>
    <t>AFRL 1985</t>
  </si>
  <si>
    <t>Decreased body weight</t>
  </si>
  <si>
    <t>Proposed TRV is a screening level TRV and is the only TRV available from authoritative sources</t>
  </si>
  <si>
    <t>Hoymann 1998; Feron 2001</t>
  </si>
  <si>
    <t>Pulmonary interstitial fibrosis</t>
  </si>
  <si>
    <t>104 wks</t>
  </si>
  <si>
    <t>18/24 hours/day x 5/7 days/week</t>
  </si>
  <si>
    <t>RGDR = 3.41</t>
  </si>
  <si>
    <t>Nervous system; Immune system</t>
  </si>
  <si>
    <t>Reuzel 1990</t>
  </si>
  <si>
    <t>Hyperplasia of olfactory epithelium</t>
  </si>
  <si>
    <t>RDDR (ET) = 0.453</t>
  </si>
  <si>
    <t>Ruezel 1994</t>
  </si>
  <si>
    <t>Basal cell hyperplasia in upper respiratory tract</t>
  </si>
  <si>
    <t>RDDR = 0.453</t>
  </si>
  <si>
    <t>Note that ATSDR specifies that this is for the polymeric form of the compound and gives it a different CASN</t>
  </si>
  <si>
    <t>Leong 1987</t>
  </si>
  <si>
    <t>Ocular toxicity to the retinas of guinea pigs</t>
  </si>
  <si>
    <t>LOAEL was 100% incidence</t>
  </si>
  <si>
    <t>4/24 hours/day x 5/7 days/week</t>
  </si>
  <si>
    <t>Kidney; Liver; Endocrine system; Immune system</t>
  </si>
  <si>
    <t>MacEwen 1971; Kroe 1971; Huah 1970</t>
  </si>
  <si>
    <t>Hemolytic anemia; liver cholestasis; hemosiderosis of liver, kidney, and spleen</t>
  </si>
  <si>
    <t>6 months to 1 year</t>
  </si>
  <si>
    <t>Screening level RfC</t>
  </si>
  <si>
    <t>108-10-1</t>
  </si>
  <si>
    <t>Mouse/Rat</t>
  </si>
  <si>
    <t>Tyl 1987</t>
  </si>
  <si>
    <t>Reduced fetal body weight, skeletal variations and increased fetal death in mice and skeletal variations in rats</t>
  </si>
  <si>
    <t>Varies by part of study</t>
  </si>
  <si>
    <t>Kidney; Liver; Endocrine system; Nervous system</t>
  </si>
  <si>
    <t>624-83-9</t>
  </si>
  <si>
    <t>Methyl isocyanate</t>
  </si>
  <si>
    <t>Dodd 1986</t>
  </si>
  <si>
    <t xml:space="preserve">Decreased weight and lung pathology </t>
  </si>
  <si>
    <t>10 days</t>
  </si>
  <si>
    <t>8/10 days x 6/24 hours</t>
  </si>
  <si>
    <t>RGDR = 1.23</t>
  </si>
  <si>
    <t>75-86-5</t>
  </si>
  <si>
    <t>2-Methyllactonitrile {acetone cyanohydrin}</t>
  </si>
  <si>
    <t>Monsanto 1986</t>
  </si>
  <si>
    <t>Increased incidence of clinical signs of breathing difficulties</t>
  </si>
  <si>
    <t>Proposed TRV is screening level PPRTV. No other toxicity values were available from other authoritative sources.</t>
  </si>
  <si>
    <t>80-62-6</t>
  </si>
  <si>
    <t>Methyl methacrylate</t>
  </si>
  <si>
    <t>Hazelton Labs. 1979a; Lomax 1992; Lomax 1997</t>
  </si>
  <si>
    <t>Degeneration/atrophy of olfactory epithelium in male rats</t>
  </si>
  <si>
    <t>RGDR = 0.28</t>
  </si>
  <si>
    <t>RGDR = 0.184</t>
  </si>
  <si>
    <t xml:space="preserve">The proposed chronic TRV is a 2024 PPRTV value.  </t>
  </si>
  <si>
    <t>1022T</t>
  </si>
  <si>
    <t>591-78-6</t>
  </si>
  <si>
    <t>Methyl-n-butyl ketone {2-hexanone}</t>
  </si>
  <si>
    <t>Johnson 1977</t>
  </si>
  <si>
    <t>Motor conduction velocity of the sciatic-tibial nerve</t>
  </si>
  <si>
    <t>Daughtrey 1997; Gil 1989</t>
  </si>
  <si>
    <t>Neurobehavioral (altered gait)</t>
  </si>
  <si>
    <t>Refractory ceramic fibers</t>
  </si>
  <si>
    <t>Mast 1995a and 1995b; Bernstein 2001; Maxim 2003</t>
  </si>
  <si>
    <t>Pulmonary inflammation (macrophage aggregation) in rats</t>
  </si>
  <si>
    <t>allometric scaling factor of 0.07</t>
  </si>
  <si>
    <t>NTP 1994c</t>
  </si>
  <si>
    <t>Lung, nasal epithelial and lymphatic pathology in male and female rats</t>
  </si>
  <si>
    <t>DAF = 0.26</t>
  </si>
  <si>
    <t xml:space="preserve">Propose to combine all nickel compounds under "nickel and compounds" except nickel oxide which has its own chronic noncancer value but shares acute and cancer TRVs with the rest of the nickel compounds. This makes DEQ consistent with OEHHA and, in principle, with TCEQ and ATSDR, both of which group all nickel compounds as one in terms of groupings for toxicity value assignment. </t>
  </si>
  <si>
    <t>NTP 1994a</t>
  </si>
  <si>
    <t>Active pulmonary inflammation, alveolar proteinosis</t>
  </si>
  <si>
    <t>DAF = 0.096</t>
  </si>
  <si>
    <t>OEHHA calls this a nickel oxide-specific value</t>
  </si>
  <si>
    <t>Cancer and acute TRVs from "Nickel and compounds" should be applied to this nickel oxide. Only the listed chronic noncancer TRV is unique to nickel oxide as proposed.</t>
  </si>
  <si>
    <t>1023T</t>
  </si>
  <si>
    <t>100-01-6</t>
  </si>
  <si>
    <t>p-Nitroaniline</t>
  </si>
  <si>
    <t>Nair 1986</t>
  </si>
  <si>
    <t xml:space="preserve">HEC conversion done on each data point prior to calculation of BMC. RDDRs ranged from 2.313 to 2.528. </t>
  </si>
  <si>
    <t>7697-37-2</t>
  </si>
  <si>
    <t>Nitric acid</t>
  </si>
  <si>
    <t>Koenig 1989a</t>
  </si>
  <si>
    <t>Small increase in airway resistance, especially in asthmatics</t>
  </si>
  <si>
    <t>40 minutes</t>
  </si>
  <si>
    <t>Mathematically stretched from 40 minute experimental exposure to 1-hour averaging time</t>
  </si>
  <si>
    <t>DEQ proposes not to further adjust exposure time because the effect on asthmatics appears very fast acting and reactive and therefore more dependent on concentration than time.</t>
  </si>
  <si>
    <t>Medinsky 1985</t>
  </si>
  <si>
    <t>Increased methemoglobin</t>
  </si>
  <si>
    <t>Default DAF = 1</t>
  </si>
  <si>
    <t>Hyaline degeneration in the respiratory epithelium</t>
  </si>
  <si>
    <t>RGDR = 0.254</t>
  </si>
  <si>
    <t>Griffin 1980, 1981; Angus Chemical 1985a,b</t>
  </si>
  <si>
    <t>Liver focal vacuolization and nodules in rats</t>
  </si>
  <si>
    <t>22 months</t>
  </si>
  <si>
    <t>"A factor of 10 is used to account for the use of a LOAEL for a mild effect and for species to-species extrapolation"</t>
  </si>
  <si>
    <t>1-3 months</t>
  </si>
  <si>
    <t>RGDR[PU] = 0.80 or 0.83</t>
  </si>
  <si>
    <t>7/24 hours</t>
  </si>
  <si>
    <t>Klein 1989, 1991</t>
  </si>
  <si>
    <t>502 days</t>
  </si>
  <si>
    <t>8014-95-7</t>
  </si>
  <si>
    <t>Oleum (fuming sulfuric acid)</t>
  </si>
  <si>
    <t>Small changes in airway function, especially in asthmatics</t>
  </si>
  <si>
    <t>16 minutes</t>
  </si>
  <si>
    <t>Musculo-skeletal system; Eyes; Skin</t>
  </si>
  <si>
    <t>See sulfuric acid entry for details - do not apply chronic TRV for sulfuric acid to this compound</t>
  </si>
  <si>
    <t>Archibong 2002</t>
  </si>
  <si>
    <t xml:space="preserve">Decreased embryo/fetal survival in rats </t>
  </si>
  <si>
    <t>9 days</t>
  </si>
  <si>
    <t>RDDR(ER) = 1.1</t>
  </si>
  <si>
    <t>Same as chronic due to developmental critical effect following short-term pre-natal exposure</t>
  </si>
  <si>
    <t>Vac</t>
  </si>
  <si>
    <t xml:space="preserve">DEQ proposes to rescind the chronic noncancer TRV because ATSDR's toxicological profile from April 2025 states that there is not adequate data to support a chronic TRV that is lower than the proposed acute TRV. </t>
  </si>
  <si>
    <t>Dodd 2010</t>
  </si>
  <si>
    <t>Olfactory epithelial necrosis</t>
  </si>
  <si>
    <t>RGDR = 0.4</t>
  </si>
  <si>
    <t>The proposed acute TRV is a final TRV from ATSDR as of April 2025. This acute 24 hour TRV is low enough that it is protective against any chronic health noncancer health effects.</t>
  </si>
  <si>
    <t>192-97-2</t>
  </si>
  <si>
    <t>Benzo[e]pyrene</t>
  </si>
  <si>
    <t>EPA 2017; Archibong 2002</t>
  </si>
  <si>
    <t>Decreased embryo/fetal survival</t>
  </si>
  <si>
    <t>GD 11-20</t>
  </si>
  <si>
    <t>RDDR = 1.1</t>
  </si>
  <si>
    <t>Proposed TRV is only one available from authoritative sources. Note that it is a screening level PPRTV based on benzo(a)pyrene as an analog</t>
  </si>
  <si>
    <t>198-55-0</t>
  </si>
  <si>
    <t>Perylene</t>
  </si>
  <si>
    <t>Archibong 2002; EPA 2017</t>
  </si>
  <si>
    <t>4/24 hours/day no days/week adjustment because experimental exposure was daily</t>
  </si>
  <si>
    <t>Proposed TRV is only one available from authoritative sources. It is a screening level PPRTV derived using benzo(a)pyrene as a surrogate</t>
  </si>
  <si>
    <t>Kociba 1978</t>
  </si>
  <si>
    <t>Extrapolation from oral study; exposure through diet</t>
  </si>
  <si>
    <t>Extrapolation from Diet study</t>
  </si>
  <si>
    <t>Based on TEQ compared to 2,3,7,8-TCDD</t>
  </si>
  <si>
    <t>Endocrine system; Skin</t>
  </si>
  <si>
    <t>1093T</t>
  </si>
  <si>
    <t>27619-97-2</t>
  </si>
  <si>
    <t>6:2 Fluorotelomer sulfonic acid (6:2 FTS)</t>
  </si>
  <si>
    <t>ECHA 2020</t>
  </si>
  <si>
    <t>Skin encrustations, sparsely haired areas, and encrustations around the eyes</t>
  </si>
  <si>
    <t>Annual averaging</t>
  </si>
  <si>
    <t>Human equivalent dose  calculated from rats using dosimetric adjustment factors based on human/animal body weight ratios</t>
  </si>
  <si>
    <t>DEQ proposes to adopt Michigan EGLE's annual ITSL without modification. It is based on an oral study with standard route-to-route extrapolation.</t>
  </si>
  <si>
    <t>1089T</t>
  </si>
  <si>
    <t>375-73-5</t>
  </si>
  <si>
    <t>Perfluorobutanesulfonic acid (PFBS)</t>
  </si>
  <si>
    <t>NTP 2019</t>
  </si>
  <si>
    <t>Decreased total T4</t>
  </si>
  <si>
    <t>DAF based on half life ratio between female rats and humans</t>
  </si>
  <si>
    <t>Standard route-to-route extrapolation factors</t>
  </si>
  <si>
    <t xml:space="preserve">Proposed acute TRV is adopted from Minnesota's 8/2022 short-term noncancer RAA. DEQ proposes Minnesota's value over TCEQ despite an older publication date because it: 1- is based on a more recent critical study than the TCEQ value, 2- has more transparent derivation calculations, 3- is based on a study that is closer to matching DEQ's 24-hour averaging time, 4- has lower uncertainty factors (100 vs. 300), 5- is based on the preferred benchmark dose modeling for POD rather than a NOAEL. </t>
  </si>
  <si>
    <t>1026T</t>
  </si>
  <si>
    <t>375-22-4</t>
  </si>
  <si>
    <t>Perfluorobutanoic acid (PFBA)</t>
  </si>
  <si>
    <t>Butenhoff 2012</t>
  </si>
  <si>
    <t>Increased relative liver weight (hypertrophy) and decreased thyroxine (T4)</t>
  </si>
  <si>
    <t>covered in route-route extrapolation</t>
  </si>
  <si>
    <t>This value comes from TCEQ unaltered</t>
  </si>
  <si>
    <t xml:space="preserve">The proposed chronic TRV is adopted unaltered from TCEQ. The TCEQ RfC was published 2/14/2023 and uses the most recent 2022 EPA oral reference dose as the basis. The proposed acute TRV is adopted unaltered from the Minnesota Department of Health and was derived from an older (2007) oral study. </t>
  </si>
  <si>
    <t>Notox 2007</t>
  </si>
  <si>
    <t>Decreased cholesterol; increased relative thyroid weight, decreased serum total thyroxine (T4), decreased dialysis free thyroxine)</t>
  </si>
  <si>
    <t>This value is adopted unaltered from Minnesota Department of Health's 2021 published short-term RAA</t>
  </si>
  <si>
    <t>1027T</t>
  </si>
  <si>
    <t>335-76-2</t>
  </si>
  <si>
    <t>Perfluorodecanoic acid (PFDA)</t>
  </si>
  <si>
    <t>Grandjean 2012; Budtz-Jorgensen 2018; Wickstrom 2020</t>
  </si>
  <si>
    <t>Decreased serum antibody concentrations for tetanus and diphtheria in children at age 7 yr and PFDA measured at age 5 yr; Decreased birth weight in male and female children</t>
  </si>
  <si>
    <t>BMCL1/2 SD</t>
  </si>
  <si>
    <t>Chronic during development</t>
  </si>
  <si>
    <t>Standard extrapolation from oral to inhalation exposure route</t>
  </si>
  <si>
    <t xml:space="preserve">Oral reference dose used to calculate this TRV is from EPA, one of DEQ's authoritative sources. The extrapolation from oral to inhalation route is described in the TRV Support Document. </t>
  </si>
  <si>
    <t>1092T</t>
  </si>
  <si>
    <t>307-55-1</t>
  </si>
  <si>
    <t>Perfluorododecanoic acid (PFDoA)</t>
  </si>
  <si>
    <t>Shi 2007</t>
  </si>
  <si>
    <t>25% decrease in body weight; decreased serum testosterone and estradiol</t>
  </si>
  <si>
    <t>Subchronic to chronic UF applied</t>
  </si>
  <si>
    <t>Covered in UFA</t>
  </si>
  <si>
    <t>UFA includes dosimetric adjustment from animals to humans and ratio of half-life in animals to half-life in humans</t>
  </si>
  <si>
    <t>Standard route-to-route extrapolation</t>
  </si>
  <si>
    <t>Proposed chronic TRV is based on a 2/14/2023 TCEQ RfC. It is the only inhalation value available from any sources identified.</t>
  </si>
  <si>
    <t>1028T</t>
  </si>
  <si>
    <t>355-46-4</t>
  </si>
  <si>
    <t>Perfluorohexanesulfonic acid (PFHxS)</t>
  </si>
  <si>
    <t>Decreased free T4; Changes in cholesterol levels and increased hepatic focal necrosis</t>
  </si>
  <si>
    <t>BMDL 20%</t>
  </si>
  <si>
    <t>DAF = 0.00292 based relative half-life differences in rats and humans; Oral to inhalation route extrapolation done using standard defaults</t>
  </si>
  <si>
    <t>This value is adopted without modification from Minnesota DH</t>
  </si>
  <si>
    <t xml:space="preserve">The proposed acute TRV is adopted without modification from Minnesota Department of Health. </t>
  </si>
  <si>
    <t>1029T</t>
  </si>
  <si>
    <t>307-24-4</t>
  </si>
  <si>
    <t>Perfluorohexanoic acid (PFHxA)</t>
  </si>
  <si>
    <t>Loveless 2009</t>
  </si>
  <si>
    <t>Decreased bilirubin; nasal epithelial degeneration</t>
  </si>
  <si>
    <t>90 - 160 days</t>
  </si>
  <si>
    <t>Incorporated through DAF and route-to-route extrapolation</t>
  </si>
  <si>
    <t>DAF = 0.045 derived based on ratio of rat and human half-lives; oral to inhalation route extrapolation done using standard defaults</t>
  </si>
  <si>
    <t>This value is derived by Minnesota DH from oral studies</t>
  </si>
  <si>
    <t xml:space="preserve">Both proposed values are adopted without modification from the Minnesota Department of Health https://www.health.state.mn.us/communities/environment/risk/docs/guidance/air/pfhxa.pdf </t>
  </si>
  <si>
    <t>Thyroid function disruption; decreased pup body weight</t>
  </si>
  <si>
    <t>DAF = 0.0037 derived from ration of half-lives between rats and humans; Also extrapolated from oral to inhalation using standard default factors</t>
  </si>
  <si>
    <t>1091T</t>
  </si>
  <si>
    <t>375-95-1</t>
  </si>
  <si>
    <t>Perfluorononanoic acid (PFNA)</t>
  </si>
  <si>
    <t>Kinney 1989</t>
  </si>
  <si>
    <t>Lung noise and labored breathing</t>
  </si>
  <si>
    <t>UFA incorporates dosimetric adjustment</t>
  </si>
  <si>
    <t>1763-23-1</t>
  </si>
  <si>
    <t>Perfluorooctanesulfonic acid (PFOS)</t>
  </si>
  <si>
    <t>Wickstrom 2021; Dong 2014</t>
  </si>
  <si>
    <t>Decreased birthweight; Increased total cholesterol</t>
  </si>
  <si>
    <t>Oral RfD from EPA</t>
  </si>
  <si>
    <t>No quantitative time adjustment but Michigan applies it as an acute RfC</t>
  </si>
  <si>
    <t>none</t>
  </si>
  <si>
    <t>Standard defaults for converting oral to inhalation exposure</t>
  </si>
  <si>
    <t>Dong 2011</t>
  </si>
  <si>
    <t>Increased IL-4 and decreased SRBC-specific IgM levels</t>
  </si>
  <si>
    <t>Accounted for in oral to inhalation extrapolation</t>
  </si>
  <si>
    <t>DAF based on dosimetric adjustment</t>
  </si>
  <si>
    <t>1094T</t>
  </si>
  <si>
    <t>13252-13-6</t>
  </si>
  <si>
    <t>Hexafluoropropylene oxide dimer acid (HFPO-DA/Gen-X)</t>
  </si>
  <si>
    <t>Dupont 2010</t>
  </si>
  <si>
    <t>Combined incidence of several histopathological changes</t>
  </si>
  <si>
    <t>2 weeks prior to mating through LD20 (total 53-64 days)</t>
  </si>
  <si>
    <t>However, there is a subchronic to chronic UF</t>
  </si>
  <si>
    <t>DAF = 0.14</t>
  </si>
  <si>
    <t>Standard default inputs for oral to inhalation extrapolation</t>
  </si>
  <si>
    <t xml:space="preserve">DEQ proposes to adopt this chronic RfC directly from the New Jersey Department of Environmental Protection without modification. It's derivation is more transparent than the ECHA value, which is the only other potential value available. </t>
  </si>
  <si>
    <t>1095T</t>
  </si>
  <si>
    <t>19430-93-4</t>
  </si>
  <si>
    <t>Perfluorobutylethylene (PFBE)</t>
  </si>
  <si>
    <t>ECHA (2021) Study dated 2001</t>
  </si>
  <si>
    <t>Congestion and weight loss</t>
  </si>
  <si>
    <t>None specified but full 10 for UFA was applied</t>
  </si>
  <si>
    <t>DEQ proposes to adopt Michigan EGLE's 2021 annual ITSL as a chronic TRV without modification. It is the most transparently derived inhalation toxicity value available for this TAC and is not based on occupational values.</t>
  </si>
  <si>
    <t>335-67-1</t>
  </si>
  <si>
    <t>Perfluorooctanoic acid (PFOA)</t>
  </si>
  <si>
    <t>Michigan's POD was an oral RfD from EPA</t>
  </si>
  <si>
    <t>Michigan applies this value to 24-hour exposures made not quantitative adjustments to the number, which EPA developed based on chronic exposure</t>
  </si>
  <si>
    <t>None</t>
  </si>
  <si>
    <t xml:space="preserve">The proposed chronic value is adopted directly from Michigan EGLE. The only DEQ-proposed modification is to apply this value to chronic exposure as opposed to the 24-hour exposure applied by Michigan EGLE. The oral RfD from which this value is derived was developed 4/2024 by the EPA in support of drinking water standards. The way EPA applies their RfD is to chronic exposure -not acute- and Michigan did not make any quantitative adjustments to the number to make it fit an acute/24-hour exposure. </t>
  </si>
  <si>
    <t>Lau 2006</t>
  </si>
  <si>
    <t>Delayed ossification, accelerated preputial separation in male offspring, trend for decreased pup body weight, and increased maternal liver weight</t>
  </si>
  <si>
    <t>GD 1-17</t>
  </si>
  <si>
    <t>See ERG task 2 memo</t>
  </si>
  <si>
    <t>Extrapolated inhalation value using standard defaults</t>
  </si>
  <si>
    <t xml:space="preserve">The proposed acute value is adopted unmodified from Minnesota Department of Health's short-term RAA. It is the only available short-term inhalation toxicity value to choose from that has transparent documentation and isn't derived from occupational exposure limits. </t>
  </si>
  <si>
    <t>Mouse/Rat/Monkey</t>
  </si>
  <si>
    <t>Sandage 1961; Kristofferson 1974</t>
  </si>
  <si>
    <t>Twitching, muscle tremors, neurological impairment, elevated serum liver enzymes in rats</t>
  </si>
  <si>
    <t xml:space="preserve">Kidney; Blood; Cardiovascular system; Respiratory system </t>
  </si>
  <si>
    <t>Kodavanti 1997</t>
  </si>
  <si>
    <t>Collagen staining indicative of fibrosis in rats</t>
  </si>
  <si>
    <t>6/24 hours/day no adjustment for days/week</t>
  </si>
  <si>
    <t>RGDR = 1.51</t>
  </si>
  <si>
    <t>7803-51-2</t>
  </si>
  <si>
    <t>Phosphine</t>
  </si>
  <si>
    <t>Barbosa 1994</t>
  </si>
  <si>
    <t>Decrease in body weight gain</t>
  </si>
  <si>
    <t>No proposed changes to TRVs but updated attribution of source from 2018 ATSAC to OEHHA which was the original source of the 2018 ATSAC value</t>
  </si>
  <si>
    <t>12185-10-3</t>
  </si>
  <si>
    <t>Phosphorus, white</t>
  </si>
  <si>
    <t>White 1935</t>
  </si>
  <si>
    <t>Coughing, throat irritation, headache</t>
  </si>
  <si>
    <t>5/60 minutes/hour x 1/24 hours/day</t>
  </si>
  <si>
    <t>Kidney; Liver; Nervous system; Cardiovascular system</t>
  </si>
  <si>
    <t>85-44-9</t>
  </si>
  <si>
    <t>Phthalic anhydride</t>
  </si>
  <si>
    <t>Neilsen 1988; 1991</t>
  </si>
  <si>
    <t>Eye and respiratory irritation, asthma and bronchitis in occupationally exposed workers</t>
  </si>
  <si>
    <t>13.3 years</t>
  </si>
  <si>
    <t>123-38-6</t>
  </si>
  <si>
    <t>Propionaldehyde</t>
  </si>
  <si>
    <t>Union Carbide 1993</t>
  </si>
  <si>
    <t>Atrophy of olfactory epithelium in rats</t>
  </si>
  <si>
    <t>7 weeks</t>
  </si>
  <si>
    <t>6/24 hours/day - no adjustment for days/week because experiment exposed animals every day of the week</t>
  </si>
  <si>
    <t>RGDR = 0.26</t>
  </si>
  <si>
    <t xml:space="preserve">No proposed changes to chronic TRV. Acute TRV comes from TCEQ 2015 assessment. No authoritative source listed in rule has an acute TRV for this TAC except for EPA AEGLs which are not appropriate for CAO applications. </t>
  </si>
  <si>
    <t>Sim 1957</t>
  </si>
  <si>
    <t>Mild irritation of mucosal surfaces</t>
  </si>
  <si>
    <t>No adjustment; effects were concentration - not time dependent</t>
  </si>
  <si>
    <t>Texas value from 2015</t>
  </si>
  <si>
    <t>115-07-1</t>
  </si>
  <si>
    <t>Propylene</t>
  </si>
  <si>
    <t>Quest 1984</t>
  </si>
  <si>
    <t>Squamous metaplasia, epithelial hyperplasia (females only) and inflammation (males only) of the nasal cavity in rats</t>
  </si>
  <si>
    <t>RDGR = 0.21</t>
  </si>
  <si>
    <t>6423-43-4</t>
  </si>
  <si>
    <t>Propylene glycol dinitrate</t>
  </si>
  <si>
    <t>Dog</t>
  </si>
  <si>
    <t>Air Force 1985</t>
  </si>
  <si>
    <t>Decreased hematocrit, hemoglobin, red blood cells, reticulocytes and increased methemoglobin in dogs</t>
  </si>
  <si>
    <t>14 months</t>
  </si>
  <si>
    <t>Stewart 1974</t>
  </si>
  <si>
    <t>Altered visual evoked response and headache in humans</t>
  </si>
  <si>
    <t xml:space="preserve">Kidney; Liver; Blood; Eyes; Cardiovascular system; Immune system; Respiratory system </t>
  </si>
  <si>
    <t>Kuper 1988</t>
  </si>
  <si>
    <t xml:space="preserve">Degenerative and hyperplastic changes in the  respiratory epithelium of rats </t>
  </si>
  <si>
    <t>124 weeks</t>
  </si>
  <si>
    <t>6/24 days/year x 5/7 days/week</t>
  </si>
  <si>
    <t>Nest-like infolds of the nasal respiratory epithelium</t>
  </si>
  <si>
    <t>7782-49-2</t>
  </si>
  <si>
    <t>Selenium and compounds</t>
  </si>
  <si>
    <t>Yang 1989</t>
  </si>
  <si>
    <t>Clinical selenosis</t>
  </si>
  <si>
    <t>Lifetime</t>
  </si>
  <si>
    <t>Proposed TRV is from OEHHA. Propose to rescind acute TRV for lack of support from authoritative source information.</t>
  </si>
  <si>
    <t>7631-86-9</t>
  </si>
  <si>
    <t>Silica, crystalline forms (respirable)</t>
  </si>
  <si>
    <t>Hnizdo 1993</t>
  </si>
  <si>
    <t>Silicosis</t>
  </si>
  <si>
    <t>BMC01</t>
  </si>
  <si>
    <t>24 years average</t>
  </si>
  <si>
    <t>(10/20 m3/day x 270 shifts/365 days)/24 years</t>
  </si>
  <si>
    <t>Warheit 1995</t>
  </si>
  <si>
    <t>Pulmonary inflammation and cytotoxicity</t>
  </si>
  <si>
    <t>3 days</t>
  </si>
  <si>
    <t>RDDR = 2.58</t>
  </si>
  <si>
    <t>1058T</t>
  </si>
  <si>
    <t>Silica, amorphous and other non-crystalline forms (respirable)  </t>
  </si>
  <si>
    <t>Groth 1981</t>
  </si>
  <si>
    <t>Pulmonary effects such as chronic inflammation, respiratory impairment, and decrease in pulmonary function</t>
  </si>
  <si>
    <t>13-18 months</t>
  </si>
  <si>
    <t>RDDR = 0.739</t>
  </si>
  <si>
    <t>Adopted from TCEQ 7/29/2011 chronic ReV</t>
  </si>
  <si>
    <t>1310-73-2</t>
  </si>
  <si>
    <t>Sodium hydroxide</t>
  </si>
  <si>
    <t>Ott 1977</t>
  </si>
  <si>
    <t>8 hr TWA</t>
  </si>
  <si>
    <t>Irritation effect indicating it is concentration rather than time dependent</t>
  </si>
  <si>
    <t>For 1 hr exposure</t>
  </si>
  <si>
    <t>Reviewed 10-3-2023. No changes.</t>
  </si>
  <si>
    <t>Adjusted from ATSDR intermediate MRL by applying an additional UF of 3 for subchronic to chronic exposure</t>
  </si>
  <si>
    <t>Ska 2003</t>
  </si>
  <si>
    <t>Lack of effect on color discrimination, olfactory threshold, neurobehavioral tests, mood, or subjective symptoms in human male volunteers (point of departure is based on a standalone NOAEL); other studies demonstrate significant inhibition of the vestibular-oculomotor system and impaired balance and coordination at higher doses</t>
  </si>
  <si>
    <t xml:space="preserve">6 hours </t>
  </si>
  <si>
    <t>One 6 hour exposure</t>
  </si>
  <si>
    <t xml:space="preserve">Liver; Eyes; Respiratory system </t>
  </si>
  <si>
    <t>Stewart 1968</t>
  </si>
  <si>
    <t>Eye and throat irritation</t>
  </si>
  <si>
    <t>505-60-2</t>
  </si>
  <si>
    <t>Sulfur mustard</t>
  </si>
  <si>
    <t>Guild 1941</t>
  </si>
  <si>
    <t>8 hours/day for 3 days</t>
  </si>
  <si>
    <t xml:space="preserve">Kidney; Immune system; Respiratory system </t>
  </si>
  <si>
    <t>No proposed changes to TRV.</t>
  </si>
  <si>
    <t>7664-93-9</t>
  </si>
  <si>
    <t>Sulfuric acid</t>
  </si>
  <si>
    <t>Alarie 1973</t>
  </si>
  <si>
    <t>Bronchiolar epithelial hyperplasia and thickening of the bronchial walls in monkeys</t>
  </si>
  <si>
    <t>78 weeks</t>
  </si>
  <si>
    <t>OEHHA entry for sulfuric acid. Sample size of test groups was small. No observed NOAEL. Another study had a lower LOAEL but was not chosen due to the poor design of the study</t>
  </si>
  <si>
    <t>No proposed changes to TRVs - note that both acute and chronic TRVs should be applied to sulfur trioxide as well. This acute TRV should be applied to oleum but not the chronic TRV as per OEHHA.</t>
  </si>
  <si>
    <t>Utell 1984</t>
  </si>
  <si>
    <t>Small changes in airway function tests in asthmatic human volunteers</t>
  </si>
  <si>
    <t xml:space="preserve">Mathematically expanded 16 minute exposure to 1 hour exposure; DEQ did not further adjust the time because the effect is very rapid indicating direct contact effects - this means the critical effect for acute exposure is concentration rather than time-dependent. </t>
  </si>
  <si>
    <t>For 1 hr exposure; no confirmed studies conclusively show reproductive or developmental toxicity linked to sulfuric acid</t>
  </si>
  <si>
    <t>Cavalleri 1994; Gobba 1998</t>
  </si>
  <si>
    <t>Significant decrease in color vision dry cleaners</t>
  </si>
  <si>
    <t>Average  106 months</t>
  </si>
  <si>
    <t>Database concerns around lack of data on potential immunological and hematological effects (indicated by oral exposure in mice). ATSDR Tox profile is public comment draft.</t>
  </si>
  <si>
    <t xml:space="preserve">Kidney; Liver; Endocrine system; Respiratory system </t>
  </si>
  <si>
    <t>Echeverria 1995; Cavalleri 1994</t>
  </si>
  <si>
    <t>reaction time deficits and cognitive effects; color vision effects</t>
  </si>
  <si>
    <t>8.8 years - 15 years</t>
  </si>
  <si>
    <t>Average of RfCs from two critical studies with the same endpoint</t>
  </si>
  <si>
    <t>Could not find derivation information for this TAC, but OEHHA's landing page for PCE, liver and kidneys are listed as target organs</t>
  </si>
  <si>
    <t>Cavalleri 1994</t>
  </si>
  <si>
    <t>Significant decrease in color vision in dry cleaners</t>
  </si>
  <si>
    <t>avg 106 months of exposure</t>
  </si>
  <si>
    <t>From ATSDR MRL worksheet for acute inhalation MRL explaining why the acute MRL is the same as the chronic one: "Because it is very close to the NOAEL from acute-duration exposure, the chronic-duration LOAEL of 1.7 ppm (continuous equivalent exposure concentration) from Cavalleri et al. (1994) may represent a better basis for acute- and intermediate-duration MRLs. A PBPK model (Chiu and Ginsberg 2011) was used to evaluate the effect of exposure duration on the AUC of the blood concentration-time curve at a continuous exposure of 1.7 ppm. While it is not certain whether the neurological effects of tetrachloroethylene result from the parent compound or one or more of its metabolites, the AUC of the tetrachloroethylene blood concentration-time curve is assumed to represent a reasonable surrogate for the internal dose of the ultimate toxicant(s). This simulation showed that the 24-hour AUC blood concentration-time values are very similar after 14 days, 90 days, 365 days, and 2 years of exposure (see Table A-1 below). These simulations predict that the blood AUC of tetrachloroethylene is nearly constant after 2 weeks of continuous exposure. The blood concentration reaches approximately 90% of steady state at about 2 weeks of continuous exposure and 99% of steady state at 90 days. Given that the tetrachloroethylene AUC after acute-duration exposure is very similar to that after chronic exposure to the same concentration, the chronic MRL was adopted as the acute-duration MRL.</t>
  </si>
  <si>
    <t>Stewart 1970</t>
  </si>
  <si>
    <t>Poor performance on neurological tests and headache; eye, nose, throat irritation</t>
  </si>
  <si>
    <t>Mathematically compressed 3 hour experimental exposure into 1 hour averaging time</t>
  </si>
  <si>
    <t>811-97-2</t>
  </si>
  <si>
    <t>1,1,1,2-Tetrafluoroethane</t>
  </si>
  <si>
    <t>Collins 1995</t>
  </si>
  <si>
    <t>Leydig cell hyperplasia in rats</t>
  </si>
  <si>
    <t>2-year</t>
  </si>
  <si>
    <t xml:space="preserve">Kidney; Liver; Blood; Nervous system; Respiratory system </t>
  </si>
  <si>
    <t>1066T</t>
  </si>
  <si>
    <t>109-99-9</t>
  </si>
  <si>
    <t>Tetrahydrofuran</t>
  </si>
  <si>
    <t>Increased liver weight and centrilobular cytomegaly</t>
  </si>
  <si>
    <t>Proposed new TRV - IRIS value published in 2012</t>
  </si>
  <si>
    <t>CNS effects (Narcosis)</t>
  </si>
  <si>
    <t>7550-45-0</t>
  </si>
  <si>
    <t>Titanium tetrachloride</t>
  </si>
  <si>
    <t>EPA 1986; Lee 1986</t>
  </si>
  <si>
    <t>Increased incidence of tracheitis and rhinitis in rats</t>
  </si>
  <si>
    <t>"The LOAEL was not adjusted for intermittent exposure because the effects reflect contact irritation."</t>
  </si>
  <si>
    <t>RDDR = 0.1201</t>
  </si>
  <si>
    <t>DuPont 1979</t>
  </si>
  <si>
    <t>Reversible increase in relative lung weight and mild lung dust cell reaction in rats</t>
  </si>
  <si>
    <t>RDDR = 0.2064</t>
  </si>
  <si>
    <t xml:space="preserve">For the chronic TR,V DEQ proposes to use OEHHA over ATSDR and IRIS because OEHHA is the most recent evaluation and uses a more modern POD derivation method.  </t>
  </si>
  <si>
    <t>Little 1999</t>
  </si>
  <si>
    <t>Impairments in immediate and delayed prose memory, the digit symbol test, letter cancellation test in humans with sensitivity to toluene</t>
  </si>
  <si>
    <t>20 min exposure</t>
  </si>
  <si>
    <t>Justification for not adjusting is in the MRL worksheet</t>
  </si>
  <si>
    <t>Cites PBPK modeling by Mork 2014 to justify reduced UF-H</t>
  </si>
  <si>
    <t>The following study limitations are acknowledged:  potential selection bias, lack of a separate control group for neuropsychological testing, lack of “blinding” subjects to toluene exposure, and lack of data regarding covariates/comorbid conditions.</t>
  </si>
  <si>
    <t xml:space="preserve">Liver; Blood; Endocrine system; Musculo-skeletal system; Eyes; Cardiovascular system; Immune system; Respiratory system </t>
  </si>
  <si>
    <t xml:space="preserve">No proposed changes to acute TRV. For chronic TRV DEQ proposes to use ATSDR over OEHHA and IRIS values. While OEHHA's value was published more recently, it is based on fewer and older studies than the ones ATSDR used. The IRIS RfC was published much longer ago and was based on an older range of studies. </t>
  </si>
  <si>
    <t>Andersen 1983</t>
  </si>
  <si>
    <t>Impaired reaction time and symptoms of headache, dizziness, feeling of intoxication, sensory irritation (eye and nose irritation)</t>
  </si>
  <si>
    <t>No time adjustment for sensory irritation</t>
  </si>
  <si>
    <t>Total intraspecies UF of 30</t>
  </si>
  <si>
    <t>Clark 1998</t>
  </si>
  <si>
    <t>Chronic lung function decline in workers</t>
  </si>
  <si>
    <t>At least 5 years</t>
  </si>
  <si>
    <t>Diem 1982</t>
  </si>
  <si>
    <t xml:space="preserve">Chronic lung function decline  </t>
  </si>
  <si>
    <t>5 years</t>
  </si>
  <si>
    <t>Accelerated decline in FEV1</t>
  </si>
  <si>
    <t>OEHHA applied UFs of 10 each for intraspecies toxicokinetic and toxicodynamic differences between individuals. This makes for a total UF-H of 100</t>
  </si>
  <si>
    <t>Vandenplas 1999</t>
  </si>
  <si>
    <t>Decrease in lung function in human volunteers</t>
  </si>
  <si>
    <t>Baur 1994; Vogelmeier 1991</t>
  </si>
  <si>
    <t>100% increase in "Raw" in asthmatics</t>
  </si>
  <si>
    <t>2 hours for healthy subjects and 3 hours for asthmatics with 45 minute break after first hour</t>
  </si>
  <si>
    <t>Only 3 for UF-H because study included asthmatics (a sensitive subgroup)</t>
  </si>
  <si>
    <t>120-82-1</t>
  </si>
  <si>
    <t>1,2,4-Trichlorobenzene</t>
  </si>
  <si>
    <t>Watanabe 1977, 1978</t>
  </si>
  <si>
    <t>Increased urinary excretion of porphyrins</t>
  </si>
  <si>
    <t>Proposed new TRV, although PPRTV is from 2009</t>
  </si>
  <si>
    <t>McNutt 1975</t>
  </si>
  <si>
    <t>Liver histopathologic changes in rats</t>
  </si>
  <si>
    <t>PBPK model applied</t>
  </si>
  <si>
    <t>No NOAEL identified for neurobehavioral test</t>
  </si>
  <si>
    <t>Rosengren 1985</t>
  </si>
  <si>
    <t>WIL Research Laboratories 2002</t>
  </si>
  <si>
    <t xml:space="preserve">Vacuolation/microcysts </t>
  </si>
  <si>
    <t>RGDR(ET) = 0.13</t>
  </si>
  <si>
    <t>Kirkpatrick 2001</t>
  </si>
  <si>
    <t>Keil 2009; Johnson 2003</t>
  </si>
  <si>
    <t>Decreased thymus weights and increased serum levels of IgG in mice and cardiac malformations in rat fetuses whose mothers were exposed via drinking water (extrapolated via PBPK models)</t>
  </si>
  <si>
    <t>30 weeks (Keil)</t>
  </si>
  <si>
    <t>PBPK modeling</t>
  </si>
  <si>
    <t>22 days</t>
  </si>
  <si>
    <t>GD 1-22</t>
  </si>
  <si>
    <t>Same PBPK modeling to extrapolate routes and from animals to humans</t>
  </si>
  <si>
    <t>30 weeks</t>
  </si>
  <si>
    <t>Vandervort 1973</t>
  </si>
  <si>
    <t>Drowsiness, fatigue, headache, eye irritation</t>
  </si>
  <si>
    <t>8 years</t>
  </si>
  <si>
    <t xml:space="preserve">Kidney; Liver; Endocrine system; Eyes; Nervous system; Cardiovascular system; Respiratory system </t>
  </si>
  <si>
    <t>96-18-4</t>
  </si>
  <si>
    <t>1,2,3-Trichloropropane</t>
  </si>
  <si>
    <t>Johannsen 1988</t>
  </si>
  <si>
    <t>Following the U.S. EPA (1994) guidance, the BMCLHEC was calculated to account for a gas:extrarespiratory effect in rats, and because the human and rat blood partition coefficients for 1,2,3-trichloropropane are unknown, a default value of 1 was used for this ratio</t>
  </si>
  <si>
    <t>Reviewed 10-2-2023.</t>
  </si>
  <si>
    <t>Miller 1986b</t>
  </si>
  <si>
    <t>Decreased thickness of olfactory epithelium in rats</t>
  </si>
  <si>
    <t>6/24x9exposures/11days</t>
  </si>
  <si>
    <t>RGDR=0.133</t>
  </si>
  <si>
    <t>Although the principal study only included histological examination of the nasal cavity, a companion study (Miller et al. 1986a) examined a wide range of endpoints and demonstrated that the olfactory epithelium was the most sensitive target of toxicity.</t>
  </si>
  <si>
    <t>Kidney; Liver; Eyes; Skin</t>
  </si>
  <si>
    <t>Rats and rabbits</t>
  </si>
  <si>
    <t>Lynch 1990; Brieger 1951</t>
  </si>
  <si>
    <t>Eye irritation; lung and liver toxicity in rats and rabbits</t>
  </si>
  <si>
    <t>28 weeks in rabbits; 6 weeks in rats</t>
  </si>
  <si>
    <t>Lynch 1990; Virginia Chemicals 1987</t>
  </si>
  <si>
    <t>Inflammation of the nasal passage</t>
  </si>
  <si>
    <t>28 week and 10 days</t>
  </si>
  <si>
    <t>Leach 1970, 1973</t>
  </si>
  <si>
    <t>Fibrosis in the lungs and tracheobronchial lymph nodes</t>
  </si>
  <si>
    <t>5.4/24 hours/day x 5/7 days/week</t>
  </si>
  <si>
    <t>Stokinger 1953</t>
  </si>
  <si>
    <t>Renal tubular atrophy</t>
  </si>
  <si>
    <t xml:space="preserve">33 hours/168 hours </t>
  </si>
  <si>
    <t>Bogdanffy 1997</t>
  </si>
  <si>
    <t>Propose to use 2025 final ATSDR value because it is the only acute TRV candidate available from an authoritative source</t>
  </si>
  <si>
    <t>Benya 1982; Busey 1979</t>
  </si>
  <si>
    <t>Hypertrophy, basophilic and eosinophilic foci in the liver in rats</t>
  </si>
  <si>
    <t>6, 12, 18, and 24 months</t>
  </si>
  <si>
    <t>Since b:a lambda(a) is greater than b:a lambda(h), a default value of 1 is used for this ratio</t>
  </si>
  <si>
    <t>An uncertainty factor of 10 is applied for database deficiencies, including lack of data for a second species and lack of any developmental or reproductive toxicity data</t>
  </si>
  <si>
    <t>Til 1983, 1991</t>
  </si>
  <si>
    <t>Liver cell polymorphism in rats</t>
  </si>
  <si>
    <t>149 weeks</t>
  </si>
  <si>
    <t>Part of the PBPK model</t>
  </si>
  <si>
    <t>Based on extrapolation from oral exposure. A factor of 3 rather than a default of 10 was used for interspecies extrapolation because PBPK modeling does not address the uncertainty regarding the toxicodynamic portion of interspecies extrapolation.</t>
  </si>
  <si>
    <t>John 1977, 1981</t>
  </si>
  <si>
    <t>Delayed ossification in mice and rabbits (though this only occurred in the presence of frank maternal toxicity; lack of intermediate dose makes it unclear whether developmental effects occur independently)</t>
  </si>
  <si>
    <t>gestational days 6-15, 7 hours/day</t>
  </si>
  <si>
    <t>7 hours/day (experimental exposure was daily so no days/week adjustment was necessary)</t>
  </si>
  <si>
    <t xml:space="preserve">Kidney; Liver; Blood; Nervous system; Cardiovascular system; Respiratory system </t>
  </si>
  <si>
    <t>Baretta 1969</t>
  </si>
  <si>
    <t>Mild headache in healthy human volunteers</t>
  </si>
  <si>
    <t>7.5 hours</t>
  </si>
  <si>
    <t>Mathematically adjusted experimental exposure of 7.5 hours down to 1 hour averaging time</t>
  </si>
  <si>
    <t>Dryness of nose in healthy human volunteers</t>
  </si>
  <si>
    <t>Dryness of eyes in healthy human volunteers</t>
  </si>
  <si>
    <t>100-40-3</t>
  </si>
  <si>
    <t>4-Vinylcyclohexene</t>
  </si>
  <si>
    <t>Bevan 1996; Stadler 1994</t>
  </si>
  <si>
    <t>Both proposed DEQ values are adopted unaltered from TCEQ (7/29/2011 development support document). No tox values available from other authoritative sources.</t>
  </si>
  <si>
    <t>Bevan 2001; Bentley 1992; Stadler 1994</t>
  </si>
  <si>
    <t>lethargy, decreased responsiveness to sound stimulus, inactivity, and narcosis</t>
  </si>
  <si>
    <t>1330-20-7</t>
  </si>
  <si>
    <t>Xylene (mixture), including m-xylene, o-xylene, p-xylene</t>
  </si>
  <si>
    <t>Uchida 1993</t>
  </si>
  <si>
    <t>Workers exposed on average 7 years</t>
  </si>
  <si>
    <t>"No. The rapid clearance of xylene from the body does not justify such a conversion."</t>
  </si>
  <si>
    <t>Three for lack of chronic neurotoxicity tests</t>
  </si>
  <si>
    <t xml:space="preserve">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t>
  </si>
  <si>
    <t>Korsak 1994</t>
  </si>
  <si>
    <t>Impaired motor coordination, decreased rotarod performance</t>
  </si>
  <si>
    <t>3 or 6 months</t>
  </si>
  <si>
    <t>eye irritation; sore throat; floating sensation; poor appetite</t>
  </si>
  <si>
    <t>7 years</t>
  </si>
  <si>
    <t>Ernstgard 2002</t>
  </si>
  <si>
    <t>1-2 hours</t>
  </si>
  <si>
    <t>Kidney; Liver; Blood; Cardiovascular system</t>
  </si>
  <si>
    <t>Hastings 1984; Carpenter 1975; Nelson 1943</t>
  </si>
  <si>
    <t>eye nose throat irritation</t>
  </si>
  <si>
    <t>Mathematically expanded 30 minute experimental exposure to fit 1 hour averaging time</t>
  </si>
  <si>
    <t xml:space="preserve">Derived from ATSDR's chronic MRL for acrolein by applying a relative potency factor of 3 developed by the Texas Commission on Environmental Quality. See "TRV Support Document" Chapter 5, section 3. </t>
  </si>
  <si>
    <t xml:space="preserve">Derived from ATSDR's chronic MRL for acrolein by applying a relative potency factor of 3 developed by the Texas Commission on Environmental Quality. See "TRV Support Document". </t>
  </si>
  <si>
    <t>2699-79-8</t>
  </si>
  <si>
    <t>Sulfuryl fluoride {Vikane}</t>
  </si>
  <si>
    <t>Albee 1993</t>
  </si>
  <si>
    <t>Tremors and lethargy</t>
  </si>
  <si>
    <t>2 days</t>
  </si>
  <si>
    <t>DAF=1</t>
  </si>
  <si>
    <t xml:space="preserve">Selected RfC for systemic and portal of entry mode of action. Molecular weight is 102.05 g/mole. At standard ambient pressure and temperature this equals 4.17 mg/m3 for 1 ppm. </t>
  </si>
  <si>
    <t>Only value available from an Authoritative Source</t>
  </si>
  <si>
    <t>Quast 1993; Breslin 1992</t>
  </si>
  <si>
    <t>Brain vacuoles</t>
  </si>
  <si>
    <t>A mixture of PODs were used. BMC10 was used when available. Otherwise a NOAEL was used</t>
  </si>
  <si>
    <t>This value is based on 3 studies of different durations - all chronic. 18 months, 2 years, and a 2-generation study.</t>
  </si>
  <si>
    <t>Index Chemical</t>
  </si>
  <si>
    <t>Chemical Name</t>
  </si>
  <si>
    <t>Calculations</t>
  </si>
  <si>
    <t>Display</t>
  </si>
  <si>
    <t>Common Name</t>
  </si>
  <si>
    <t>Grouping</t>
  </si>
  <si>
    <t>1101T</t>
  </si>
  <si>
    <t>77102-82-0</t>
  </si>
  <si>
    <t>PBB 77 [3,3',4,4'-tetrabromobiphenyl]</t>
  </si>
  <si>
    <t>PBB</t>
  </si>
  <si>
    <t>--</t>
  </si>
  <si>
    <t>1102T</t>
  </si>
  <si>
    <t>59589-92-3</t>
  </si>
  <si>
    <t>PBB 81 [3,4,4',5-tetrabromobiphenyl]</t>
  </si>
  <si>
    <t>1103T</t>
  </si>
  <si>
    <t>2181002-77-5</t>
  </si>
  <si>
    <t>PBB 105 [2,3,3',4,4'-pentabromobiphenyl]</t>
  </si>
  <si>
    <t>1104T</t>
  </si>
  <si>
    <t>96551-70-1</t>
  </si>
  <si>
    <t>PBB 114 [2,3,4,4',5-pentabromobiphenyl]</t>
  </si>
  <si>
    <t>1105T</t>
  </si>
  <si>
    <t>6788-97-5</t>
  </si>
  <si>
    <t>PBB 118 [2,3',4,4',5-pentabromobiphenyl]</t>
  </si>
  <si>
    <t>1106T</t>
  </si>
  <si>
    <t>74114-77-5</t>
  </si>
  <si>
    <t>PBB 123 [2,3',4,4',5'-pentabromobiphenyl]</t>
  </si>
  <si>
    <t>1107T</t>
  </si>
  <si>
    <t>84303-46-8</t>
  </si>
  <si>
    <t>PBB 126 [3,3',4,4',5-pentabromobiphenyl]</t>
  </si>
  <si>
    <t>1108T</t>
  </si>
  <si>
    <t>77607-09-1</t>
  </si>
  <si>
    <t>PBB 156 [2,3,3',4,4',5-hexabromobiphenyl]</t>
  </si>
  <si>
    <t>1109T</t>
  </si>
  <si>
    <t>84303-47-9</t>
  </si>
  <si>
    <t>PBB 157 [2,3,3',4,4',5'-hexabromobiphenyl]</t>
  </si>
  <si>
    <t>1110T</t>
  </si>
  <si>
    <t>67888-99-7</t>
  </si>
  <si>
    <t>PBB 167 [2,3',4,4',5,5'-hexabromobiphenyl]</t>
  </si>
  <si>
    <t>1111T</t>
  </si>
  <si>
    <t>60044-26-0</t>
  </si>
  <si>
    <t>PBB 169 [3,3',4,4',5,5'-hexabromobiphenyl]</t>
  </si>
  <si>
    <t>1112T</t>
  </si>
  <si>
    <t>88700-06-5</t>
  </si>
  <si>
    <t>PBB 189 [2,3,3',4,4',5,5'-heptabromobiphenyl]</t>
  </si>
  <si>
    <t>1113T</t>
  </si>
  <si>
    <t>Polybrominated biphenyls (PBBs) TEQ</t>
  </si>
  <si>
    <t>32598-13-3</t>
  </si>
  <si>
    <t>PCB 77 [3,3',4,4'-tetrachlorobiphenyl]</t>
  </si>
  <si>
    <t>PCB</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</si>
  <si>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</si>
  <si>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</si>
  <si>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</si>
  <si>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</si>
  <si>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</si>
  <si>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</si>
  <si>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</si>
  <si>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</si>
  <si>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</si>
  <si>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</si>
  <si>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</si>
  <si>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</si>
  <si>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</si>
  <si>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</si>
  <si>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</si>
  <si>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</si>
  <si>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</si>
  <si>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</si>
  <si>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</si>
  <si>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</si>
  <si>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</si>
  <si>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</si>
  <si>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PBDDs &amp; PBDFs</t>
  </si>
  <si>
    <t>1069T</t>
  </si>
  <si>
    <t>50585-41-6</t>
  </si>
  <si>
    <t>2,3,7,8-Tetrabromodibenzo-p-dioxin (TBDD)</t>
  </si>
  <si>
    <t>1070T</t>
  </si>
  <si>
    <t>109333-34-8</t>
  </si>
  <si>
    <t>1,2,3,7,8-Pentabromodibenzo-p-dioxin (PBDD)</t>
  </si>
  <si>
    <t>1071T</t>
  </si>
  <si>
    <t>110999-44-5</t>
  </si>
  <si>
    <t>1,2,3,4,7,8-Hexabromodibenzo-p-dioxin (HxBDD)</t>
  </si>
  <si>
    <t>1072T</t>
  </si>
  <si>
    <t>110999-45-6</t>
  </si>
  <si>
    <t>1,2,3,6,7,8-Hexabromodibenzo-p-dioxin (HxBDD)</t>
  </si>
  <si>
    <t>1073T</t>
  </si>
  <si>
    <t>110999-46-7</t>
  </si>
  <si>
    <t>1,2,3,7,8,9-Hexabromodibenzo-p-dioxin (HxBDD)</t>
  </si>
  <si>
    <t>1074T</t>
  </si>
  <si>
    <t>110999-47-8</t>
  </si>
  <si>
    <t>1,2,3,4,6,7,8-Heptabromodibenzo-p-dioxin (HpBDD)</t>
  </si>
  <si>
    <t>1075T</t>
  </si>
  <si>
    <t>2170-45-8</t>
  </si>
  <si>
    <t>Octabromodibenzo-p-dioxin (OBDD)</t>
  </si>
  <si>
    <t>1076T</t>
  </si>
  <si>
    <t>107555-94-2</t>
  </si>
  <si>
    <t>1,2,3,6,7,8-Hexabromodibenzofuran (HxBDF)</t>
  </si>
  <si>
    <t>1077T</t>
  </si>
  <si>
    <t>161880-49-5</t>
  </si>
  <si>
    <t>1,2,3,7,8,9-Hexabromodibenzo[b,d]furan (HxBDF)</t>
  </si>
  <si>
    <t>1078T</t>
  </si>
  <si>
    <t>161880-50-8</t>
  </si>
  <si>
    <t>2,3,4,6,7,8-Hexabromodibenzo[b,d]furan (HxBDF)</t>
  </si>
  <si>
    <t>1079T</t>
  </si>
  <si>
    <t>107555-95-3</t>
  </si>
  <si>
    <t>1,2,3,4,6,7,8-Heptabromodibenzofuran (HpBDF)</t>
  </si>
  <si>
    <t>1080T</t>
  </si>
  <si>
    <t>161880-51-9</t>
  </si>
  <si>
    <t>1,2,3,4,7,8,9-Heptabromodibenzo[b,d]furan (HpBDF)</t>
  </si>
  <si>
    <t>1081T</t>
  </si>
  <si>
    <t>103582-29-2</t>
  </si>
  <si>
    <t>1,2,3,4,6,7,8,9-Octabromodibenzofuran (OBDF)</t>
  </si>
  <si>
    <t>1085T</t>
  </si>
  <si>
    <t>67733-57-7</t>
  </si>
  <si>
    <t>2,3,7,8-Tetrabromodibenzofuran (TBDF)</t>
  </si>
  <si>
    <t>1086T</t>
  </si>
  <si>
    <t>107555-93-1</t>
  </si>
  <si>
    <t>1,2,3,7,8-Pentabromodibenzo[b,d]furan (PeBDF)</t>
  </si>
  <si>
    <t>1087T</t>
  </si>
  <si>
    <t>131166-92-2</t>
  </si>
  <si>
    <t>2,3,4,7,8-Pentabromodibenzofuran (PeBDF)</t>
  </si>
  <si>
    <t>1088T</t>
  </si>
  <si>
    <t>129880-08-6</t>
  </si>
  <si>
    <t>1,2,3,4,7,8-Hexabromodibenzofuran (HxBDF)</t>
  </si>
  <si>
    <t>PCDDs &amp; PCDFs</t>
  </si>
  <si>
    <t>1746-01-6</t>
  </si>
  <si>
    <t>2,3,7,8-Tetrachlorodibenzo-p-dioxin (TCDD)</t>
  </si>
  <si>
    <t>40321-76-4</t>
  </si>
  <si>
    <t>1,2,3,7,8-Pentachlorodibenzo-p-dioxin (PeCDD)</t>
  </si>
  <si>
    <t>39227-28-6</t>
  </si>
  <si>
    <t>1,2,3,4,7,8-Hexachlorodibenzo-p-dioxin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</si>
  <si>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</si>
  <si>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</si>
  <si>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</si>
  <si>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</si>
  <si>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</si>
  <si>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</si>
  <si>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</si>
  <si>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</si>
  <si>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</si>
  <si>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</si>
  <si>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</si>
  <si>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</si>
  <si>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</si>
  <si>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</si>
  <si>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</si>
  <si>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</si>
  <si>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</si>
  <si>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</si>
  <si>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</si>
  <si>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</si>
  <si>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</si>
  <si>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</si>
  <si>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</si>
  <si>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</si>
  <si>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RPF (unitless)</t>
  </si>
  <si>
    <t>PAHs</t>
  </si>
  <si>
    <t>TRUE</t>
  </si>
  <si>
    <t>Count of Seq ID</t>
  </si>
  <si>
    <t>Change Log of Workbook 2</t>
  </si>
  <si>
    <t>Tab</t>
  </si>
  <si>
    <t>Cell</t>
  </si>
  <si>
    <t>TAC Name</t>
  </si>
  <si>
    <t>Type of Change</t>
  </si>
  <si>
    <t>Cause of Change</t>
  </si>
  <si>
    <t>Column V</t>
  </si>
  <si>
    <t>Added Field</t>
  </si>
  <si>
    <t>ATSAC Feedback</t>
  </si>
  <si>
    <t>Column AL</t>
  </si>
  <si>
    <t>Row 291</t>
  </si>
  <si>
    <t>Formic Acid</t>
  </si>
  <si>
    <t>Flagged for deletion</t>
  </si>
  <si>
    <t>Deleting this TRV and removing formic acid from TRV list because total UF is too high and there is too much uncertainty to support the value (row shaded orange)</t>
  </si>
  <si>
    <t>Rows 489 to 492 column AJ</t>
  </si>
  <si>
    <t>Notes revisions</t>
  </si>
  <si>
    <t>Clarification of notes</t>
  </si>
  <si>
    <t>Deleted acute value notes from chronic value rows and chronic value notes from acute row - no change to TRV values</t>
  </si>
  <si>
    <t>Rows 18 and 19, F, G, AJ, AK</t>
  </si>
  <si>
    <t>Acrolein [acute]</t>
  </si>
  <si>
    <t>Changed acute TRV for acrolein</t>
  </si>
  <si>
    <t xml:space="preserve">Retained OEHHA acute REL as acute TRV for acrolein as opposed to the newer ATSDR acute MRL as OHA had originally proposed to ATSAC; ATSAC member recommended this change. See note in next column which is a direct quote from the ATSAC member. </t>
  </si>
  <si>
    <t>Rows 86, 87, 88 columns F, G, AJ</t>
  </si>
  <si>
    <t>Bromomethane [acute]</t>
  </si>
  <si>
    <t>Changed DEQ-derived acute TRV for bromomethane from 350 to 190 ug/m3</t>
  </si>
  <si>
    <t xml:space="preserve">Changed exponent "n" in ten Berge-adjusted "Haber's Law" time adjustment equation from 1.33 to 1 because emperical study on which the 1.33 was based did not include the 24-hour target exposure time. </t>
  </si>
  <si>
    <t>Row 88, columns K and AF</t>
  </si>
  <si>
    <t xml:space="preserve">Changed note </t>
  </si>
  <si>
    <t>Rows 523 and 524, columns F and AJ</t>
  </si>
  <si>
    <t>Propylene oxide [acute]</t>
  </si>
  <si>
    <t>Changed DEQ-derived acute TRV for propylene oxide from 460 to 260 ug/m3</t>
  </si>
  <si>
    <t xml:space="preserve">Changed exponent "n" in ten Berge-adjusted "Haber's Law" time adjustment equation from 1.5 to 1 because emperical study on which the 1.5 was based did not include the 24-hour target exposure time. </t>
  </si>
  <si>
    <t>Row 524, columns K and AF</t>
  </si>
  <si>
    <t>Changed propylene oxide acute TRV value and note explaining time adjustment</t>
  </si>
  <si>
    <t>10, F, K, T, X, Y, AG, AJ</t>
  </si>
  <si>
    <t>Acetone [chronic]</t>
  </si>
  <si>
    <t>Changed chronic noncancer TRV for Acetone</t>
  </si>
  <si>
    <t>ATSAC recommended a full UF of 10 for LOAEL to NOAEL extrapolation, raising the total UF from 30 to 100</t>
  </si>
  <si>
    <t>346 and 347, F, AF, AJ, AK</t>
  </si>
  <si>
    <t>Hydrazine [acute]</t>
  </si>
  <si>
    <t>Changed acute TRV for hydrazine</t>
  </si>
  <si>
    <t>Acute TRV for hydrazine: ATSAC recommended using ATSDR's intermediate MRL unaltered, but make explicit that the time adjustement factor equals 1. This means no change in the actual value from previous rules</t>
  </si>
  <si>
    <t>347 K</t>
  </si>
  <si>
    <t>Row 644</t>
  </si>
  <si>
    <t>Crotonaldehyde [chronic]</t>
  </si>
  <si>
    <t>Added TAC info for Chronic health effects of Crotonaldehyde</t>
  </si>
  <si>
    <t>Acrolein [chronic]</t>
  </si>
  <si>
    <t>Updated TRV</t>
  </si>
  <si>
    <t>ATSAC Feedback and error correction</t>
  </si>
  <si>
    <t>Applied TCEQ RPF of 3 to ATSDR's chronic MRL for acrolein instead of OEHHA's chronic REL for acrolein to match DEQ's selection of TRV for acrolein</t>
  </si>
  <si>
    <t>Rows 645 and 646</t>
  </si>
  <si>
    <t>Sulfuryl fluoride</t>
  </si>
  <si>
    <t>Added rows to add sulfuryl fluoride to TRV list</t>
  </si>
  <si>
    <t>ATSAC feedback</t>
  </si>
  <si>
    <t>Added rows and filled in all fields</t>
  </si>
  <si>
    <t>Rows 564 - 566, columns F, G, and AJ</t>
  </si>
  <si>
    <t>Toluene [chronic]</t>
  </si>
  <si>
    <t>Changed chronic noncancer TRV for toluene</t>
  </si>
  <si>
    <t>Switched proposed chronic noncancer TRV for toluene from ATSDR to OEHHA</t>
  </si>
  <si>
    <t>Rows 89 and 90, columns F, G, and AJ</t>
  </si>
  <si>
    <t>1-Bromopropane [chronic]</t>
  </si>
  <si>
    <t>Changed chronic noncancer TRV for 1-bromopropane</t>
  </si>
  <si>
    <t>Switched authoritative sources from ATSDR to OEHHA because OEHHA was more recently published and specifically recommended by an ATSAC member</t>
  </si>
  <si>
    <t>Rows 394-396, columns F, G, and AJ</t>
  </si>
  <si>
    <t>methanol [chronic]</t>
  </si>
  <si>
    <t>Changed chronic noncancer TRV for methanol</t>
  </si>
  <si>
    <t xml:space="preserve">Switched authoritative source from IRIS to OEHHA. ATSAC members stated that the POD selection method was more health protective and the PBPK model used by IRIS was unlikely to be sufficiently robust. This change is also consistent with previous (2018) ATSAC recommendation. </t>
  </si>
  <si>
    <t>Row 96, columns F, G, and AJ</t>
  </si>
  <si>
    <t>2-Butanone [chronic]</t>
  </si>
  <si>
    <t>Changed proposed chronic noncancer TRV for 2-Butanone to "no proposed value"</t>
  </si>
  <si>
    <t xml:space="preserve">ATSAC members supported the agencies' proposed acute TRV for 2-Butanone but noted that the chronic value was higher than this acute value. Their recommendation was to either make the chronic value equal to the acute value or delete the chronic value. OHA proposes to delete the chronic value and apply the acute value in situations where the chronic value might otherwise be applied. </t>
  </si>
  <si>
    <t>Rows 97-99, column AJ</t>
  </si>
  <si>
    <t>2-Butanone [acute]</t>
  </si>
  <si>
    <t>Changed note to reflect withdrawl of chronic TRV</t>
  </si>
  <si>
    <t>House keeping</t>
  </si>
  <si>
    <t>Columns G, J, and M all rows</t>
  </si>
  <si>
    <t>Dioxins/furans</t>
  </si>
  <si>
    <t>Updated TEFs for all dioxin/furan congeners to match 2024 World Health Organization recommendations</t>
  </si>
  <si>
    <t>ATSAC recommendation</t>
  </si>
  <si>
    <t xml:space="preserve">Updated all TEFs to match recommendations in WHO 2024 paper (table 1). Then applied TEFs to calculate updated cancer and noncancer TRVs for all chlorinated and brominated dioxins/furans and dioxin like PCBs and PBBs. </t>
  </si>
  <si>
    <t>All Columns row 475</t>
  </si>
  <si>
    <t>PFDA [chronic]</t>
  </si>
  <si>
    <t>Adjusted TRV to come from EPA</t>
  </si>
  <si>
    <t>Updated all columns to reflect a route to route extrapolation from EPA's oral RfD for PFDA rather than from TCEQ's oral RfD</t>
  </si>
  <si>
    <t>All Columns row 647</t>
  </si>
  <si>
    <t xml:space="preserve">Added row </t>
  </si>
  <si>
    <t xml:space="preserve">Updated all columns to reflect a route to route extrapolation from EPA's oral RfD for PFDA rather than from TCEQ's oral RfD. Additional row was to reflect that the oral RfD is based on two critical effects (immune system AND Developmental). 2nd row for same TAC is to capture second target organ. </t>
  </si>
  <si>
    <t>Row 430 column D</t>
  </si>
  <si>
    <t>Refractory ceramic fibers [chronic]</t>
  </si>
  <si>
    <t>Added units after TAC name</t>
  </si>
  <si>
    <t>Added units for refractory ceramic fibers because the units (fibers/cc) are different than the units for other TACs</t>
  </si>
  <si>
    <t xml:space="preserve">Row 17 </t>
  </si>
  <si>
    <t>Updated publication date and note</t>
  </si>
  <si>
    <t>ATSDR finalized their draft value</t>
  </si>
  <si>
    <t xml:space="preserve"> Rows116 and 648</t>
  </si>
  <si>
    <t>Carbon disulfide [acute]</t>
  </si>
  <si>
    <t>Added new row for acute TRV and selected value in new row</t>
  </si>
  <si>
    <t>ATSDR finalized a new Tox profile for Carbon disulfide 7/2025</t>
  </si>
  <si>
    <t>Added new row with additional acute TRV candidate from ATSDR. Modified OEHHA row for acute carbon disulfide to indicate it is no longer the selected acute TRV</t>
  </si>
  <si>
    <t>Row 649</t>
  </si>
  <si>
    <t>Carbon disulfide [chronic]</t>
  </si>
  <si>
    <t>Added new chronic TRV row for chronic carbon disulfide TRV</t>
  </si>
  <si>
    <t>Added new row with additional chronic TRV candidate from ATSDR and proposed as TRV over other candidate values</t>
  </si>
  <si>
    <t>Rows 109 and 110</t>
  </si>
  <si>
    <t>Modified older candidate value rows to indicate they are not selected as TRV</t>
  </si>
  <si>
    <t>Modifed proposed chronic value for carbon disulfide and updated TRV selection notes</t>
  </si>
  <si>
    <t>Rows 111 and 112</t>
  </si>
  <si>
    <t>Rows highlighted orange for deletion</t>
  </si>
  <si>
    <t>Highlighted these rows orange for deletion. One of the rows is ATSDR's old TRV, which is now obsolete. The other was a DEQ derivation from a TCEQ value, which is no longer necessary since we now have a strong candidate value from an authoritative source in DEQ rule (ATSDR)</t>
  </si>
  <si>
    <t>Rows 55 to 57</t>
  </si>
  <si>
    <t>Updated TRV selection notes column only</t>
  </si>
  <si>
    <t>Accomodating info in public comment draft ATSDR toxicological profile dated October 2024</t>
  </si>
  <si>
    <t>Updated TRV selection notes columns only</t>
  </si>
  <si>
    <t>Rows 58 and 59</t>
  </si>
  <si>
    <t>Flagged orange for deletion</t>
  </si>
  <si>
    <t>Both of these rows contain obsolete information from a previous ATSDR profile that has been replaced by the 10/1/2024 public comment draft</t>
  </si>
  <si>
    <t>Flagged obsolete ATSDR rows for deletion</t>
  </si>
  <si>
    <t>Rows 650 to 652</t>
  </si>
  <si>
    <t>Benzene [acute and chronic]</t>
  </si>
  <si>
    <t>Added new rows</t>
  </si>
  <si>
    <t>Rows 60 and 61</t>
  </si>
  <si>
    <t>Benzene [acute]</t>
  </si>
  <si>
    <t>Modified notes and proposed acute TRV value</t>
  </si>
  <si>
    <t>Modifed TRV selection notes to update with info from new tox profile and update new ATSDR acute MRL as proposed TRV</t>
  </si>
  <si>
    <t>Rows 198, 199, 203, and 204</t>
  </si>
  <si>
    <t>2,4-Dichlorobenzene [acute and chronic]</t>
  </si>
  <si>
    <t>TRV notes column updated and proposed TRV columns updated</t>
  </si>
  <si>
    <t>New RELs for 2,4-Dichlorobenzene</t>
  </si>
  <si>
    <t>Modified TRV selection notes and proposed TRV to reflect new candidate values from OEHHA as of January 2025</t>
  </si>
  <si>
    <t>Rows 200-202</t>
  </si>
  <si>
    <t>Old OEHHA candidates are no longer valid, so flagged orange for deletion</t>
  </si>
  <si>
    <t>Rows 653-655</t>
  </si>
  <si>
    <t>New rows added</t>
  </si>
  <si>
    <t>Add new rows to show derivation of new RELs for 2,4-dichlorobenzene from OEHHA</t>
  </si>
  <si>
    <t>Row 149</t>
  </si>
  <si>
    <t>Chloroethane [acute]</t>
  </si>
  <si>
    <t>ATSDR finalized acute MRL</t>
  </si>
  <si>
    <t>Modified publication date and TRV selection note to reflect that ATSDR finalized a previously public comment draft acute MRL for chloroethane.</t>
  </si>
  <si>
    <t>Row 342</t>
  </si>
  <si>
    <t>Hexane [acute]</t>
  </si>
  <si>
    <t>Modified publication date and TRV selection note to reflect that ATSDR finalized a previously public comment draft acute MRL for hexane.</t>
  </si>
  <si>
    <t>Rows 360 and 361</t>
  </si>
  <si>
    <t>Isoprene [chronic and acute]</t>
  </si>
  <si>
    <t>Updated TRV selection note</t>
  </si>
  <si>
    <t>Changed TRV selection note to remove outdated reference to cancer TRV</t>
  </si>
  <si>
    <t>Row 132</t>
  </si>
  <si>
    <t>Isoprene [cancer]</t>
  </si>
  <si>
    <t>OEHHA finalized their draft value</t>
  </si>
  <si>
    <t>Changed TRV selection note and publication date to reflect that OEHHA finalized their IUR for Isoprene</t>
  </si>
  <si>
    <t>Row 416</t>
  </si>
  <si>
    <t>1-Methylnaphthalene [chronic]</t>
  </si>
  <si>
    <t>Deleted information irrelevant to the chronic noncancer TRV</t>
  </si>
  <si>
    <t>Row 417</t>
  </si>
  <si>
    <t>1-Methylnaphthalene [acute]</t>
  </si>
  <si>
    <t>Updated TRV publication date and TRV selection note</t>
  </si>
  <si>
    <t>ATSDR finalized its intermediate MRL</t>
  </si>
  <si>
    <t>Updated publication date and TRV selection note to reflect that ATSDR's previously public comment draft intermediate MRL for 1-methylnaphthalene is now finalized</t>
  </si>
  <si>
    <t>Row 418</t>
  </si>
  <si>
    <t>Updated TRV selection note and column AG</t>
  </si>
  <si>
    <t>Updated TRV selection note and other note column to reflect that ATSDR's previously public comment draft intermediate MRL for 1-methylnaphthalene is now finalized</t>
  </si>
  <si>
    <t>Row 419</t>
  </si>
  <si>
    <t>2-Methylnaphthalene [acute]</t>
  </si>
  <si>
    <t>Updated publication date and TRV selection note to reflect that ATSDR's previously public comment draft intermediate MRL for 2-methylnaphthalene is now finalized</t>
  </si>
  <si>
    <t>Row 420</t>
  </si>
  <si>
    <t xml:space="preserve">Updated TRV selection note </t>
  </si>
  <si>
    <t>Updated TRV selection note to reflect that ATSDR's previously public comment draft intermediate MRL for 2-methylnaphthalene is now finalized</t>
  </si>
  <si>
    <t>Row 452</t>
  </si>
  <si>
    <t>Naphthalene [acute]</t>
  </si>
  <si>
    <t>ATSDR finalized its acute MRL</t>
  </si>
  <si>
    <t>Updated TRV publication date and selection note to reflect that ATSDR's previously public comment draft acute MRL for naphthalene is now finalized</t>
  </si>
  <si>
    <t>Row 207</t>
  </si>
  <si>
    <t>1,2-Dichlorothene [acute]</t>
  </si>
  <si>
    <t>Updated TRV publication date and selection note to reflect that ATSDR's previously public comment draft acute MRL for 1,2-dichloroethene is now finalized</t>
  </si>
  <si>
    <t>Row 617</t>
  </si>
  <si>
    <t>Vinyl acetate [chronic]</t>
  </si>
  <si>
    <t>ATSDR finalized its chronic MRL</t>
  </si>
  <si>
    <t>Updated TRV publication date and selection note to reflect that ATSDR's previously public comment draft chronic MRL for vinyl acetate is now finalized</t>
  </si>
  <si>
    <t>Row 618</t>
  </si>
  <si>
    <t>Vinyl acetate [acute]</t>
  </si>
  <si>
    <t>Updated TRV publication date and selection note to reflect that ATSDR's previously public comment draft acute MRL for vinyl acetate is now finalized</t>
  </si>
  <si>
    <t>Row 451</t>
  </si>
  <si>
    <t>Corrected errors</t>
  </si>
  <si>
    <t>QC found inconsistency between chronic and acute rows</t>
  </si>
  <si>
    <t>Added Source IURs to Cancer Tab</t>
  </si>
  <si>
    <t>Requested by ATSAC</t>
  </si>
  <si>
    <t>Added the IURs from the authoritative source to the table.</t>
  </si>
  <si>
    <t>Previous tab 7</t>
  </si>
  <si>
    <t>Removed Referencees to Other TACs</t>
  </si>
  <si>
    <t>Added in addition of new tab 7 and tab 8</t>
  </si>
  <si>
    <t>New tab 7</t>
  </si>
  <si>
    <t>Dioxins and Furans</t>
  </si>
  <si>
    <t>Added tab to show TRV derivation of D/Fs</t>
  </si>
  <si>
    <t>Transparency on TEQ calculation</t>
  </si>
  <si>
    <t>Total Polychlorinated Biphenyls (PCBs), aerosols and particulates</t>
  </si>
  <si>
    <t>1067T</t>
  </si>
  <si>
    <t xml:space="preserve">This TRV is based on EPA's work that OEHHA adopted and is essentially the same value. However, DEQ now proposes to specify that this value applies only to aerosol and particulate  PCB mixtures. </t>
  </si>
  <si>
    <t>PCBs aerosols and particulate [cancer]</t>
  </si>
  <si>
    <t>Added two rows to show TRV derivation</t>
  </si>
  <si>
    <t>Preserving information from a deleted tab</t>
  </si>
  <si>
    <t>Add derivation for the aerosol/particulate form of unspecified mixtures of PCBs</t>
  </si>
  <si>
    <t>Dioxin and Furan TEQ TRV Calculation Worksheet</t>
  </si>
  <si>
    <t xml:space="preserve">This TRV is based on EPA's work that OEHHA adopted and is essentially the same value. However, DEQ now proposes to specify that this value applies only to aerosol and particulate PCB mixtures. </t>
  </si>
  <si>
    <t xml:space="preserve">Proposed cancer and chronic TRVs are adopted from the 8/2024 IRIS assessment. They are most recently published of available values and are based on the most recently published underlying studies. The proposed acute TRV from DEQ is derived from ATSDR's intermediate MRL by removing the days/week component of the intermittent to continuous exposure adjustment. See TRV Support Document for more details. </t>
  </si>
  <si>
    <t>HxCDD</t>
  </si>
  <si>
    <t>Deleted rows</t>
  </si>
  <si>
    <t>Addition of tab 7.</t>
  </si>
  <si>
    <t xml:space="preserve">The derivation of TRV for HxCDDs is on tab 7 now, they do not need to be included in tab 5. </t>
  </si>
  <si>
    <t>Inhalation unit risk</t>
  </si>
  <si>
    <t>2,7</t>
  </si>
  <si>
    <t>4,8</t>
  </si>
  <si>
    <t>2,8</t>
  </si>
  <si>
    <t>This tab includes the relative potency factor (RPF) and calculated inhalation unit risk (IUR) and cancer  TRVs for each PAH.</t>
  </si>
  <si>
    <t>4, 6</t>
  </si>
  <si>
    <t>Multi-pathway adjustment factor applies to this TRV</t>
  </si>
  <si>
    <t>Early-life adjustment factor applies to this TRV</t>
  </si>
  <si>
    <t>This tab includes the toxicity equivalency factors (TEFs) and calculated inhalation unit risk (IUR) and cancer and noncancer TRVs for each dioxin/furan and dioxin-like polychlorinated and polybrominated biphenyl ether.</t>
  </si>
  <si>
    <t>7. Dioxin Furan TEQ</t>
  </si>
  <si>
    <t>TRV is shown in units of fibers/cc</t>
  </si>
  <si>
    <t>Early-life adjustment factor is incorporated into the MPAF adjustment for this TRV</t>
  </si>
  <si>
    <t>The purpose of this workbook is to share detailed information about the derivation of inhalation Toxicity Reference Values (TRVs). This workbook contains derivation information for all proposed TRVs and highlights cases when TRVs were available from more than one of DEQ’s authoritative sources. OHA gathered the information in this workbook, and the Eastern Research Group (ERG) reviewed it for quality control purposes as part of the current Toxic Air Contaminant (TAC) Review and Update Rulemaking. Information in this workbook reflects feedback from the Air Toxics Science Advisory Committee (ATSAC) and is a supplement to information in the DEQ draft rules tables. OHA has prepared an accompanying TRV Support Document that includes more details about OHA's process for selecting TRVs and deriving them where applicable. See Workbook 1: DEQ Proposed TRVs for a more simplified list of proposed TRVs.</t>
  </si>
  <si>
    <t>Related Resources</t>
  </si>
  <si>
    <t>OEHHA = The Office of Environmental Health Hazard Assessment
CARB = The California Air Resources Board
CDPR = California Department of Pesticide Regulation</t>
  </si>
  <si>
    <t>Point of Departure, this refers to the dose from a scientific study used as the starting place to extrapolate a TRV
   •	  BMC = benchmark concentration, a concentration that produces a predetermined change in response rate of an adverse effect compared to background
   •	  BMCL = benchmark concentration limit
   •	  LOAEL = lowest observed adverse effect level
   •	  NOAEL = no observed adverse effect level</t>
  </si>
  <si>
    <t>Rounding</t>
  </si>
  <si>
    <t xml:space="preserve">All TRVs are rounded to two significant figures. </t>
  </si>
  <si>
    <t>Tabs 2-4 contain only Toxic Air Contaminants that have 
    1.	  TRVs available from more than one authoritative source AND 
    2.	  The TRV that DEQ is proposing to select is a change from existing 2018 rule. 
TRVs that DEQ is not proposing to change from 2018 are not included in these tables.
Highlighted rows with bolded text indicate the selected authoritative source for DEQ’s proposed TRV. Thicker lines between rows separate different Toxic Air Contaminants.</t>
  </si>
  <si>
    <t>Toxicity derivation information can be found on Tab 8 of Workbook 2</t>
  </si>
  <si>
    <t>Derived by applying OEHHA's and MDH's shared RPF of 0.01 for this compound to EPA's 2017 IUR for benzo(a)pyrene</t>
  </si>
  <si>
    <t xml:space="preserve">Propose to combine all nickel compounds under "nickel and compounds" except nickel oxide which has its own chronic noncancer value but shares acute and cancer TRVs with the rest of the nickel compounds. This makes DEQ consistent with OEHHA and, in principle, with TCEQ and ATSDR, both of which group all nickel compounds as one in terms of groupings for toxicity value assignment. The DEQ acute TRV is a modification of OEHHA's 1-hour acute REL to adjust the exposure time to DEQ's 24-hour acute TRV. See "Proposed TRVs where DEQ is the Authoritative Source" document for details about the exposure time adjustment. DEQ proposes to update the chronic noncancer TRV from OEHHA to ATSDR's new 8/1/2023 chronic MRL. It is based on a slightly newer study than the OEHHA value. </t>
  </si>
  <si>
    <t xml:space="preserve">Proposed update uses same RPF as the previously used OEHHA value but applies it more appropriately to the 2017 EPA IRIS IUR for benzo(a)pyrene. Derived by dividing target risk (1 in 1 million) by the product of EPA's IUR for benzo(a)pyrene and MDH's RPF of 0.1 for this compound. </t>
  </si>
  <si>
    <t>Proposed update applies the same RPF to EPA's 2017 IUR for benzo(a)pyrene rather than the older OEHHA value. Derived by dividing target risk (1 in 1 million) by the product of the EPA IUR for benzo(a)pyrene and the MDH RPF of 0.1 for this compound</t>
  </si>
  <si>
    <t>This TRV is derived by dividing DEQ's target risk of 1 in 1 million by the product of EPA's 2017 IUR for benzo(a)pyrene and the 2016 MDH-derived RPF for this compound of 64</t>
  </si>
  <si>
    <t xml:space="preserve">Critical effects reflect degeneration of olfactory epithelium; Developmental effects are basis for oral RfD, and IRIS summary suggests that it is reasonable to extrapolate developmental effects to inhalation exposures, although NOAEL for this effect is much higher via inhalation than the critical effect of olfactory epithelium degeneration. </t>
  </si>
  <si>
    <t>10/20 air breathed at work vs away from work x 6/7 days per week (Chinese workers are on 6 days/week rather than 5)</t>
  </si>
  <si>
    <t>LOAEL effect called severe by OEHHA</t>
  </si>
  <si>
    <t>Nasal atrophy, nasal mucosal ulcerations, nasal septal perforations, transient pulmonary function changes</t>
  </si>
  <si>
    <t>animal:human RGDR unknown so used default of 1, which did not functionally change the value</t>
  </si>
  <si>
    <t>Suppressed weight gain</t>
  </si>
  <si>
    <t xml:space="preserve">No proposed changes to cancer TRV as only one is available from authoritative sources. DEQ proposes ATSDR over PPRTV for chronic noncancer and ATSDR over OEHHA for acute noncancer because ATSDR values were more recently published. Note that these TRVs and toxicity information should be applied to vanadium (fume dust) and  vanadium and compounds generally. That is the pattern set by these authoritative sources. </t>
  </si>
  <si>
    <t>Propose to use 2025 final ATSDR value because ATSDR uses slightly more recent studies and more sophisticated PBPK models to make HECs and intermittent exposure adjustments to the POD.</t>
  </si>
  <si>
    <t xml:space="preserve">ATSDR's chronic value is based on a newer study and is more recently published than the IRIS or OEHHA values. Note that acute ATSDR value listed in the TRV prep table is actually an intermediate MRL. Because of that, DEQ proposes to use a modification of a TCEQ acute value as the acute TRV because it is based on an acute study (6 hour exposure) with a modification to adjust the 6 hour experimental exposure to DEQ's 24-hour exposure for acute TRVs. See "Proposed TRVs where DEQ is the Authoritative Source" document for details of the exposure time adjustment. </t>
  </si>
  <si>
    <t>Ocular irritation</t>
  </si>
  <si>
    <t>OEHHA acute TRV is based on a more complete database than ATSDR - OEHHA value recommended by an ATSAC member because OEHHA used the geometric mean of two studies, which makes the value more scientifically robust, and ATSDR did not cite the Darley study. See TRV Support document.</t>
  </si>
  <si>
    <t>Adapted from OEHHA's 1-hour REL, by omitting time compression equation and extrapolating to 24 hour exposure time</t>
  </si>
  <si>
    <t>ATSDR didn't round to 100 as is typical</t>
  </si>
  <si>
    <t xml:space="preserve">Checked 4/21/2023 - Updated ATSDR tox values that had apparently been incorrect from the first round of TRV development. Proposed cancer IUR is newly developed by OEHHA and incorporates many tumor types from a high quality NTP study in animals. Checked again 12/27/2023 and found noncancer updates from OEHHA for noncancer values. Propose to use older ATSDR chronic noncancer value as TRV because it is based on the same critical study as the new OEHHA chronic REL, but OEHHA applies some additional uncertainty factors that DEQ does not consider necessary such as a 10 fold UF for subchronic to chronic even though the study was in human exposed for over two years and DEQ considers an UFH sufficient rather than a full 100 as OEHHA applied. Also propose OEHHA's acute REL as acute TRV over ATSDR's acute MRL because the OEHHA value is based on developmental effects and so is more protective of children and developing babies. </t>
  </si>
  <si>
    <t>Subjective reports of eye, nose, and throat irritation; lacrimation and sneezing</t>
  </si>
  <si>
    <t>No proposed changes to chronic TRVs. Proposed acute TRV is derived from ATSDR's intermediate MRL. DEQ adjusted exposure time. See "Proposed TRVs where DEQ is the Authoritative Source" for details of adjustment.</t>
  </si>
  <si>
    <t>Proposed acute TRV modified from ATSDR intermediate MRL to remove days/week component of intermittent exposure adjustment. No proposed changes to cancer TRV</t>
  </si>
  <si>
    <t>Adjusted from ATSDR intermediate MRL to remove days/week component of intermittent to continuous exposure adjustment</t>
  </si>
  <si>
    <t xml:space="preserve">Chronic TRV is derived by dividing ATSDR's intermediate MRL by an additional UF of 3 for a total UF rounded to 300 to adjust the result from a subchronic to a chronic averaging time. OEHHA applied the same approach to the same critical study to derive their chronic value for water soluble chromium III compounds. The proposed acute TRV is ATSDR's same intermediate MRL adjusted to remove the days/week component of the intermittent to continuous exposure adjustment. See "Proposed TRVs where DEQ is the Authoritative Source" document for details of the adjustments to both chronic and acute TRVs. </t>
  </si>
  <si>
    <t>6/24 hours/day (also multiplied by 0.92 to adjust for purity of the formulation used in the study)</t>
  </si>
  <si>
    <t>6/24 hours/day x 5/7 days/week (also multiplied by 0.92 to adjust for purity of the formulation used in the study)</t>
  </si>
  <si>
    <t>Liver effects include hyaline degradation in the gall bladder</t>
  </si>
  <si>
    <t>No proposed change to acute TRV, however there are modifications to which fluoride compounds it should be applied to. This acute TRV should be applied to hydrogen fluoride, modified hydrogen fluoride, and selenium hexafluoride according to OEHHA groupings. We propose to apply the acute TRV derived from ATSDR according to OEHHA's groupings. Slight proposed change to chronic TRV reflects differential molecular weight adjustment for hydrogen fluoride vs. other fluorides. This proposed chronic TRV should be applied to all fluorides unless it is the bare fluoride ion in which case 13 ug/m3 should be applied.</t>
  </si>
  <si>
    <t>Neurological effects (red blood cell AChE inhibition)</t>
  </si>
  <si>
    <t>This is adjusted from ATSDR's intermediate MRL to eliminate the days/week adjustment to better match DEQ's single 24-hour exposure averaging time for acute TRVs</t>
  </si>
  <si>
    <t xml:space="preserve">Proposed acute TRV is modified from ATSDR's intermediate MRL. OHA staff removed the days/week intermittent exposure adjustment to better match DEQ's 24-hour averaging time for acute TRVs. See notes for more details. </t>
  </si>
  <si>
    <t>The test compound was commercial octabromodiphenyl ether not penta. ATSDR applies it to "lower brominated diphenyl ethers" modified exposure time to remove days/week adjustment. See "Proposed TRVs where DEQ is the Authoritative Source" document for details on the adjustment.</t>
  </si>
  <si>
    <t xml:space="preserve">The proposed acute TRV is adapted from ATSDR's intermediate MRL for pentabrominated diphenyl ether and is adjusted to remove the days/week adjustment ATSDR made for their intermediate MRL to make it better match DEQ's 24-hour definition of acute TRVs. </t>
  </si>
  <si>
    <t>The proposed DEQ acute TRV is the ATSDR intermediate MRL with a slight adjustment to remove the days/week modification.</t>
  </si>
  <si>
    <t xml:space="preserve">Proposed DEQ acute TRV is derived by dividing ATSDR's intermediate MRL by 5/7 days/week to remove the days/week adjustment. This is because DEQ's acute TRVs assume a single 24-hour exposure, so the days/week adjustment is not appropriate. See notes page for details. </t>
  </si>
  <si>
    <t>Cn*T = K where n=2; (802 ppm * 6h = = C2 *1h) Couldn't quite follow this equation but it ultimately adjusts the NOAEL from 80 to 200 ppm, essentially adjusting upward to account for the time compression of 20, 6-hour exposures down to a single 1 hour exposure.</t>
  </si>
  <si>
    <t xml:space="preserve">ATSDR's chronic value is based on a newer study and is more recently published than the IRIS or OEHHA values. Note that acute ATSDR value listed in the TRV prep table is actually an intermediate MRL. Because of that, DEQ proposes to use a modification of a TCEQ acute value as the acute TRV because it is based on an acute study (6-hour exposure) with a modification to adjust the 6 hour experimental exposure to DEQ's 24-hour exposure for acute TRVs. See "Proposed TRVs where DEQ is the Authoritative Source" document for details of the exposure time adjustment. </t>
  </si>
  <si>
    <t>Methyl isobutyl ketone (MIBK) {hexone}</t>
  </si>
  <si>
    <t>Note: The TRV Note numbers are different between Workbook 1 and Workbook 2.</t>
  </si>
  <si>
    <t>Liver hepatocellular carcinomas, carcinomas, cholangiomas, cholangiocarcinoma</t>
  </si>
  <si>
    <t>hepatocellular carcinoma, renal tubular adenoma or adenocarcinoma, cholangiocarcinoma, cholangiofibroma</t>
  </si>
  <si>
    <t>Full 100 for interhuman variability because of neurotoxicity policy and to protect infants and children</t>
  </si>
  <si>
    <t>Hyperplasia of nasal mucosa, larynx, and trachea</t>
  </si>
  <si>
    <t xml:space="preserve">The 6 is not an error. OEHHA split interspecies uncertainty into 2 for toxicokinetic differences and sqrt of 10 for toxicodynamic making it approximately 6. The 30 for interhuman is 10 for toxicokinetic differences and an additional sqrt of 10 for toxicokinetic differences. </t>
  </si>
  <si>
    <t>2/24 hours using ten Berge adjustment where n = 1</t>
  </si>
  <si>
    <t>RGDR = 0.132 for rats (Templin 1996) and 0.136 for mice (Larson 1996)</t>
  </si>
  <si>
    <t xml:space="preserve">Derived from ATSDR intermediate MRL. Reversed days/week portion of intermittent exposure adjustment. </t>
  </si>
  <si>
    <t>Decreased RBC acetylcholinesterase activity</t>
  </si>
  <si>
    <t xml:space="preserve">4/7/2023 - Many options available for TRVs for benzene. I propose IRIS for cancer and OEHHA for chronic non-cancer because each is based on the more recent critical studies than the other options. For acute non-cancer I propose sticking with the ATSDR value because it is only 2 ug/m3 different than the more recent OEHHA value and uses fewer UFs. They are both based on animal studies from the 1980s and for all practical purposes they land in the same place. </t>
  </si>
  <si>
    <t>Checked 4/12/2023 - No new information. IURs available from IRIS and OEHHA. OEHHA's value is more recent although both IRIS and OEHHA use data from the same Zavon 1973 study.</t>
  </si>
  <si>
    <t>epithelial skin tumors, pulmonary alveolar/bronchiolar adenomas and carcinomas</t>
  </si>
  <si>
    <t>This is a prop 65 expedited value so finding an alternate value should be priority in the next round of review.</t>
  </si>
  <si>
    <t>Hemangiosarcoma, lung tumors, skin sarcomas, mammary gland carcinoma or adenoacanthoma, forestomach squamous cell papilloma or carcinoma, harderian gland adenoma or carcinoma, zymal's gland carcinoma</t>
  </si>
  <si>
    <t>Davis 1965 (reevaluated by Rauber 1974); Walker 1972; Thorpe 1973; NCI 1978a,b; Tennekes 1981; Meierhenry 1983</t>
  </si>
  <si>
    <t xml:space="preserve">No proposed changes to TRVs but group with hexachlorocyclohexanes. OEHHA used tox info from technical grade and applied to alpha and beta forms (gamma/Lindane has different tox data with OEHHA). </t>
  </si>
  <si>
    <t xml:space="preserve">Gold Prop 65 expedited </t>
  </si>
  <si>
    <t xml:space="preserve">The proposed cancer TRV is a screening level PPRTV IUR for commercial hexane which DEQ considers to have a high enough proportion of n-hexane (42-55%) to be applicable to this TAC. No proposed change to chronic TRV, but changed attribution from 2018 ATSAC to IRIS which is where it originally came from. The proposed acute TRV is a public comment draft acute MRL from ATSDR (May 2024). </t>
  </si>
  <si>
    <t>Increased incidence of alveolar/bronchiolar adenomas and adenocarcinomas in male mice</t>
  </si>
  <si>
    <t>Proposed TRV is only one available from authoritative sources. Note that it is an expedited prop 65 cancer value</t>
  </si>
  <si>
    <t>bladder and esophageal cancers</t>
  </si>
  <si>
    <t xml:space="preserve">This cancer TRV is developed by dividing the target risk of 1 in 1 million by the 2017 IRIS IUR for benzo(a)pyrene multiplied by the 2016 Minnesota Department of Health RPF for this compound, which is 0.2. </t>
  </si>
  <si>
    <t>Derived by dividing target risk of 1 in 1 million by the product of EPA IRIS IUR for benzo(a)pyrene and MDH RPF for this compound (0.3)</t>
  </si>
  <si>
    <t>Derived by applying the 2016 MDH RPF of 0.03 to the EPA IUR for benzo(a)pyrene</t>
  </si>
  <si>
    <t>Derived by applying MDH's RPF of 30 to EPA's IUR for benzo(a)pyrene</t>
  </si>
  <si>
    <t>Derived by dividing target risk of 1 in 1 million by the product of EPA IRIS IUR for benzo(a)pyrene and the Minnesota Department of Health RPF for this compound (0.009)</t>
  </si>
  <si>
    <t>Lung alveolar cell tumors</t>
  </si>
  <si>
    <t>Liver hepatocellular carcinomas, carcinomas, cholangiomas, cholangiocarcinomas</t>
  </si>
  <si>
    <t>Calculated by EPA from NCI 1978</t>
  </si>
  <si>
    <t>No changes proposed to TRVs but updated attribution of chronic noncancer TRV from 2018 ATSAC to ATSDR which is where the 2018 ATSAC got the value from.</t>
  </si>
  <si>
    <t>Hepatomas; reticulum cell sarcoma</t>
  </si>
  <si>
    <t>Various including lung adenoma, harderian gland tumor, leukemia, and mammary gland carcinoma; see table 3 in OEHHA document</t>
  </si>
  <si>
    <t>Liver angiosarcoma, angioma, hepatoma, neoplastic nodules</t>
  </si>
  <si>
    <t>Bronchoconstriction</t>
  </si>
  <si>
    <t>OEHHA also labeled eyes as a critical effect, but did not use Prieto et al 2000. Used qualitative methods instead of quantitative methods to identify these hazards.</t>
  </si>
  <si>
    <t>ATSDR vacated chronic and intermediate MRLs and updated their acute MRL. Proposed chronic noncancer TRV is derived from 2013 TCEQ chronic noncancer ReV with an increase from 2 to 3 for the LOAEL to NOAEL UF for a total UF of 30 rather than the 20 adopted by TCEQ.</t>
  </si>
  <si>
    <t>Degenerative nerve changes in rats. Chronic RfC derived from route-to-route extrapolation estimate of the HECBMDL from the HEDBMDL from an oral study. However, differences in urinary metabolites are within two-fold of each other, and the metabolic paths and disposition are similar, supporting derivation  of RfC from oral POD used as basis for RfD.</t>
  </si>
  <si>
    <t>Cn*T = K where n=2; (802 ppm * 6h = = C2 *1h) Couldn't quite follow this equation but it ultimately adjusts the NOAEL from 80 to 200 ppm, essentially adjusting upward to account for the time compression of 20 6 hour exposures down to a single 1 hour exposure.</t>
  </si>
  <si>
    <t>Oberst 1956; DuPont deNemours 1982</t>
  </si>
  <si>
    <t>Acute REL: decreased fetal weight in mice. HI targets are development (teratogenicity), cardiovascular system, and nervous system.  Intermediate MRL: Decreased intellectual function in 10-year-old children; HI targets are development, cardiovascular system, nervous system, lung, skin.</t>
  </si>
  <si>
    <t>Immune: decreased pulmonary bactericidal activity and increased susceptibility to streptococcal infection in mice.  Resp. - labored breathing, gasping in rats.  Gastrointestinal: gross GI lesions.</t>
  </si>
  <si>
    <t>LOAEL effect called severe by OHA</t>
  </si>
  <si>
    <t>Vascular congestion; peri bronchial edema in all animals; lung alveolar damage</t>
  </si>
  <si>
    <t>Degenerative changes in the cerebellum granule cells with nuclear pyknosis and karyorrhexis</t>
  </si>
  <si>
    <t>Increased relative lung weights in males due to granulomatous inflammation, Type II cell hyperplasia, and histiocytosis in lymphoid tissue</t>
  </si>
  <si>
    <t>Decreased pulmonary function and respiratory tract irritation</t>
  </si>
  <si>
    <t>Increased neutrophils in bronchoalveolar lavage fluid</t>
  </si>
  <si>
    <t>route-route extrapolation factor 3500 ug/m3 per mg/kg/day</t>
  </si>
  <si>
    <t>Hepatocellular cytoplasmic vacuolization</t>
  </si>
  <si>
    <t>Impaired performance on dual-task and auditory vigilance test</t>
  </si>
  <si>
    <t>Formation of hyaline droplets in in proximal convoluted tubules of the kidney</t>
  </si>
  <si>
    <t>EPA used a more advanced mathematical model that adjusted for dosimetric differences between and humans and also adjusted for continuous exposure</t>
  </si>
  <si>
    <t>Chronic inflammation and squamous hyperplasia and metaplasia of the larynx</t>
  </si>
  <si>
    <t>Accelerated vaginal opening and first estrus; Increased plasma testosterone and increased seminal vesicle weight in animal exposed post-weening but pre-pubertal period</t>
  </si>
  <si>
    <t>Two-year inhalation study of male rats.</t>
  </si>
  <si>
    <t>Databased deficiencies due to lack of multigenerational or reproductive tox study</t>
  </si>
  <si>
    <t>An additional factor for lack of developmental/reproductive effects is not deemed necessary as the results from the chronic NTP study, in concert with chronic studies of epoxy analogs of EBU, indicate extra respiratory circulation of EBU to be minimal</t>
  </si>
  <si>
    <t>Degradation, with necrosis, of olfactory epithelium</t>
  </si>
  <si>
    <t>Hepatocellular vacuolization</t>
  </si>
  <si>
    <t>Default RDDR of 1 was used because actual ratio was greater than 1 and some parameters were unknown</t>
  </si>
  <si>
    <t>No UF for animal to human extrapolation because of PBPK model to account for dosimetric toxicokinetic difference and in vitro studies indicating that humans are less sensitive than rodents justifies omission of UF to account for toxicodynamic differences.</t>
  </si>
  <si>
    <t>This DEQ value is equivalent to the PPRTV subchronic RfC except that the days/week portion of the intermittent exposure adjustment is omitted to make for a better fit to DEQ's single 24-hour exposure averaging time for acute TRVs.</t>
  </si>
  <si>
    <t>Neurological effects - tremors</t>
  </si>
  <si>
    <t xml:space="preserve">The proposed cancer TRV is a screening level PPRTV IUR for commercial hexane which DEQ considers to have a high enough proportion of n-hexane (42-55%) to be applicable to this TAC. No proposed change to chronic TRV, but changed attribution from 2018 ATSAC to IRIS which is where the TRV originally came from. </t>
  </si>
  <si>
    <t>adjustment for percent of exposure medium containing hexane (67.5%) as well as time adjustment (6/7 days/week). Exposure was continuous 24 hours/day so no hours/day adjustment was needed.</t>
  </si>
  <si>
    <t>minimal Lael</t>
  </si>
  <si>
    <t>Component UFs add up to 360, but TCEQ has policy of maximum total UF of 300 for acute TRVs. Also they used 3 instead of 10 for interspecies difference because the species was non-human primates, which have very similar toxicokinetics for inhaled Mn to humans. So the UF only is needed for toxicodynamic differences.</t>
  </si>
  <si>
    <t>Neurotoxicity as measured by: intention tremor; memory and sleep disturbances; decreased performance on neurobehavioral tests (finger tapping, visual scan, visuomotor coordination, visual memory); decreased EEG activity</t>
  </si>
  <si>
    <t>"3 for interspecies extrapolation with dosimetric adjustment"</t>
  </si>
  <si>
    <t>focal hepatocyte hypertrophy, hepatocyte hyperplasia, and hepatocyte basophilic foci</t>
  </si>
  <si>
    <t>1 hour and 24 hr doses extrapolated from effects of 16 min exposure</t>
  </si>
  <si>
    <t>4/24 hours/day exposures were daily so no days/week adjustment</t>
  </si>
  <si>
    <t>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t>
  </si>
  <si>
    <t>Continuous exposure via diet</t>
  </si>
  <si>
    <t>Adjusted for difference in half-life between humans and test animals and also extrapolated from oral to inhalation exposure route</t>
  </si>
  <si>
    <t>Incorporated through half-life and route-to-route adjustments</t>
  </si>
  <si>
    <t>UFA includes dosimetric adjustment based ratio of half-lives in animals and humans</t>
  </si>
  <si>
    <t>Modified from TCEQ 2023 chronic value</t>
  </si>
  <si>
    <t>Modified from TCEQ chronic RfC. The critical study is only a 4 hour exposure. DEQ proposes to remove the subchronic to chronic UF, adjust the 4 hour exposure to a 24 hour averaging time, and adopt the modified value as an acute TRV. No values are available from any other sources. See TCEQ document and Appendix A for more details.</t>
  </si>
  <si>
    <t>EPA applied Us in deriving oral RfD - Michigan made adjustments to the final RfD to make it an inhalation value</t>
  </si>
  <si>
    <t xml:space="preserve">Proposed chronic TRV is adopted from Michigan EGLE as is, but proposed for application as chronic TRV rather than acute as Michigan uses it. Michigan did not apply any quantitative time adjustments to make it fit a 24 hour exposure period - rather it is a policy decision on their part to apply it as an acute value. It is the most recently published of the available TRVs and is based on the very recent (4/2024) EPA RfDs behind the drinking water standard. The proposed acute TRV is adopted unmodified from Minnesota DH's short-term RAA. It is the only acute value available that is not based on an occupational limit and that has transparent derivation information available. </t>
  </si>
  <si>
    <t xml:space="preserve">Proposed chronic TRV is adopted from Michigan EGLE as is, but proposed for application as chronic TRV rather than acute as Michigan uses it. Michigan did not apply any quantitative time adjustments to make it fit a 24 hour exposure period - rather it is a policy decision on their part to apply it as an acute value. It is the most recently published of the available TRVs and is based on the very recent (4/2024) EPA RfD's behind the drinking water standard. The proposed acute TRV is adopted unmodified from Minnesota DH's short-term RAA. It is the only acute value available that is not based on an occupational limit and that has transparent derivation information available. </t>
  </si>
  <si>
    <t>Budtz-Jorgensen 2018; Wikstrom 2021; Dong 2019</t>
  </si>
  <si>
    <t>Decreased serum anti-tetanus and anti-diphtheria antibody concentrations in children, decreased infant birth weight, increased total cholesterol in adults</t>
  </si>
  <si>
    <t>Deleted chronic inhalation value for white phosphorus because that old value applied to phosphoric acid - not white phosphorus. No proposed changes to acute TRV.</t>
  </si>
  <si>
    <t>Lack of multigenerational reproductive tox study warrants the application of a UF of 3</t>
  </si>
  <si>
    <t>These proposed TRVs are intended to be applied to crystalline forms of silica of respirable size (≤ 4 microns in diameter). DEQ proposes to adopt TCEQ's list of crystalline forms of silica (quartz, cristobalite, Tripoli, tridymite). The proposed acute TRV is TCEQ's 2020 24-hour ReV.</t>
  </si>
  <si>
    <t xml:space="preserve">Proposed chronic TRV is adopted directly from TCEQ’s July, 29 2011 chronic ReV for amorphous silica. </t>
  </si>
  <si>
    <t>Subjective complaints of eye, skin, and respiratory irritation in occupationally exposed workers; OEHHA: "mild adverse effects"</t>
  </si>
  <si>
    <t>Conjunctival reaction in humans</t>
  </si>
  <si>
    <t>Experimental exposure was continuous</t>
  </si>
  <si>
    <t>Astrogliosis in the sensorimotor cerebral cortex</t>
  </si>
  <si>
    <t>Continuous exposure in experiment</t>
  </si>
  <si>
    <t>Necrosis of olfactory epithelium (minimal to mild; nasal level IV)</t>
  </si>
  <si>
    <t>Peri bronchial lymphoid hyperplasia in male rats</t>
  </si>
  <si>
    <t>For the analysis of increased incidence of peri bronchial lymphoid hyperplasia and decreased mating performance, a BMR of 10% was selected</t>
  </si>
  <si>
    <t>9 exposures/11 days</t>
  </si>
  <si>
    <t>Propose to use 2025 ATSDR values because they use slightly more recent studies and more sophisticated PBPK models to make HECs and intermittent exposure adjustments to the POD.</t>
  </si>
  <si>
    <t>lethargy, tremor, mortality, ovarian atrophy</t>
  </si>
  <si>
    <t>Us vary for different endpoints but TCEQ rounds it all to 600 for total UF</t>
  </si>
  <si>
    <t>Subjective symptoms of neurotoxicity (anxiety, forgetfulness, floating sensation), respiratory toxicity (nasal irritation and sore throat) and eye irritation in chronically exposed workers</t>
  </si>
  <si>
    <t>Slight respiratory effects (reduced forced vital capacity, increased discomfort in throat and airways in females and difficulty breathing in both sexes) and subjective symptoms of neurotoxicity (headache, dizziness, a feeling of intoxication) in healthy human volunteers</t>
  </si>
  <si>
    <t xml:space="preserve">Oral reference dose used to calculate this TRV is from EPA, one of DEQ's authoritative sources. Extrapolation to inhalation route is described in the TRV Support Document. </t>
  </si>
  <si>
    <t>DEQ Seq ID</t>
  </si>
  <si>
    <t xml:space="preserve">Links: </t>
  </si>
  <si>
    <t>No proposed changes to chronic TRV. Older OEHHA value is selected over newer ATSDR value because of special consideration of potential neurodevelopmental effects that have not been well studied. See technical memo in TRV Support Document for details on proposed new acute TRV.</t>
  </si>
  <si>
    <t>This is the TCEQ value as they developed it. The TCEQ value is listed here because of the Manganese Petition during the Toxic Air Contaminant Review and Update Rulemaking. See TRV Support Document for more information.</t>
  </si>
  <si>
    <t>Key Dates</t>
  </si>
  <si>
    <t xml:space="preserve">To prepare materials for ATSAC review, OHA incorporated inhalation TRV information from all authoritative sources in the summer of 2024 and presented the TRV proposals to ATSAC on January 15, 2025. OHA and DEQ finalized TRVs in this workbook by July 21, 2025 in response to ATSAC feedback and in order to prepare for the DEQ Rules Advisory Committee (RAC). These dates are reflected in the "DEQ last edited on" on subsequent tabs. </t>
  </si>
  <si>
    <t>DEQ Last Edited On</t>
  </si>
  <si>
    <t xml:space="preserve">This tab describes changes made to this workbook since receiving feedback from ATSAC. </t>
  </si>
  <si>
    <t>Draft TRV from authoritative source, not final as of 7/21/2025</t>
  </si>
  <si>
    <t>Links:</t>
  </si>
  <si>
    <t>PAH RPF Calculation Worksheet</t>
  </si>
  <si>
    <t>Minnesota DOH 2016 Guidance</t>
  </si>
  <si>
    <t>TEF (unitless)</t>
  </si>
  <si>
    <t xml:space="preserve">This tab shows the derivation of the cancer TRVs for individual carcinogenic PAHs. Naphthalene, 1-methylnaphthalene, and 2-methylnaphthalene have their own TRVs outside of the relative potency factor (RPF) system and, therefore, are not included in this tab. The index congener for carcinogenic PAHs, or cPAHs, is benzo[a]pyrene. All cPAHs can cause mutations, or permanent changes in DNA, which contributes to increased risk of various cancers. All RPFs listed here are from the Minnesota Department of Health [MDOH 2016]. See TRV Support Document for more details about derivation and justification for this source of RPFs. </t>
  </si>
  <si>
    <t>CAS RN or DEQ ID</t>
  </si>
  <si>
    <t>Naphthalene [chronic]</t>
  </si>
  <si>
    <t>TRV Derivation and Selection Information for Acute Noncancer TRVs with Multiple Authoritative Sources and Proposed to Change from 2018</t>
  </si>
  <si>
    <t>TRV Derivation and Selection Information for Chronic Noncancer TRVs with Multiple Authoritative Sources and Proposed to Change from 2018</t>
  </si>
  <si>
    <t>TRV Derivation and Selection Information for Cancer TRVs with Multiple Authoritative Sources and Proposed to Change from 2018</t>
  </si>
  <si>
    <t>PPRTV screening value</t>
  </si>
  <si>
    <t>Version Date</t>
  </si>
  <si>
    <t xml:space="preserve">Added a field for "DEQ Last Edited On" and set all values proposed to ATSAC as 1/15/25. </t>
  </si>
  <si>
    <t>Added row in tab 6.</t>
  </si>
  <si>
    <t>Specified that exponent "n" was 1, not 1.33</t>
  </si>
  <si>
    <t>Specified that exponent "n" was 1, not 1.5</t>
  </si>
  <si>
    <t>(blank)</t>
  </si>
  <si>
    <t>Acute Noncancer TRVs Changed</t>
  </si>
  <si>
    <t>Chronic Noncancer TRVs Changed</t>
  </si>
  <si>
    <t>Note: In a few cases, the 2018 acute noncancer TRV was from a chronic noncancer TRV because the only available acute noncancer value at the time was lower than the chronic noncancer value. For those cases, DEQ added “chronic” to the authoritative source name to signify that the 2018 acute noncancer TRV is from the authoritative source’s chronic noncancer TRV.</t>
  </si>
  <si>
    <t>Ethylene dibromide (EDB) {1,2-dibromoethane}</t>
  </si>
  <si>
    <t>Ethylene dichloride (EDC) {1,2-dichloroethane}</t>
  </si>
  <si>
    <t>Toxaphene {polychlorinated camphenes}</t>
  </si>
  <si>
    <t>WHO 2022 [Table 1 of DeVito 2024]</t>
  </si>
  <si>
    <t>Because the cancer TRV for vinyl chloride already includes a factor of 2 to consider early-life exposure, the non-resident child ELAF was calculated separately from the default ELAF. As presented in DEQ’s 2022 Recommended Procedures for Toxic Air Contaminant Health Risk Assessments, Appendix D, the non-resident child RBC is 0.22 ug/m3. This RBC was used to calculate an ELAF specific to vinyl chloride. 
Vinyl chloride ELAF = childNRAF(26) * TRVearlylife(0.114 ug/m3) / RBCchild(0.22 ug/m3) = 13.5
The worker RBC calculation cannot use ELAF to remove the early-life adjustment included in the TRV. Instead, an MPAF of 0.5 was used as a surrogate factor to remove the factor of 2 included in the TRV.</t>
  </si>
  <si>
    <t>The ELAFs for TCE were calculated as shown in the ToxData tab in the original spreadsheet that accompanied the 2018 CAO rules, as well as the 2022 revised spreadsheet.</t>
  </si>
  <si>
    <t>Workbook 1: DEQ Proposed TRVs</t>
  </si>
  <si>
    <r>
      <rPr>
        <sz val="20"/>
        <color theme="1"/>
        <rFont val="Arial"/>
        <family val="2"/>
      </rPr>
      <t>Table of Contents and Instructions for</t>
    </r>
    <r>
      <rPr>
        <b/>
        <sz val="20"/>
        <color theme="1"/>
        <rFont val="Arial"/>
        <family val="2"/>
      </rPr>
      <t xml:space="preserve"> Workbook 2: TRV Derivation</t>
    </r>
  </si>
  <si>
    <r>
      <rPr>
        <b/>
        <sz val="11"/>
        <color theme="1"/>
        <rFont val="Arial"/>
        <family val="2"/>
      </rPr>
      <t xml:space="preserve">Date: </t>
    </r>
    <r>
      <rPr>
        <sz val="11"/>
        <color theme="1"/>
        <rFont val="Arial"/>
        <family val="2"/>
      </rPr>
      <t>7-21-2025</t>
    </r>
  </si>
  <si>
    <r>
      <rPr>
        <b/>
        <sz val="11"/>
        <color theme="1"/>
        <rFont val="Arial"/>
        <family val="2"/>
      </rPr>
      <t>Authors</t>
    </r>
    <r>
      <rPr>
        <sz val="11"/>
        <color theme="1"/>
        <rFont val="Arial"/>
        <family val="2"/>
      </rPr>
      <t>: Oregon Department of Environmental Quality (DEQ) &amp; Oregon Health Authority (OHA)</t>
    </r>
  </si>
  <si>
    <r>
      <t>Workbook users can filter the columns in various ways, such as by authoritative sources for proposed TRVs.</t>
    </r>
    <r>
      <rPr>
        <b/>
        <sz val="11"/>
        <color theme="1"/>
        <rFont val="Arial"/>
        <family val="2"/>
      </rPr>
      <t xml:space="preserve"> In this workbook be careful to only filter - not sort - because a sort will disrupt conditional formatting used to make the workbook easier to read. </t>
    </r>
    <r>
      <rPr>
        <sz val="11"/>
        <color theme="1"/>
        <rFont val="Arial"/>
        <family val="2"/>
      </rPr>
      <t>The order of the Toxic Air Contaminants is the same for Tabs 2-6, which is alphabetical except for families of chemicals that are grouped together (e.g., PAHs).</t>
    </r>
  </si>
  <si>
    <r>
      <t xml:space="preserve">These tabs contain the same information that is in Tabs 2-4 but include all toxic air contaminants and all TRVs whether or not there is a proposed change from 2018 and whether or not there were multiple authoritative sources to choose from. 
DEQ and OHA recommend using these tabs as a reference if there are questions about a specific toxic air contaminant. In such a case, DEQ and OHA recommend filtering on the contaminant name or CAS number of interest. </t>
    </r>
    <r>
      <rPr>
        <b/>
        <sz val="11"/>
        <color theme="1"/>
        <rFont val="Arial"/>
        <family val="2"/>
      </rPr>
      <t xml:space="preserve">
Noncancer chronic and acute noncancer TRVs are all listed together in Tab 6.</t>
    </r>
  </si>
  <si>
    <r>
      <t>PPRTV IUR units are adjusted from (mg/m3)</t>
    </r>
    <r>
      <rPr>
        <vertAlign val="superscript"/>
        <sz val="11"/>
        <color theme="1"/>
        <rFont val="Arial"/>
        <family val="2"/>
      </rPr>
      <t xml:space="preserve">-1 </t>
    </r>
    <r>
      <rPr>
        <sz val="11"/>
        <color theme="1"/>
        <rFont val="Arial"/>
        <family val="2"/>
      </rPr>
      <t>to (µg/m3)</t>
    </r>
    <r>
      <rPr>
        <vertAlign val="superscript"/>
        <sz val="11"/>
        <color theme="1"/>
        <rFont val="Arial"/>
        <family val="2"/>
      </rPr>
      <t>-1</t>
    </r>
    <r>
      <rPr>
        <sz val="11"/>
        <color theme="1"/>
        <rFont val="Arial"/>
        <family val="2"/>
      </rPr>
      <t xml:space="preserve"> to match units of all other authoritative sources</t>
    </r>
  </si>
  <si>
    <r>
      <t>Uncertainty Factor
   •	  UF</t>
    </r>
    <r>
      <rPr>
        <vertAlign val="subscript"/>
        <sz val="11"/>
        <color theme="1"/>
        <rFont val="Arial"/>
        <family val="2"/>
      </rPr>
      <t>A</t>
    </r>
    <r>
      <rPr>
        <sz val="11"/>
        <color theme="1"/>
        <rFont val="Arial"/>
        <family val="2"/>
      </rPr>
      <t xml:space="preserve"> = Interspecies uncertainty factor, used to account for the uncertainty in extrapolating laboratory animal data to humans
   •	  UF</t>
    </r>
    <r>
      <rPr>
        <vertAlign val="subscript"/>
        <sz val="11"/>
        <color theme="1"/>
        <rFont val="Arial"/>
        <family val="2"/>
      </rPr>
      <t>H</t>
    </r>
    <r>
      <rPr>
        <sz val="11"/>
        <color theme="1"/>
        <rFont val="Arial"/>
        <family val="2"/>
      </rPr>
      <t xml:space="preserve"> = Intraspecies uncertainty factor, used to account for the variation in sensitivity among members of the human population
   •	  UF</t>
    </r>
    <r>
      <rPr>
        <vertAlign val="subscript"/>
        <sz val="11"/>
        <color theme="1"/>
        <rFont val="Arial"/>
        <family val="2"/>
      </rPr>
      <t>L</t>
    </r>
    <r>
      <rPr>
        <sz val="11"/>
        <color theme="1"/>
        <rFont val="Arial"/>
        <family val="2"/>
      </rPr>
      <t xml:space="preserve"> = LOAEL uncertainty factor, used to account for the uncertainty in using LOAEL data rather than NOAEL data for the POD
   •	  UF</t>
    </r>
    <r>
      <rPr>
        <vertAlign val="subscript"/>
        <sz val="11"/>
        <color theme="1"/>
        <rFont val="Arial"/>
        <family val="2"/>
      </rPr>
      <t>S</t>
    </r>
    <r>
      <rPr>
        <sz val="11"/>
        <color theme="1"/>
        <rFont val="Arial"/>
        <family val="2"/>
      </rPr>
      <t xml:space="preserve"> = subchronic uncertainty factor, used to account for extrapolating subchronic exposure durations to chronic TRVs
   •	  UF</t>
    </r>
    <r>
      <rPr>
        <vertAlign val="subscript"/>
        <sz val="11"/>
        <color theme="1"/>
        <rFont val="Arial"/>
        <family val="2"/>
      </rPr>
      <t>D</t>
    </r>
    <r>
      <rPr>
        <sz val="11"/>
        <color theme="1"/>
        <rFont val="Arial"/>
        <family val="2"/>
      </rPr>
      <t xml:space="preserve"> = database uncertainty factor, used to account for the inability of a single study (or two) to adequately address all possible      adverse human health outcomes
Sometimes an authoritative source (especially when published many years ago) had assigned one uncertainty factor for two types of uncertainty. In these cases, DEQ put the uncertainty factor in the “Combined UF” column and put “X”s in the different categories it applies to.</t>
    </r>
  </si>
  <si>
    <r>
      <t>Proposed TRV (µg/m</t>
    </r>
    <r>
      <rPr>
        <b/>
        <vertAlign val="superscript"/>
        <sz val="11"/>
        <color theme="1"/>
        <rFont val="Arial"/>
        <family val="2"/>
      </rPr>
      <t>3</t>
    </r>
    <r>
      <rPr>
        <b/>
        <sz val="11"/>
        <color theme="1"/>
        <rFont val="Arial"/>
        <family val="2"/>
      </rPr>
      <t>)</t>
    </r>
  </si>
  <si>
    <r>
      <t>Source IUR (µg/m</t>
    </r>
    <r>
      <rPr>
        <b/>
        <vertAlign val="superscript"/>
        <sz val="11"/>
        <color theme="1"/>
        <rFont val="Arial"/>
        <family val="2"/>
      </rPr>
      <t>3</t>
    </r>
    <r>
      <rPr>
        <b/>
        <sz val="11"/>
        <color theme="1"/>
        <rFont val="Arial"/>
        <family val="2"/>
      </rPr>
      <t>)</t>
    </r>
    <r>
      <rPr>
        <b/>
        <vertAlign val="superscript"/>
        <sz val="11"/>
        <color theme="1"/>
        <rFont val="Arial"/>
        <family val="2"/>
      </rPr>
      <t>-1</t>
    </r>
  </si>
  <si>
    <r>
      <t>Unrounded Source TRV (µg/m</t>
    </r>
    <r>
      <rPr>
        <b/>
        <vertAlign val="superscript"/>
        <sz val="11"/>
        <color theme="1"/>
        <rFont val="Arial"/>
        <family val="2"/>
      </rPr>
      <t>3</t>
    </r>
    <r>
      <rPr>
        <b/>
        <sz val="11"/>
        <color theme="1"/>
        <rFont val="Arial"/>
        <family val="2"/>
      </rPr>
      <t>)</t>
    </r>
  </si>
  <si>
    <r>
      <t>Calculated TRV at 1E-6 Risk (µg/m</t>
    </r>
    <r>
      <rPr>
        <b/>
        <vertAlign val="superscript"/>
        <sz val="11"/>
        <color theme="1"/>
        <rFont val="Arial"/>
        <family val="2"/>
      </rPr>
      <t>3</t>
    </r>
    <r>
      <rPr>
        <b/>
        <sz val="11"/>
        <color theme="1"/>
        <rFont val="Arial"/>
        <family val="2"/>
      </rPr>
      <t>)</t>
    </r>
  </si>
  <si>
    <r>
      <t>Source TRV (µg/m</t>
    </r>
    <r>
      <rPr>
        <b/>
        <vertAlign val="superscript"/>
        <sz val="11"/>
        <color theme="1"/>
        <rFont val="Arial"/>
        <family val="2"/>
      </rPr>
      <t>3</t>
    </r>
    <r>
      <rPr>
        <b/>
        <sz val="11"/>
        <color theme="1"/>
        <rFont val="Arial"/>
        <family val="2"/>
      </rPr>
      <t>)</t>
    </r>
  </si>
  <si>
    <r>
      <t>Critical Effect?</t>
    </r>
    <r>
      <rPr>
        <b/>
        <sz val="11"/>
        <color rgb="FFFF0000"/>
        <rFont val="Arial"/>
        <family val="2"/>
      </rPr>
      <t xml:space="preserve"> </t>
    </r>
  </si>
  <si>
    <r>
      <t>UF</t>
    </r>
    <r>
      <rPr>
        <b/>
        <vertAlign val="subscript"/>
        <sz val="11"/>
        <color theme="1"/>
        <rFont val="Arial"/>
        <family val="2"/>
      </rPr>
      <t>A</t>
    </r>
  </si>
  <si>
    <r>
      <t>UF</t>
    </r>
    <r>
      <rPr>
        <b/>
        <vertAlign val="subscript"/>
        <sz val="11"/>
        <color theme="1"/>
        <rFont val="Arial"/>
        <family val="2"/>
      </rPr>
      <t>H</t>
    </r>
  </si>
  <si>
    <r>
      <t>UF</t>
    </r>
    <r>
      <rPr>
        <b/>
        <vertAlign val="subscript"/>
        <sz val="11"/>
        <color theme="1"/>
        <rFont val="Arial"/>
        <family val="2"/>
      </rPr>
      <t>L</t>
    </r>
  </si>
  <si>
    <r>
      <t>UF</t>
    </r>
    <r>
      <rPr>
        <b/>
        <vertAlign val="subscript"/>
        <sz val="11"/>
        <color theme="1"/>
        <rFont val="Arial"/>
        <family val="2"/>
      </rPr>
      <t>S</t>
    </r>
  </si>
  <si>
    <r>
      <t>UF</t>
    </r>
    <r>
      <rPr>
        <b/>
        <vertAlign val="subscript"/>
        <sz val="11"/>
        <color theme="1"/>
        <rFont val="Arial"/>
        <family val="2"/>
      </rPr>
      <t>D</t>
    </r>
  </si>
  <si>
    <r>
      <t>This tab shows the derivation of the cancer and noncancer TRVs for each member of the dioxin/furan class. The common mode of action for this class is mediated by an intracellular receptor called the aryl hydrocarbon receptor. The toxic equivalency factor (TEF) for each congener is determined by how efficiently that congener binds and activates t</t>
    </r>
    <r>
      <rPr>
        <sz val="11"/>
        <rFont val="Arial"/>
        <family val="2"/>
      </rPr>
      <t>hat receptor relative to the index congener (2,3,7,8-TCDD), which is the most potent activator of the aryl hydrocarbon receptor [WHO 2022</t>
    </r>
    <r>
      <rPr>
        <sz val="11"/>
        <color theme="1"/>
        <rFont val="Arial"/>
        <family val="2"/>
      </rPr>
      <t>]. See TRV Support Document for equations and more detailed rationale</t>
    </r>
    <r>
      <rPr>
        <sz val="11"/>
        <rFont val="Arial"/>
        <family val="2"/>
      </rPr>
      <t>.</t>
    </r>
  </si>
  <si>
    <r>
      <t>Cancer IUR (µg/m</t>
    </r>
    <r>
      <rPr>
        <vertAlign val="superscript"/>
        <sz val="11"/>
        <color theme="1"/>
        <rFont val="Arial"/>
        <family val="2"/>
      </rPr>
      <t>3</t>
    </r>
    <r>
      <rPr>
        <sz val="11"/>
        <color theme="1"/>
        <rFont val="Arial"/>
        <family val="2"/>
      </rPr>
      <t>)</t>
    </r>
    <r>
      <rPr>
        <vertAlign val="superscript"/>
        <sz val="11"/>
        <color theme="1"/>
        <rFont val="Arial"/>
        <family val="2"/>
      </rPr>
      <t>-1</t>
    </r>
  </si>
  <si>
    <r>
      <t>Chronic Noncancer TRV (µg/m</t>
    </r>
    <r>
      <rPr>
        <vertAlign val="superscript"/>
        <sz val="11"/>
        <color theme="1"/>
        <rFont val="Arial"/>
        <family val="2"/>
      </rPr>
      <t>3</t>
    </r>
    <r>
      <rPr>
        <sz val="11"/>
        <color theme="1"/>
        <rFont val="Arial"/>
        <family val="2"/>
      </rPr>
      <t>)</t>
    </r>
  </si>
  <si>
    <r>
      <t>Existing 2018 Cancer TRV (µg/m</t>
    </r>
    <r>
      <rPr>
        <b/>
        <vertAlign val="superscript"/>
        <sz val="11"/>
        <color theme="1"/>
        <rFont val="Arial"/>
        <family val="2"/>
      </rPr>
      <t>3</t>
    </r>
    <r>
      <rPr>
        <b/>
        <sz val="11"/>
        <color theme="1"/>
        <rFont val="Arial"/>
        <family val="2"/>
      </rPr>
      <t>)</t>
    </r>
  </si>
  <si>
    <r>
      <t>Pre-ATSAC Cancer Proposed TRV (µg/m</t>
    </r>
    <r>
      <rPr>
        <b/>
        <vertAlign val="superscript"/>
        <sz val="11"/>
        <color theme="1"/>
        <rFont val="Arial"/>
        <family val="2"/>
      </rPr>
      <t>3</t>
    </r>
    <r>
      <rPr>
        <b/>
        <sz val="11"/>
        <color theme="1"/>
        <rFont val="Arial"/>
        <family val="2"/>
      </rPr>
      <t>)</t>
    </r>
  </si>
  <si>
    <r>
      <t>Unrounded Post-ATSAC Cancer Proposed TRV (µg/m</t>
    </r>
    <r>
      <rPr>
        <b/>
        <vertAlign val="superscript"/>
        <sz val="11"/>
        <color theme="1"/>
        <rFont val="Arial"/>
        <family val="2"/>
      </rPr>
      <t>3</t>
    </r>
    <r>
      <rPr>
        <b/>
        <sz val="11"/>
        <color theme="1"/>
        <rFont val="Arial"/>
        <family val="2"/>
      </rPr>
      <t>)</t>
    </r>
  </si>
  <si>
    <r>
      <t>Rounded Post-ATSAC Cancer Proposed TRV (µg/m</t>
    </r>
    <r>
      <rPr>
        <b/>
        <vertAlign val="superscript"/>
        <sz val="11"/>
        <color theme="1"/>
        <rFont val="Arial"/>
        <family val="2"/>
      </rPr>
      <t>3</t>
    </r>
    <r>
      <rPr>
        <b/>
        <sz val="11"/>
        <color theme="1"/>
        <rFont val="Arial"/>
        <family val="2"/>
      </rPr>
      <t>)</t>
    </r>
  </si>
  <si>
    <r>
      <t>Existing 2018  Chronic  TRV (µg/m</t>
    </r>
    <r>
      <rPr>
        <b/>
        <vertAlign val="superscript"/>
        <sz val="11"/>
        <color theme="1"/>
        <rFont val="Arial"/>
        <family val="2"/>
      </rPr>
      <t>3</t>
    </r>
    <r>
      <rPr>
        <b/>
        <sz val="11"/>
        <color theme="1"/>
        <rFont val="Arial"/>
        <family val="2"/>
      </rPr>
      <t>)</t>
    </r>
  </si>
  <si>
    <r>
      <t>Pre-ATSAC Chronic Proposed TRV(µg/m</t>
    </r>
    <r>
      <rPr>
        <b/>
        <vertAlign val="superscript"/>
        <sz val="11"/>
        <color theme="1"/>
        <rFont val="Arial"/>
        <family val="2"/>
      </rPr>
      <t>3</t>
    </r>
    <r>
      <rPr>
        <b/>
        <sz val="11"/>
        <color theme="1"/>
        <rFont val="Arial"/>
        <family val="2"/>
      </rPr>
      <t>)</t>
    </r>
  </si>
  <si>
    <r>
      <t>Unrounded Post-ATSAC Chronic Proposed TRV (µg/m</t>
    </r>
    <r>
      <rPr>
        <b/>
        <vertAlign val="superscript"/>
        <sz val="11"/>
        <color theme="1"/>
        <rFont val="Arial"/>
        <family val="2"/>
      </rPr>
      <t>3</t>
    </r>
    <r>
      <rPr>
        <b/>
        <sz val="11"/>
        <color theme="1"/>
        <rFont val="Arial"/>
        <family val="2"/>
      </rPr>
      <t>)</t>
    </r>
  </si>
  <si>
    <r>
      <t>Rounded Post-ATSAC Chronic Proposed TRV (µg/m</t>
    </r>
    <r>
      <rPr>
        <b/>
        <vertAlign val="superscript"/>
        <sz val="11"/>
        <color theme="1"/>
        <rFont val="Arial"/>
        <family val="2"/>
      </rPr>
      <t>3</t>
    </r>
    <r>
      <rPr>
        <b/>
        <sz val="11"/>
        <color theme="1"/>
        <rFont val="Arial"/>
        <family val="2"/>
      </rPr>
      <t>)</t>
    </r>
  </si>
  <si>
    <r>
      <t>IUR (µg/m</t>
    </r>
    <r>
      <rPr>
        <vertAlign val="superscript"/>
        <sz val="11"/>
        <color theme="1"/>
        <rFont val="Arial"/>
        <family val="2"/>
      </rPr>
      <t>3</t>
    </r>
    <r>
      <rPr>
        <sz val="11"/>
        <color theme="1"/>
        <rFont val="Arial"/>
        <family val="2"/>
      </rPr>
      <t>)</t>
    </r>
    <r>
      <rPr>
        <vertAlign val="superscript"/>
        <sz val="11"/>
        <color theme="1"/>
        <rFont val="Arial"/>
        <family val="2"/>
      </rPr>
      <t>-1</t>
    </r>
  </si>
  <si>
    <r>
      <t>IUR (µg/m</t>
    </r>
    <r>
      <rPr>
        <b/>
        <vertAlign val="superscript"/>
        <sz val="11"/>
        <color theme="1"/>
        <rFont val="Arial"/>
        <family val="2"/>
      </rPr>
      <t>3</t>
    </r>
    <r>
      <rPr>
        <b/>
        <sz val="11"/>
        <color theme="1"/>
        <rFont val="Arial"/>
        <family val="2"/>
      </rPr>
      <t>)</t>
    </r>
    <r>
      <rPr>
        <b/>
        <vertAlign val="superscript"/>
        <sz val="11"/>
        <color theme="1"/>
        <rFont val="Arial"/>
        <family val="2"/>
      </rPr>
      <t>-1</t>
    </r>
  </si>
  <si>
    <r>
      <t>Unrounded Cancer Proposed TRV (µg/m</t>
    </r>
    <r>
      <rPr>
        <b/>
        <vertAlign val="superscript"/>
        <sz val="11"/>
        <color theme="1"/>
        <rFont val="Arial"/>
        <family val="2"/>
      </rPr>
      <t>3</t>
    </r>
    <r>
      <rPr>
        <b/>
        <sz val="11"/>
        <color theme="1"/>
        <rFont val="Arial"/>
        <family val="2"/>
      </rPr>
      <t>)</t>
    </r>
  </si>
  <si>
    <r>
      <t>Rounded Cancer Proposed TRV (µg/m</t>
    </r>
    <r>
      <rPr>
        <b/>
        <vertAlign val="superscript"/>
        <sz val="11"/>
        <color theme="1"/>
        <rFont val="Arial"/>
        <family val="2"/>
      </rPr>
      <t>3</t>
    </r>
    <r>
      <rPr>
        <b/>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</si>
</sst>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29" x14ac:knownFonts="1">
    <font>
      <sz val="11"/>
      <color theme="1"/>
      <name val="Aptos Narrow"/>
      <family val="2"/>
      <scheme val="minor"/>
    </font>
    <font>
      <u/>
      <sz val="11"/>
      <color theme="10"/>
      <name val="Aptos Narrow"/>
      <family val="2"/>
      <scheme val="minor"/>
    </font>
    <font>
      <sz val="11"/>
      <color theme="1"/>
      <name val="Aptos Narrow"/>
      <family val="2"/>
      <scheme val="minor"/>
    </font>
    <font>
      <sz val="8"/>
      <name val="Aptos Narrow"/>
      <family val="2"/>
      <scheme val="minor"/>
    </font>
    <font>
      <sz val="10"/>
      <name val="Arial"/>
      <family val="2"/>
    </font>
    <font>
      <b/>
      <sz val="20"/>
      <color theme="1"/>
      <name val="Arial"/>
      <family val="2"/>
    </font>
    <font>
      <sz val="20"/>
      <color theme="1"/>
      <name val="Arial"/>
      <family val="2"/>
    </font>
    <font>
      <sz val="11"/>
      <color theme="1"/>
      <name val="Arial"/>
      <family val="2"/>
    </font>
    <font>
      <b/>
      <sz val="11"/>
      <color theme="1"/>
      <name val="Arial"/>
      <family val="2"/>
    </font>
    <font>
      <sz val="11"/>
      <color rgb="FF000000"/>
      <name val="Arial"/>
      <family val="2"/>
    </font>
    <font>
      <u/>
      <sz val="11"/>
      <color theme="10"/>
      <name val="Arial"/>
      <family val="2"/>
    </font>
    <font>
      <sz val="8"/>
      <color theme="1"/>
      <name val="Arial"/>
      <family val="2"/>
    </font>
    <font>
      <sz val="11"/>
      <color theme="0"/>
      <name val="Arial"/>
      <family val="2"/>
    </font>
    <font>
      <b/>
      <sz val="11"/>
      <color theme="0"/>
      <name val="Arial"/>
      <family val="2"/>
    </font>
    <font>
      <vertAlign val="superscript"/>
      <sz val="11"/>
      <color theme="1"/>
      <name val="Arial"/>
      <family val="2"/>
    </font>
    <font>
      <i/>
      <sz val="11"/>
      <color theme="1"/>
      <name val="Arial"/>
      <family val="2"/>
    </font>
    <font>
      <vertAlign val="subscript"/>
      <sz val="11"/>
      <color theme="1"/>
      <name val="Arial"/>
      <family val="2"/>
    </font>
    <font>
      <sz val="11"/>
      <name val="Arial"/>
      <family val="2"/>
    </font>
    <font>
      <sz val="20"/>
      <color theme="3" tint="0.249977111117893"/>
      <name val="Arial"/>
      <family val="2"/>
    </font>
    <font>
      <b/>
      <vertAlign val="superscript"/>
      <sz val="11"/>
      <color theme="1"/>
      <name val="Arial"/>
      <family val="2"/>
    </font>
    <font>
      <sz val="11"/>
      <color rgb="FFFFFFFF"/>
      <name val="Arial"/>
      <family val="2"/>
    </font>
    <font>
      <sz val="20"/>
      <color rgb="FFA6B517"/>
      <name val="Arial"/>
      <family val="2"/>
    </font>
    <font>
      <b/>
      <sz val="11"/>
      <color rgb="FFFF0000"/>
      <name val="Arial"/>
      <family val="2"/>
    </font>
    <font>
      <b/>
      <sz val="11"/>
      <name val="Arial"/>
      <family val="2"/>
    </font>
    <font>
      <b/>
      <vertAlign val="subscript"/>
      <sz val="11"/>
      <color theme="1"/>
      <name val="Arial"/>
      <family val="2"/>
    </font>
    <font>
      <sz val="20"/>
      <color rgb="FF59BC32"/>
      <name val="Arial"/>
      <family val="2"/>
    </font>
    <font>
      <b/>
      <u/>
      <sz val="11"/>
      <color theme="10"/>
      <name val="Arial"/>
      <family val="2"/>
    </font>
    <font>
      <sz val="20"/>
      <color theme="0" tint="-0.499984740745262"/>
      <name val="Arial"/>
      <family val="2"/>
    </font>
    <font>
      <sz val="11"/>
      <color theme="10"/>
      <name val="Arial"/>
      <family val="2"/>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B5E6A2"/>
        <bgColor indexed="64"/>
      </patternFill>
    </fill>
    <fill>
      <patternFill patternType="solid">
        <fgColor rgb="FFFFFFFF"/>
        <bgColor indexed="64"/>
      </patternFill>
    </fill>
    <fill>
      <patternFill patternType="solid">
        <fgColor rgb="FFEAF29A"/>
        <bgColor indexed="64"/>
      </patternFill>
    </fill>
    <fill>
      <patternFill patternType="solid">
        <fgColor rgb="FFA6C9EC"/>
        <bgColor indexed="64"/>
      </patternFill>
    </fill>
    <fill>
      <patternFill patternType="solid">
        <fgColor rgb="FF80808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C7DFE7"/>
        <bgColor indexed="64"/>
      </patternFill>
    </fill>
    <fill>
      <patternFill patternType="solid">
        <fgColor theme="0" tint="-4.9989318521683403E-2"/>
        <bgColor indexed="64"/>
      </patternFill>
    </fill>
    <fill>
      <patternFill patternType="solid">
        <fgColor rgb="FF7030A0"/>
        <bgColor indexed="64"/>
      </patternFill>
    </fill>
    <fill>
      <patternFill patternType="solid">
        <fgColor theme="6" tint="0.79998168889431442"/>
        <bgColor indexed="64"/>
      </patternFill>
    </fill>
    <fill>
      <patternFill patternType="solid">
        <fgColor theme="3" tint="0.74999237037263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ck">
        <color rgb="FF000000"/>
      </top>
      <bottom/>
      <diagonal/>
    </border>
    <border>
      <left style="thin">
        <color indexed="64"/>
      </left>
      <right style="thin">
        <color indexed="64"/>
      </right>
      <top style="thick">
        <color rgb="FF000000"/>
      </top>
      <bottom style="hair">
        <color rgb="FF000000"/>
      </bottom>
      <diagonal/>
    </border>
    <border>
      <left style="thin">
        <color indexed="64"/>
      </left>
      <right style="thin">
        <color indexed="64"/>
      </right>
      <top style="hair">
        <color rgb="FF000000"/>
      </top>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bottom style="thick">
        <color rgb="FF000000"/>
      </bottom>
      <diagonal/>
    </border>
    <border>
      <left style="thin">
        <color indexed="64"/>
      </left>
      <right style="thin">
        <color indexed="64"/>
      </right>
      <top style="hair">
        <color rgb="FF000000"/>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2" fillId="2" borderId="0"/>
    <xf numFmtId="0" fontId="4" fillId="0" borderId="0"/>
    <xf numFmtId="0" fontId="2" fillId="0" borderId="0"/>
  </cellStyleXfs>
  <cellXfs count="278">
    <xf numFmtId="0" fontId="0" fillId="0" borderId="0" xfId="0"/>
    <xf numFmtId="0" fontId="0" fillId="0" borderId="0" xfId="0" pivotButton="1"/>
    <xf numFmtId="0" fontId="0" fillId="0" borderId="0" xfId="0" applyNumberFormat="1"/>
    <xf numFmtId="0" fontId="5" fillId="2" borderId="0" xfId="0" applyFont="1" applyFill="1" applyAlignment="1">
      <alignment vertical="top"/>
    </xf>
    <xf numFmtId="0" fontId="7" fillId="2" borderId="0" xfId="0" applyFont="1" applyFill="1"/>
    <xf numFmtId="0" fontId="7" fillId="0" borderId="0" xfId="0" applyFont="1" applyFill="1"/>
    <xf numFmtId="0" fontId="8" fillId="2" borderId="0" xfId="0" applyFont="1" applyFill="1"/>
    <xf numFmtId="0" fontId="7" fillId="0" borderId="0" xfId="0" applyFont="1" applyFill="1" applyAlignment="1">
      <alignment horizontal="left" vertical="top" wrapText="1"/>
    </xf>
    <xf numFmtId="0" fontId="7" fillId="2" borderId="0" xfId="0" applyFont="1" applyFill="1" applyAlignment="1">
      <alignment wrapText="1"/>
    </xf>
    <xf numFmtId="0" fontId="9" fillId="2" borderId="0" xfId="0" applyFont="1" applyFill="1" applyBorder="1" applyAlignment="1">
      <alignment horizontal="left" vertical="top" wrapText="1"/>
    </xf>
    <xf numFmtId="0" fontId="9" fillId="2" borderId="0" xfId="0" applyFont="1" applyFill="1" applyBorder="1" applyAlignment="1">
      <alignment horizontal="left" vertical="top" wrapText="1"/>
    </xf>
    <xf numFmtId="0" fontId="7" fillId="2" borderId="0" xfId="0" applyFont="1" applyFill="1" applyAlignment="1">
      <alignment vertical="top" wrapText="1"/>
    </xf>
    <xf numFmtId="0" fontId="10" fillId="2" borderId="0" xfId="1" applyFont="1" applyFill="1"/>
    <xf numFmtId="0" fontId="10" fillId="2" borderId="0" xfId="1" applyFont="1" applyFill="1" applyAlignment="1">
      <alignment vertical="center"/>
    </xf>
    <xf numFmtId="0" fontId="10" fillId="2" borderId="0" xfId="1" applyFont="1" applyFill="1" applyAlignment="1">
      <alignment horizontal="left" vertical="center" wrapText="1"/>
    </xf>
    <xf numFmtId="0" fontId="7" fillId="2" borderId="0" xfId="0" applyFont="1" applyFill="1" applyAlignment="1">
      <alignment vertical="center" wrapText="1"/>
    </xf>
    <xf numFmtId="0" fontId="11" fillId="2" borderId="0" xfId="0" applyFont="1" applyFill="1" applyAlignment="1">
      <alignment vertical="center"/>
    </xf>
    <xf numFmtId="0" fontId="8" fillId="2" borderId="0" xfId="0" applyFont="1" applyFill="1" applyAlignment="1">
      <alignment vertical="center"/>
    </xf>
    <xf numFmtId="0" fontId="7" fillId="2" borderId="0" xfId="0" applyFont="1" applyFill="1" applyAlignment="1">
      <alignment horizontal="left" vertical="center" wrapText="1"/>
    </xf>
    <xf numFmtId="0" fontId="7" fillId="2" borderId="0" xfId="0" applyFont="1" applyFill="1" applyAlignment="1">
      <alignment horizontal="lef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7" fillId="0" borderId="1" xfId="0" applyFont="1" applyBorder="1" applyAlignment="1">
      <alignment vertical="center" wrapText="1"/>
    </xf>
    <xf numFmtId="0" fontId="7" fillId="7" borderId="13" xfId="0" applyFont="1" applyFill="1" applyBorder="1" applyAlignment="1">
      <alignment vertical="center" wrapText="1"/>
    </xf>
    <xf numFmtId="0" fontId="7" fillId="2" borderId="2" xfId="0" applyFont="1" applyFill="1" applyBorder="1" applyAlignment="1">
      <alignment horizontal="left" vertical="top" wrapText="1"/>
    </xf>
    <xf numFmtId="0" fontId="7" fillId="6" borderId="1" xfId="0" applyFont="1" applyFill="1" applyBorder="1" applyAlignment="1">
      <alignment vertical="center" wrapText="1"/>
    </xf>
    <xf numFmtId="0" fontId="7" fillId="2" borderId="4" xfId="0" applyFont="1" applyFill="1" applyBorder="1" applyAlignment="1">
      <alignment horizontal="left" vertical="top" wrapText="1"/>
    </xf>
    <xf numFmtId="0" fontId="7" fillId="4" borderId="1" xfId="0" applyFont="1" applyFill="1" applyBorder="1" applyAlignment="1">
      <alignment vertical="center" wrapText="1"/>
    </xf>
    <xf numFmtId="0" fontId="7" fillId="2" borderId="3" xfId="0" applyFont="1" applyFill="1" applyBorder="1" applyAlignment="1">
      <alignment horizontal="left" vertical="top" wrapText="1"/>
    </xf>
    <xf numFmtId="0" fontId="12" fillId="8" borderId="1" xfId="0" applyFont="1" applyFill="1" applyBorder="1" applyAlignment="1">
      <alignment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16" xfId="0" applyFont="1" applyBorder="1" applyAlignment="1">
      <alignment horizontal="left" vertical="center" wrapText="1"/>
    </xf>
    <xf numFmtId="0" fontId="12" fillId="8" borderId="15" xfId="0" applyFont="1" applyFill="1" applyBorder="1" applyAlignment="1">
      <alignment horizontal="left" vertical="center" wrapText="1"/>
    </xf>
    <xf numFmtId="0" fontId="7" fillId="2" borderId="2" xfId="0" applyFont="1" applyFill="1" applyBorder="1" applyAlignment="1">
      <alignment vertical="center" wrapText="1"/>
    </xf>
    <xf numFmtId="0" fontId="7" fillId="0" borderId="1" xfId="0" applyFont="1" applyBorder="1"/>
    <xf numFmtId="0" fontId="12" fillId="8" borderId="2" xfId="0" applyFont="1" applyFill="1" applyBorder="1" applyAlignment="1">
      <alignment vertical="center" wrapText="1"/>
    </xf>
    <xf numFmtId="0" fontId="7" fillId="2" borderId="1" xfId="0" applyFont="1" applyFill="1" applyBorder="1" applyAlignment="1">
      <alignment vertical="center" wrapText="1"/>
    </xf>
    <xf numFmtId="0" fontId="7" fillId="0" borderId="3" xfId="0" applyFont="1" applyBorder="1" applyAlignment="1">
      <alignment vertical="center" wrapText="1"/>
    </xf>
    <xf numFmtId="0" fontId="13" fillId="13" borderId="1" xfId="0" applyFont="1" applyFill="1" applyBorder="1" applyAlignment="1">
      <alignment vertical="center" wrapText="1"/>
    </xf>
    <xf numFmtId="0" fontId="7" fillId="2" borderId="3" xfId="0" applyFont="1" applyFill="1" applyBorder="1" applyAlignment="1">
      <alignment vertical="center" wrapText="1"/>
    </xf>
    <xf numFmtId="0" fontId="7" fillId="2" borderId="0" xfId="0" applyFont="1" applyFill="1" applyBorder="1" applyAlignment="1">
      <alignment vertical="center" wrapText="1"/>
    </xf>
    <xf numFmtId="0" fontId="13" fillId="2" borderId="0" xfId="0" applyFont="1" applyFill="1" applyBorder="1" applyAlignment="1">
      <alignment vertical="center" wrapText="1"/>
    </xf>
    <xf numFmtId="0" fontId="8" fillId="0" borderId="0" xfId="0" applyFont="1" applyAlignment="1">
      <alignment vertical="center"/>
    </xf>
    <xf numFmtId="0" fontId="7" fillId="2" borderId="1" xfId="0" applyFont="1" applyFill="1" applyBorder="1" applyAlignment="1">
      <alignment horizontal="left" vertical="center"/>
    </xf>
    <xf numFmtId="0" fontId="7" fillId="2" borderId="1" xfId="0" applyFont="1" applyFill="1" applyBorder="1" applyAlignment="1">
      <alignment vertical="top" wrapText="1"/>
    </xf>
    <xf numFmtId="0" fontId="7" fillId="2" borderId="13" xfId="0" applyFont="1" applyFill="1" applyBorder="1" applyAlignment="1">
      <alignment vertical="top" wrapText="1"/>
    </xf>
    <xf numFmtId="0" fontId="7" fillId="2" borderId="14" xfId="0" applyFont="1" applyFill="1" applyBorder="1" applyAlignment="1">
      <alignment vertical="top" wrapText="1"/>
    </xf>
    <xf numFmtId="0" fontId="7" fillId="2" borderId="13"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2" borderId="0" xfId="0" applyFont="1" applyFill="1" applyAlignment="1">
      <alignment horizontal="left" vertical="center"/>
    </xf>
    <xf numFmtId="0" fontId="7" fillId="2" borderId="0" xfId="0" applyFont="1" applyFill="1" applyBorder="1" applyAlignment="1">
      <alignment horizontal="left" vertical="top" wrapText="1"/>
    </xf>
    <xf numFmtId="0" fontId="7" fillId="2" borderId="0" xfId="0" applyFont="1" applyFill="1" applyAlignment="1">
      <alignment horizontal="left" vertical="top" wrapText="1"/>
    </xf>
    <xf numFmtId="0" fontId="15" fillId="2" borderId="0" xfId="0" applyFont="1" applyFill="1"/>
    <xf numFmtId="0" fontId="7" fillId="2" borderId="15" xfId="0" applyFont="1" applyFill="1" applyBorder="1" applyAlignment="1">
      <alignment horizontal="left" vertical="top"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5" xfId="0" applyFont="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7" fillId="0" borderId="1" xfId="0" applyFont="1" applyFill="1" applyBorder="1" applyAlignment="1">
      <alignment vertical="center" wrapText="1"/>
    </xf>
    <xf numFmtId="0" fontId="7" fillId="0" borderId="13"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2" borderId="1" xfId="0" applyFont="1" applyFill="1" applyBorder="1" applyAlignment="1">
      <alignment horizontal="left" vertical="top"/>
    </xf>
    <xf numFmtId="0" fontId="17" fillId="2" borderId="0" xfId="0" applyFont="1" applyFill="1" applyAlignment="1">
      <alignment wrapText="1"/>
    </xf>
    <xf numFmtId="0" fontId="18" fillId="2" borderId="0" xfId="0" applyFont="1" applyFill="1" applyAlignment="1">
      <alignment horizontal="left" wrapText="1"/>
    </xf>
    <xf numFmtId="0" fontId="8" fillId="3" borderId="2" xfId="0" applyFont="1" applyFill="1" applyBorder="1" applyAlignment="1">
      <alignment wrapText="1"/>
    </xf>
    <xf numFmtId="14" fontId="8" fillId="3" borderId="2" xfId="0" applyNumberFormat="1" applyFont="1" applyFill="1" applyBorder="1" applyAlignment="1">
      <alignment wrapText="1"/>
    </xf>
    <xf numFmtId="0" fontId="8" fillId="3" borderId="2" xfId="2" applyFont="1" applyFill="1" applyBorder="1" applyAlignment="1">
      <alignment wrapText="1"/>
    </xf>
    <xf numFmtId="0" fontId="8" fillId="3" borderId="2" xfId="0" applyFont="1" applyFill="1" applyBorder="1" applyAlignment="1">
      <alignment horizontal="left" wrapText="1"/>
    </xf>
    <xf numFmtId="0" fontId="7" fillId="5" borderId="5" xfId="0" applyFont="1" applyFill="1" applyBorder="1"/>
    <xf numFmtId="14" fontId="7" fillId="5" borderId="5" xfId="0" applyNumberFormat="1" applyFont="1" applyFill="1" applyBorder="1" applyAlignment="1">
      <alignment vertical="top"/>
    </xf>
    <xf numFmtId="0" fontId="7" fillId="5" borderId="5" xfId="0" applyFont="1" applyFill="1" applyBorder="1" applyAlignment="1">
      <alignment vertical="top"/>
    </xf>
    <xf numFmtId="0" fontId="7" fillId="5" borderId="5" xfId="0" applyFont="1" applyFill="1" applyBorder="1" applyAlignment="1">
      <alignment horizontal="center" vertical="top"/>
    </xf>
    <xf numFmtId="0" fontId="8" fillId="7" borderId="6" xfId="0" applyFont="1" applyFill="1" applyBorder="1"/>
    <xf numFmtId="0" fontId="8" fillId="7" borderId="6" xfId="0" applyFont="1" applyFill="1" applyBorder="1" applyAlignment="1">
      <alignment wrapText="1"/>
    </xf>
    <xf numFmtId="14" fontId="8" fillId="7" borderId="6" xfId="0" applyNumberFormat="1" applyFont="1" applyFill="1" applyBorder="1"/>
    <xf numFmtId="0" fontId="10" fillId="0" borderId="6" xfId="1" applyFont="1" applyFill="1" applyBorder="1" applyAlignment="1"/>
    <xf numFmtId="0" fontId="7" fillId="5" borderId="5" xfId="0" applyFont="1" applyFill="1" applyBorder="1" applyAlignment="1">
      <alignment horizontal="left" vertical="top" wrapText="1"/>
    </xf>
    <xf numFmtId="0" fontId="7" fillId="0" borderId="6" xfId="0" applyFont="1" applyBorder="1"/>
    <xf numFmtId="14" fontId="7" fillId="15" borderId="6" xfId="0" applyNumberFormat="1" applyFont="1" applyFill="1" applyBorder="1"/>
    <xf numFmtId="0" fontId="20" fillId="5" borderId="4" xfId="0" applyFont="1" applyFill="1" applyBorder="1"/>
    <xf numFmtId="14" fontId="12" fillId="5" borderId="4" xfId="0" applyNumberFormat="1" applyFont="1" applyFill="1" applyBorder="1" applyAlignment="1">
      <alignment vertical="top"/>
    </xf>
    <xf numFmtId="0" fontId="12" fillId="5" borderId="4" xfId="0" applyFont="1" applyFill="1" applyBorder="1" applyAlignment="1">
      <alignment vertical="top"/>
    </xf>
    <xf numFmtId="0" fontId="12" fillId="5" borderId="4" xfId="0" applyFont="1" applyFill="1" applyBorder="1" applyAlignment="1">
      <alignment horizontal="center" vertical="top"/>
    </xf>
    <xf numFmtId="0" fontId="7" fillId="0" borderId="7" xfId="0" applyFont="1" applyBorder="1"/>
    <xf numFmtId="0" fontId="7" fillId="0" borderId="7" xfId="0" applyFont="1" applyBorder="1" applyAlignment="1">
      <alignment wrapText="1"/>
    </xf>
    <xf numFmtId="14" fontId="7" fillId="0" borderId="7" xfId="0" applyNumberFormat="1" applyFont="1" applyBorder="1"/>
    <xf numFmtId="0" fontId="10" fillId="0" borderId="7" xfId="1" applyFont="1" applyFill="1" applyBorder="1" applyAlignment="1"/>
    <xf numFmtId="0" fontId="7" fillId="5" borderId="9" xfId="0" applyFont="1" applyFill="1" applyBorder="1" applyAlignment="1">
      <alignment horizontal="left" vertical="top" wrapText="1"/>
    </xf>
    <xf numFmtId="14" fontId="20" fillId="5" borderId="4" xfId="0" applyNumberFormat="1" applyFont="1" applyFill="1" applyBorder="1" applyAlignment="1">
      <alignment vertical="top"/>
    </xf>
    <xf numFmtId="0" fontId="20" fillId="5" borderId="4" xfId="0" applyFont="1" applyFill="1" applyBorder="1" applyAlignment="1">
      <alignment vertical="top"/>
    </xf>
    <xf numFmtId="0" fontId="20" fillId="5" borderId="4" xfId="0" applyFont="1" applyFill="1" applyBorder="1" applyAlignment="1">
      <alignment horizontal="center" vertical="top"/>
    </xf>
    <xf numFmtId="0" fontId="10" fillId="0" borderId="7" xfId="1" applyFont="1" applyFill="1" applyBorder="1"/>
    <xf numFmtId="0" fontId="10" fillId="0" borderId="6" xfId="1" applyFont="1" applyFill="1" applyBorder="1"/>
    <xf numFmtId="0" fontId="17" fillId="0" borderId="6" xfId="1" applyFont="1" applyFill="1" applyBorder="1" applyAlignment="1"/>
    <xf numFmtId="0" fontId="17" fillId="0" borderId="7" xfId="1" applyFont="1" applyFill="1" applyBorder="1" applyAlignment="1"/>
    <xf numFmtId="0" fontId="8" fillId="7" borderId="6" xfId="0" applyNumberFormat="1" applyFont="1" applyFill="1" applyBorder="1"/>
    <xf numFmtId="11" fontId="8" fillId="7" borderId="6" xfId="0" applyNumberFormat="1" applyFont="1" applyFill="1" applyBorder="1"/>
    <xf numFmtId="0" fontId="10" fillId="0" borderId="6" xfId="1" applyFont="1" applyBorder="1"/>
    <xf numFmtId="0" fontId="7" fillId="2" borderId="5" xfId="0" applyFont="1" applyFill="1" applyBorder="1" applyAlignment="1">
      <alignment horizontal="left" vertical="top" wrapText="1"/>
    </xf>
    <xf numFmtId="0" fontId="10" fillId="0" borderId="7" xfId="1" applyFont="1" applyBorder="1"/>
    <xf numFmtId="0" fontId="7" fillId="2" borderId="9" xfId="0" applyFont="1" applyFill="1" applyBorder="1" applyAlignment="1">
      <alignment horizontal="left" vertical="top" wrapText="1"/>
    </xf>
    <xf numFmtId="164" fontId="8" fillId="7" borderId="6" xfId="0" applyNumberFormat="1" applyFont="1" applyFill="1" applyBorder="1"/>
    <xf numFmtId="0" fontId="7" fillId="0" borderId="6" xfId="0" applyFont="1" applyBorder="1" applyAlignment="1">
      <alignment wrapText="1"/>
    </xf>
    <xf numFmtId="14" fontId="7" fillId="0" borderId="6" xfId="0" applyNumberFormat="1" applyFont="1" applyBorder="1"/>
    <xf numFmtId="0" fontId="20" fillId="5" borderId="3" xfId="0" applyFont="1" applyFill="1" applyBorder="1"/>
    <xf numFmtId="14" fontId="20" fillId="5" borderId="3" xfId="0" applyNumberFormat="1" applyFont="1" applyFill="1" applyBorder="1" applyAlignment="1">
      <alignment vertical="top"/>
    </xf>
    <xf numFmtId="0" fontId="20" fillId="5" borderId="3" xfId="0" applyFont="1" applyFill="1" applyBorder="1" applyAlignment="1">
      <alignment vertical="top"/>
    </xf>
    <xf numFmtId="0" fontId="8" fillId="7" borderId="10" xfId="0" applyFont="1" applyFill="1" applyBorder="1"/>
    <xf numFmtId="0" fontId="8" fillId="7" borderId="10" xfId="0" applyFont="1" applyFill="1" applyBorder="1" applyAlignment="1">
      <alignment wrapText="1"/>
    </xf>
    <xf numFmtId="14" fontId="8" fillId="7" borderId="10" xfId="0" applyNumberFormat="1" applyFont="1" applyFill="1" applyBorder="1"/>
    <xf numFmtId="0" fontId="17" fillId="0" borderId="10" xfId="1" applyFont="1" applyFill="1" applyBorder="1" applyAlignment="1"/>
    <xf numFmtId="0" fontId="7" fillId="5" borderId="3" xfId="0" applyFont="1" applyFill="1" applyBorder="1" applyAlignment="1">
      <alignment horizontal="left" vertical="top" wrapText="1"/>
    </xf>
    <xf numFmtId="0" fontId="7" fillId="0" borderId="10" xfId="0" applyFont="1" applyBorder="1"/>
    <xf numFmtId="14" fontId="7" fillId="15" borderId="10" xfId="0" applyNumberFormat="1" applyFont="1" applyFill="1" applyBorder="1"/>
    <xf numFmtId="0" fontId="17" fillId="2" borderId="0" xfId="0" applyFont="1" applyFill="1" applyAlignment="1">
      <alignment horizontal="left" vertical="top" wrapText="1"/>
    </xf>
    <xf numFmtId="0" fontId="21" fillId="2" borderId="0" xfId="0" applyFont="1" applyFill="1" applyAlignment="1">
      <alignment horizontal="left" wrapText="1"/>
    </xf>
    <xf numFmtId="0" fontId="17" fillId="2" borderId="0" xfId="0" applyFont="1" applyFill="1" applyAlignment="1">
      <alignment horizontal="left" wrapText="1"/>
    </xf>
    <xf numFmtId="0" fontId="8" fillId="3" borderId="2" xfId="0" applyFont="1" applyFill="1" applyBorder="1" applyAlignment="1">
      <alignment vertical="top" wrapText="1"/>
    </xf>
    <xf numFmtId="14" fontId="8" fillId="3" borderId="2" xfId="0" applyNumberFormat="1" applyFont="1" applyFill="1" applyBorder="1" applyAlignment="1">
      <alignment vertical="top" wrapText="1"/>
    </xf>
    <xf numFmtId="0" fontId="23" fillId="3" borderId="2" xfId="0" applyFont="1" applyFill="1" applyBorder="1" applyAlignment="1">
      <alignment vertical="top" wrapText="1"/>
    </xf>
    <xf numFmtId="0" fontId="17" fillId="2" borderId="0" xfId="0" applyFont="1" applyFill="1" applyAlignment="1">
      <alignment vertical="top" wrapText="1"/>
    </xf>
    <xf numFmtId="0" fontId="7" fillId="5" borderId="5" xfId="0" applyFont="1" applyFill="1" applyBorder="1" applyAlignment="1">
      <alignment vertical="top" wrapText="1"/>
    </xf>
    <xf numFmtId="0" fontId="8" fillId="6" borderId="6" xfId="0" applyFont="1" applyFill="1" applyBorder="1"/>
    <xf numFmtId="0" fontId="8" fillId="6" borderId="6" xfId="0" applyFont="1" applyFill="1" applyBorder="1" applyAlignment="1">
      <alignment wrapText="1"/>
    </xf>
    <xf numFmtId="14" fontId="8" fillId="6" borderId="6" xfId="0" applyNumberFormat="1" applyFont="1" applyFill="1" applyBorder="1"/>
    <xf numFmtId="0" fontId="23" fillId="6" borderId="6" xfId="0" applyFont="1" applyFill="1" applyBorder="1"/>
    <xf numFmtId="0" fontId="10" fillId="6" borderId="6" xfId="1" applyFont="1" applyFill="1" applyBorder="1" applyAlignment="1"/>
    <xf numFmtId="14" fontId="7" fillId="6" borderId="6" xfId="0" applyNumberFormat="1" applyFont="1" applyFill="1" applyBorder="1"/>
    <xf numFmtId="0" fontId="20" fillId="5" borderId="4" xfId="0" applyFont="1" applyFill="1" applyBorder="1" applyAlignment="1">
      <alignment vertical="top" wrapText="1"/>
    </xf>
    <xf numFmtId="0" fontId="7" fillId="0" borderId="8" xfId="0" applyFont="1" applyBorder="1"/>
    <xf numFmtId="0" fontId="7" fillId="0" borderId="8" xfId="0" applyFont="1" applyBorder="1" applyAlignment="1">
      <alignment wrapText="1"/>
    </xf>
    <xf numFmtId="14" fontId="7" fillId="0" borderId="8" xfId="0" applyNumberFormat="1" applyFont="1" applyBorder="1"/>
    <xf numFmtId="0" fontId="17" fillId="0" borderId="8" xfId="0" applyFont="1" applyBorder="1"/>
    <xf numFmtId="0" fontId="10" fillId="0" borderId="8" xfId="1" applyFont="1" applyFill="1" applyBorder="1" applyAlignment="1"/>
    <xf numFmtId="0" fontId="7" fillId="5" borderId="4" xfId="0" applyFont="1" applyFill="1" applyBorder="1" applyAlignment="1">
      <alignment horizontal="left" vertical="top" wrapText="1"/>
    </xf>
    <xf numFmtId="0" fontId="17" fillId="0" borderId="7" xfId="0" applyFont="1" applyBorder="1"/>
    <xf numFmtId="0" fontId="10" fillId="6" borderId="6" xfId="1" applyFont="1" applyFill="1" applyBorder="1"/>
    <xf numFmtId="0" fontId="8" fillId="6" borderId="8" xfId="0" applyFont="1" applyFill="1" applyBorder="1"/>
    <xf numFmtId="0" fontId="8" fillId="6" borderId="8" xfId="0" applyFont="1" applyFill="1" applyBorder="1" applyAlignment="1">
      <alignment wrapText="1"/>
    </xf>
    <xf numFmtId="14" fontId="8" fillId="6" borderId="8" xfId="0" applyNumberFormat="1" applyFont="1" applyFill="1" applyBorder="1"/>
    <xf numFmtId="0" fontId="23" fillId="6" borderId="8" xfId="0" applyFont="1" applyFill="1" applyBorder="1"/>
    <xf numFmtId="0" fontId="10" fillId="6" borderId="8" xfId="1" applyFont="1" applyFill="1" applyBorder="1" applyAlignment="1"/>
    <xf numFmtId="14" fontId="7" fillId="6" borderId="8" xfId="0" applyNumberFormat="1" applyFont="1" applyFill="1" applyBorder="1"/>
    <xf numFmtId="0" fontId="10" fillId="6" borderId="8" xfId="1" applyFont="1" applyFill="1" applyBorder="1"/>
    <xf numFmtId="0" fontId="17" fillId="6" borderId="6" xfId="1" applyFont="1" applyFill="1" applyBorder="1" applyAlignment="1"/>
    <xf numFmtId="0" fontId="7" fillId="5" borderId="5" xfId="2" applyFont="1" applyFill="1" applyBorder="1" applyAlignment="1">
      <alignment wrapText="1"/>
    </xf>
    <xf numFmtId="0" fontId="20" fillId="5" borderId="4" xfId="2" applyFont="1" applyFill="1" applyBorder="1" applyAlignment="1">
      <alignment wrapText="1"/>
    </xf>
    <xf numFmtId="0" fontId="20" fillId="5" borderId="4" xfId="0" applyFont="1" applyFill="1" applyBorder="1" applyAlignment="1">
      <alignment horizontal="center" vertical="top" wrapText="1"/>
    </xf>
    <xf numFmtId="0" fontId="20" fillId="5" borderId="3" xfId="0" applyFont="1" applyFill="1" applyBorder="1" applyAlignment="1">
      <alignment vertical="top" wrapText="1"/>
    </xf>
    <xf numFmtId="0" fontId="20" fillId="5" borderId="3" xfId="0" applyFont="1" applyFill="1" applyBorder="1" applyAlignment="1">
      <alignment horizontal="center" vertical="top"/>
    </xf>
    <xf numFmtId="0" fontId="7" fillId="0" borderId="10" xfId="0" applyFont="1" applyBorder="1" applyAlignment="1">
      <alignment wrapText="1"/>
    </xf>
    <xf numFmtId="14" fontId="7" fillId="0" borderId="10" xfId="0" applyNumberFormat="1" applyFont="1" applyBorder="1"/>
    <xf numFmtId="0" fontId="17" fillId="0" borderId="10" xfId="0" applyFont="1" applyBorder="1"/>
    <xf numFmtId="0" fontId="10" fillId="0" borderId="10" xfId="1" applyFont="1" applyFill="1" applyBorder="1" applyAlignment="1"/>
    <xf numFmtId="0" fontId="17" fillId="2" borderId="0" xfId="0" applyFont="1" applyFill="1" applyAlignment="1">
      <alignment horizontal="center" wrapText="1"/>
    </xf>
    <xf numFmtId="0" fontId="25" fillId="2" borderId="0" xfId="0" applyFont="1" applyFill="1" applyAlignment="1">
      <alignment horizontal="left" wrapText="1"/>
    </xf>
    <xf numFmtId="0" fontId="8" fillId="3" borderId="2" xfId="0" applyFont="1" applyFill="1" applyBorder="1" applyAlignment="1">
      <alignment horizontal="left" vertical="top" wrapText="1"/>
    </xf>
    <xf numFmtId="14" fontId="8" fillId="3" borderId="2" xfId="0" applyNumberFormat="1" applyFont="1" applyFill="1" applyBorder="1" applyAlignment="1">
      <alignment horizontal="left" vertical="top" wrapText="1"/>
    </xf>
    <xf numFmtId="0" fontId="23" fillId="3" borderId="2" xfId="0" applyFont="1" applyFill="1" applyBorder="1" applyAlignment="1">
      <alignment horizontal="left" vertical="top" wrapText="1"/>
    </xf>
    <xf numFmtId="0" fontId="7" fillId="2" borderId="0" xfId="0" applyFont="1" applyFill="1" applyAlignment="1">
      <alignment horizontal="left" vertical="top" wrapText="1"/>
    </xf>
    <xf numFmtId="0" fontId="7" fillId="5" borderId="5" xfId="0" applyFont="1" applyFill="1" applyBorder="1" applyAlignment="1">
      <alignment horizontal="left" vertical="top"/>
    </xf>
    <xf numFmtId="0" fontId="7" fillId="5" borderId="5" xfId="0" applyFont="1" applyFill="1" applyBorder="1" applyAlignment="1">
      <alignment horizontal="left" vertical="top" wrapText="1"/>
    </xf>
    <xf numFmtId="0" fontId="8" fillId="4" borderId="6" xfId="0" applyFont="1" applyFill="1" applyBorder="1"/>
    <xf numFmtId="0" fontId="8" fillId="4" borderId="6" xfId="0" applyFont="1" applyFill="1" applyBorder="1" applyAlignment="1">
      <alignment wrapText="1"/>
    </xf>
    <xf numFmtId="14" fontId="8" fillId="4" borderId="6" xfId="0" applyNumberFormat="1" applyFont="1" applyFill="1" applyBorder="1"/>
    <xf numFmtId="0" fontId="23" fillId="4" borderId="6" xfId="0" applyFont="1" applyFill="1" applyBorder="1"/>
    <xf numFmtId="0" fontId="26" fillId="4" borderId="6" xfId="1" applyFont="1" applyFill="1" applyBorder="1" applyAlignment="1"/>
    <xf numFmtId="14" fontId="7" fillId="4" borderId="6" xfId="0" applyNumberFormat="1" applyFont="1" applyFill="1" applyBorder="1"/>
    <xf numFmtId="0" fontId="20" fillId="5" borderId="4" xfId="0" applyFont="1" applyFill="1" applyBorder="1" applyAlignment="1">
      <alignment horizontal="left" vertical="top"/>
    </xf>
    <xf numFmtId="0" fontId="20" fillId="5" borderId="4" xfId="0" applyFont="1" applyFill="1" applyBorder="1" applyAlignment="1">
      <alignment horizontal="left" vertical="top" wrapText="1"/>
    </xf>
    <xf numFmtId="0" fontId="23" fillId="4" borderId="6" xfId="1" applyFont="1" applyFill="1" applyBorder="1"/>
    <xf numFmtId="0" fontId="17" fillId="0" borderId="7" xfId="1" applyFont="1" applyBorder="1"/>
    <xf numFmtId="0" fontId="26" fillId="4" borderId="6" xfId="1" applyFont="1" applyFill="1" applyBorder="1"/>
    <xf numFmtId="0" fontId="8" fillId="4" borderId="8" xfId="0" applyFont="1" applyFill="1" applyBorder="1"/>
    <xf numFmtId="0" fontId="8" fillId="4" borderId="8" xfId="0" applyFont="1" applyFill="1" applyBorder="1" applyAlignment="1">
      <alignment wrapText="1"/>
    </xf>
    <xf numFmtId="14" fontId="8" fillId="4" borderId="8" xfId="0" applyNumberFormat="1" applyFont="1" applyFill="1" applyBorder="1"/>
    <xf numFmtId="0" fontId="23" fillId="4" borderId="8" xfId="0" applyFont="1" applyFill="1" applyBorder="1"/>
    <xf numFmtId="0" fontId="26" fillId="4" borderId="8" xfId="1" applyFont="1" applyFill="1" applyBorder="1"/>
    <xf numFmtId="14" fontId="7" fillId="4" borderId="8" xfId="0" applyNumberFormat="1" applyFont="1" applyFill="1" applyBorder="1"/>
    <xf numFmtId="0" fontId="23" fillId="4" borderId="6" xfId="1" applyFont="1" applyFill="1" applyBorder="1" applyAlignment="1"/>
    <xf numFmtId="0" fontId="23" fillId="4" borderId="8" xfId="1" applyFont="1" applyFill="1" applyBorder="1" applyAlignment="1"/>
    <xf numFmtId="0" fontId="17" fillId="0" borderId="8" xfId="1" applyFont="1" applyFill="1" applyBorder="1" applyAlignment="1"/>
    <xf numFmtId="0" fontId="8" fillId="4" borderId="6" xfId="2" applyFont="1" applyFill="1" applyBorder="1" applyAlignment="1">
      <alignment wrapText="1"/>
    </xf>
    <xf numFmtId="0" fontId="7" fillId="5" borderId="4" xfId="0" applyFont="1" applyFill="1" applyBorder="1" applyAlignment="1">
      <alignment wrapText="1"/>
    </xf>
    <xf numFmtId="0" fontId="8" fillId="4" borderId="6" xfId="2" applyFont="1" applyFill="1" applyBorder="1"/>
    <xf numFmtId="16" fontId="8" fillId="4" borderId="6" xfId="2" applyNumberFormat="1" applyFont="1" applyFill="1" applyBorder="1" applyAlignment="1">
      <alignment wrapText="1"/>
    </xf>
    <xf numFmtId="16" fontId="8" fillId="4" borderId="8" xfId="2" applyNumberFormat="1" applyFont="1" applyFill="1" applyBorder="1" applyAlignment="1">
      <alignment wrapText="1"/>
    </xf>
    <xf numFmtId="0" fontId="8" fillId="4" borderId="8" xfId="2" applyFont="1" applyFill="1" applyBorder="1" applyAlignment="1">
      <alignment wrapText="1"/>
    </xf>
    <xf numFmtId="0" fontId="20" fillId="5" borderId="3" xfId="0" applyFont="1" applyFill="1" applyBorder="1" applyAlignment="1">
      <alignment horizontal="left" vertical="top"/>
    </xf>
    <xf numFmtId="0" fontId="20" fillId="5" borderId="3" xfId="0" applyFont="1" applyFill="1" applyBorder="1" applyAlignment="1">
      <alignment horizontal="left" vertical="top" wrapText="1"/>
    </xf>
    <xf numFmtId="0" fontId="12" fillId="2" borderId="0" xfId="0" applyFont="1" applyFill="1" applyAlignment="1">
      <alignment wrapText="1"/>
    </xf>
    <xf numFmtId="0" fontId="12" fillId="2" borderId="0" xfId="0" applyFont="1" applyFill="1"/>
    <xf numFmtId="0" fontId="8" fillId="0" borderId="2" xfId="0" applyFont="1" applyBorder="1" applyAlignment="1">
      <alignment wrapText="1"/>
    </xf>
    <xf numFmtId="0" fontId="8" fillId="2" borderId="1" xfId="0" applyFont="1" applyFill="1" applyBorder="1" applyAlignment="1">
      <alignment wrapText="1"/>
    </xf>
    <xf numFmtId="0" fontId="8" fillId="2" borderId="2" xfId="0" applyFont="1" applyFill="1" applyBorder="1" applyAlignment="1">
      <alignment wrapText="1"/>
    </xf>
    <xf numFmtId="14" fontId="8" fillId="2" borderId="2" xfId="0" applyNumberFormat="1" applyFont="1" applyFill="1" applyBorder="1" applyAlignment="1">
      <alignment wrapText="1"/>
    </xf>
    <xf numFmtId="0" fontId="8" fillId="2" borderId="2" xfId="2" applyFont="1" applyFill="1" applyBorder="1" applyAlignment="1">
      <alignment wrapText="1"/>
    </xf>
    <xf numFmtId="0" fontId="8" fillId="2" borderId="1" xfId="2" applyFont="1" applyFill="1" applyBorder="1" applyAlignment="1">
      <alignment wrapText="1"/>
    </xf>
    <xf numFmtId="0" fontId="7" fillId="2" borderId="1" xfId="0" applyFont="1" applyFill="1" applyBorder="1"/>
    <xf numFmtId="14" fontId="7" fillId="2" borderId="1" xfId="0" applyNumberFormat="1" applyFont="1" applyFill="1" applyBorder="1"/>
    <xf numFmtId="0" fontId="7" fillId="2" borderId="1" xfId="0" applyFont="1" applyFill="1" applyBorder="1" applyAlignment="1">
      <alignment wrapText="1"/>
    </xf>
    <xf numFmtId="0" fontId="10" fillId="2" borderId="1" xfId="1" applyFont="1" applyFill="1" applyBorder="1" applyAlignment="1"/>
    <xf numFmtId="0" fontId="10" fillId="2" borderId="1" xfId="1" applyFont="1" applyFill="1" applyBorder="1"/>
    <xf numFmtId="0" fontId="7" fillId="2" borderId="1" xfId="0" applyNumberFormat="1" applyFont="1" applyFill="1" applyBorder="1"/>
    <xf numFmtId="0" fontId="7" fillId="2" borderId="2" xfId="0" applyFont="1" applyFill="1" applyBorder="1"/>
    <xf numFmtId="0" fontId="7" fillId="2" borderId="13" xfId="0" applyFont="1" applyFill="1" applyBorder="1"/>
    <xf numFmtId="0" fontId="7" fillId="2" borderId="14" xfId="0" applyFont="1" applyFill="1" applyBorder="1"/>
    <xf numFmtId="14" fontId="7" fillId="2" borderId="0" xfId="0" applyNumberFormat="1" applyFont="1" applyFill="1"/>
    <xf numFmtId="0" fontId="17" fillId="2" borderId="1" xfId="1" applyFont="1" applyFill="1" applyBorder="1" applyAlignment="1"/>
    <xf numFmtId="11" fontId="7" fillId="2" borderId="1" xfId="0" applyNumberFormat="1" applyFont="1" applyFill="1" applyBorder="1"/>
    <xf numFmtId="164" fontId="7" fillId="2" borderId="1" xfId="0" applyNumberFormat="1" applyFont="1" applyFill="1" applyBorder="1"/>
    <xf numFmtId="0" fontId="21" fillId="2" borderId="0" xfId="0" applyFont="1" applyFill="1" applyAlignment="1">
      <alignment horizontal="left"/>
    </xf>
    <xf numFmtId="0" fontId="21" fillId="2" borderId="0" xfId="0" applyFont="1" applyFill="1" applyAlignment="1">
      <alignment horizontal="left" wrapText="1"/>
    </xf>
    <xf numFmtId="0" fontId="12" fillId="2" borderId="0" xfId="0" applyFont="1" applyFill="1" applyBorder="1"/>
    <xf numFmtId="14" fontId="8" fillId="2" borderId="1" xfId="0" applyNumberFormat="1" applyFont="1" applyFill="1" applyBorder="1" applyAlignment="1">
      <alignment wrapText="1"/>
    </xf>
    <xf numFmtId="0" fontId="23" fillId="2" borderId="1" xfId="0" applyFont="1" applyFill="1" applyBorder="1" applyAlignment="1">
      <alignment wrapText="1"/>
    </xf>
    <xf numFmtId="0" fontId="7" fillId="2" borderId="3" xfId="0" applyFont="1" applyFill="1" applyBorder="1"/>
    <xf numFmtId="0" fontId="7" fillId="2" borderId="3" xfId="0" applyFont="1" applyFill="1" applyBorder="1" applyAlignment="1">
      <alignment wrapText="1"/>
    </xf>
    <xf numFmtId="14" fontId="7" fillId="2" borderId="3" xfId="0" applyNumberFormat="1" applyFont="1" applyFill="1" applyBorder="1"/>
    <xf numFmtId="0" fontId="17" fillId="2" borderId="3" xfId="0" applyFont="1" applyFill="1" applyBorder="1"/>
    <xf numFmtId="0" fontId="10" fillId="2" borderId="3" xfId="1" applyFont="1" applyFill="1" applyBorder="1" applyAlignment="1"/>
    <xf numFmtId="0" fontId="17" fillId="2" borderId="1" xfId="0" applyFont="1" applyFill="1" applyBorder="1"/>
    <xf numFmtId="0" fontId="7" fillId="2" borderId="1" xfId="2" applyFont="1" applyFill="1" applyBorder="1"/>
    <xf numFmtId="16" fontId="7" fillId="2" borderId="1" xfId="2" applyNumberFormat="1" applyFont="1" applyFill="1" applyBorder="1"/>
    <xf numFmtId="0" fontId="7" fillId="2" borderId="0" xfId="0" applyFont="1" applyFill="1" applyBorder="1"/>
    <xf numFmtId="0" fontId="7" fillId="2" borderId="1" xfId="2" applyFont="1" applyFill="1" applyBorder="1" applyAlignment="1">
      <alignment wrapText="1"/>
    </xf>
    <xf numFmtId="0" fontId="27" fillId="2" borderId="0" xfId="0" applyFont="1" applyFill="1" applyAlignment="1">
      <alignment wrapText="1"/>
    </xf>
    <xf numFmtId="0" fontId="27" fillId="2" borderId="0" xfId="0" applyFont="1" applyFill="1" applyAlignment="1">
      <alignment horizontal="left" wrapText="1"/>
    </xf>
    <xf numFmtId="0" fontId="7"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17" xfId="0" applyFont="1" applyFill="1" applyBorder="1" applyAlignment="1"/>
    <xf numFmtId="0" fontId="8" fillId="2" borderId="18" xfId="0" applyFont="1" applyFill="1" applyBorder="1" applyAlignment="1"/>
    <xf numFmtId="0" fontId="8" fillId="2" borderId="11" xfId="0" applyFont="1" applyFill="1" applyBorder="1" applyAlignment="1"/>
    <xf numFmtId="0" fontId="7" fillId="2" borderId="19" xfId="0" applyFont="1" applyFill="1" applyBorder="1"/>
    <xf numFmtId="0" fontId="7" fillId="2" borderId="24" xfId="0" applyFont="1" applyFill="1" applyBorder="1" applyAlignment="1">
      <alignment wrapText="1"/>
    </xf>
    <xf numFmtId="0" fontId="7" fillId="2" borderId="26" xfId="0" applyFont="1" applyFill="1" applyBorder="1" applyAlignment="1">
      <alignment wrapText="1"/>
    </xf>
    <xf numFmtId="0" fontId="7" fillId="14" borderId="0" xfId="0" applyFont="1" applyFill="1"/>
    <xf numFmtId="0" fontId="7" fillId="14" borderId="21" xfId="2" applyFont="1" applyFill="1" applyBorder="1"/>
    <xf numFmtId="0" fontId="7" fillId="14" borderId="12" xfId="2" applyFont="1" applyFill="1" applyBorder="1"/>
    <xf numFmtId="0" fontId="7" fillId="14" borderId="23" xfId="0" applyFont="1" applyFill="1" applyBorder="1"/>
    <xf numFmtId="0" fontId="7" fillId="14" borderId="25" xfId="0" applyFont="1" applyFill="1" applyBorder="1"/>
    <xf numFmtId="0" fontId="7" fillId="0" borderId="0" xfId="0" applyFont="1"/>
    <xf numFmtId="0" fontId="8" fillId="0" borderId="13" xfId="0" applyFont="1" applyBorder="1" applyAlignment="1">
      <alignment wrapText="1"/>
    </xf>
    <xf numFmtId="0" fontId="13" fillId="2" borderId="0" xfId="0" applyFont="1" applyFill="1" applyBorder="1" applyAlignment="1">
      <alignment wrapText="1"/>
    </xf>
    <xf numFmtId="0" fontId="8" fillId="0" borderId="1" xfId="0" applyFont="1" applyBorder="1" applyAlignment="1">
      <alignment wrapText="1"/>
    </xf>
    <xf numFmtId="0" fontId="8" fillId="10" borderId="1" xfId="0" applyFont="1" applyFill="1" applyBorder="1" applyAlignment="1">
      <alignment wrapText="1"/>
    </xf>
    <xf numFmtId="0" fontId="8" fillId="3" borderId="1" xfId="0" applyFont="1" applyFill="1" applyBorder="1" applyAlignment="1">
      <alignment wrapText="1"/>
    </xf>
    <xf numFmtId="0" fontId="8" fillId="11" borderId="1" xfId="0" applyFont="1" applyFill="1" applyBorder="1" applyAlignment="1">
      <alignment wrapText="1"/>
    </xf>
    <xf numFmtId="0" fontId="8" fillId="6" borderId="1" xfId="0" applyFont="1" applyFill="1" applyBorder="1" applyAlignment="1">
      <alignment wrapText="1"/>
    </xf>
    <xf numFmtId="0" fontId="7" fillId="0" borderId="13" xfId="0" applyFont="1" applyBorder="1"/>
    <xf numFmtId="11" fontId="7" fillId="12" borderId="1" xfId="0" applyNumberFormat="1" applyFont="1" applyFill="1" applyBorder="1"/>
    <xf numFmtId="11" fontId="7" fillId="0" borderId="1" xfId="0" applyNumberFormat="1" applyFont="1" applyBorder="1"/>
    <xf numFmtId="0" fontId="12" fillId="2" borderId="0" xfId="2" applyFont="1" applyFill="1" applyBorder="1"/>
    <xf numFmtId="0" fontId="7" fillId="0" borderId="1" xfId="2" applyFont="1" applyFill="1" applyBorder="1"/>
    <xf numFmtId="0" fontId="7" fillId="0" borderId="1" xfId="0" applyFont="1" applyFill="1" applyBorder="1"/>
    <xf numFmtId="0" fontId="10" fillId="2" borderId="0" xfId="1" applyFont="1" applyFill="1" applyBorder="1" applyAlignment="1">
      <alignment horizontal="left" vertical="top" wrapText="1"/>
    </xf>
    <xf numFmtId="0" fontId="28" fillId="0" borderId="0" xfId="1" applyFont="1" applyFill="1" applyAlignment="1">
      <alignment horizontal="left" vertical="top" wrapText="1"/>
    </xf>
    <xf numFmtId="0" fontId="28" fillId="2" borderId="0" xfId="1" applyFont="1" applyFill="1" applyAlignment="1">
      <alignment horizontal="left" vertical="top" wrapText="1"/>
    </xf>
    <xf numFmtId="0" fontId="8" fillId="2" borderId="17" xfId="0" applyFont="1" applyFill="1" applyBorder="1"/>
    <xf numFmtId="0" fontId="8" fillId="2" borderId="18" xfId="0" applyFont="1" applyFill="1" applyBorder="1"/>
    <xf numFmtId="0" fontId="8" fillId="2" borderId="11" xfId="0" applyFont="1" applyFill="1" applyBorder="1"/>
    <xf numFmtId="0" fontId="7" fillId="2" borderId="20" xfId="0" applyFont="1" applyFill="1" applyBorder="1"/>
    <xf numFmtId="0" fontId="7" fillId="14" borderId="12" xfId="0" applyFont="1" applyFill="1" applyBorder="1"/>
    <xf numFmtId="0" fontId="7" fillId="14" borderId="22" xfId="0" applyFont="1" applyFill="1" applyBorder="1"/>
    <xf numFmtId="0" fontId="8" fillId="2" borderId="0" xfId="0" applyFont="1" applyFill="1" applyBorder="1" applyAlignment="1">
      <alignment wrapText="1"/>
    </xf>
    <xf numFmtId="0" fontId="8" fillId="7" borderId="1" xfId="0" applyFont="1" applyFill="1" applyBorder="1" applyAlignment="1">
      <alignment wrapText="1"/>
    </xf>
    <xf numFmtId="0" fontId="17" fillId="2" borderId="0" xfId="0" applyFont="1" applyFill="1" applyBorder="1"/>
    <xf numFmtId="0" fontId="7" fillId="2" borderId="1" xfId="2" applyFont="1" applyBorder="1"/>
    <xf numFmtId="0" fontId="9" fillId="0" borderId="1" xfId="0" applyFont="1" applyBorder="1"/>
    <xf numFmtId="0" fontId="17" fillId="2" borderId="0" xfId="2" applyFont="1" applyFill="1" applyBorder="1"/>
    <xf numFmtId="0" fontId="7" fillId="14" borderId="1" xfId="2" applyFont="1" applyFill="1" applyBorder="1"/>
    <xf numFmtId="0" fontId="7" fillId="14" borderId="1" xfId="0" applyFont="1" applyFill="1" applyBorder="1"/>
    <xf numFmtId="11" fontId="7" fillId="14" borderId="1" xfId="0" applyNumberFormat="1" applyFont="1" applyFill="1" applyBorder="1"/>
    <xf numFmtId="0" fontId="8" fillId="2" borderId="1" xfId="0" applyFont="1" applyFill="1" applyBorder="1"/>
    <xf numFmtId="0" fontId="7" fillId="9" borderId="1" xfId="0" applyFont="1" applyFill="1" applyBorder="1"/>
  </cellXfs>
  <cellStyles count="5">
    <cellStyle name="Blank" xfId="2" xr:uid="{C42D885A-C908-42EE-99A6-3599A590E856}"/>
    <cellStyle name="Hyperlink" xfId="1" builtinId="8"/>
    <cellStyle name="Normal" xfId="0" builtinId="0"/>
    <cellStyle name="Normal 3" xfId="4" xr:uid="{FE42E506-4634-4F27-9771-1B853B577915}"/>
    <cellStyle name="Normal 4" xfId="3" xr:uid="{1E4A7458-0B8A-4588-AFBA-A8AF455F93F1}"/>
  </cellStyles>
  <dxfs count="0"/>
  <tableStyles count="0" defaultTableStyle="TableStyleMedium2" defaultPivotStyle="PivotStyleLight16"/>
  <colors>
    <mruColors>
      <color rgb="FF7CD359"/>
      <color rgb="FFEAF29A"/>
      <color rgb="FFB5E6A2"/>
      <color rgb="FF59BC32"/>
      <color rgb="FFA6C9EC"/>
      <color rgb="FFA6B5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4533900</xdr:colOff>
      <xdr:row>0</xdr:row>
      <xdr:rowOff>180974</xdr:rowOff>
    </xdr:from>
    <xdr:to>
      <xdr:col>4</xdr:col>
      <xdr:colOff>163286</xdr:colOff>
      <xdr:row>3</xdr:row>
      <xdr:rowOff>118670</xdr:rowOff>
    </xdr:to>
    <xdr:pic>
      <xdr:nvPicPr>
        <xdr:cNvPr id="17" name="Picture 1">
          <a:extLst>
            <a:ext uri="{FF2B5EF4-FFF2-40B4-BE49-F238E27FC236}">
              <a16:creationId xmlns:a16="http://schemas.microsoft.com/office/drawing/2014/main" id="{B3278399-EEB8-4754-BC52-882B2234B5C1}"/>
            </a:ext>
          </a:extLst>
        </xdr:cNvPr>
        <xdr:cNvPicPr>
          <a:picLocks noChangeAspect="1"/>
        </xdr:cNvPicPr>
      </xdr:nvPicPr>
      <xdr:blipFill>
        <a:blip xmlns:r="http://schemas.openxmlformats.org/officeDocument/2006/relationships" r:embed="rId1"/>
        <a:stretch>
          <a:fillRect/>
        </a:stretch>
      </xdr:blipFill>
      <xdr:spPr>
        <a:xfrm>
          <a:off x="9359900" y="180974"/>
          <a:ext cx="1534886" cy="642546"/>
        </a:xfrm>
        <a:prstGeom prst="rect">
          <a:avLst/>
        </a:prstGeom>
      </xdr:spPr>
    </xdr:pic>
    <xdr:clientData/>
  </xdr:twoCellAnchor>
  <xdr:twoCellAnchor editAs="oneCell">
    <xdr:from>
      <xdr:col>0</xdr:col>
      <xdr:colOff>0</xdr:colOff>
      <xdr:row>0</xdr:row>
      <xdr:rowOff>0</xdr:rowOff>
    </xdr:from>
    <xdr:to>
      <xdr:col>0</xdr:col>
      <xdr:colOff>685800</xdr:colOff>
      <xdr:row>4</xdr:row>
      <xdr:rowOff>133309</xdr:rowOff>
    </xdr:to>
    <xdr:pic>
      <xdr:nvPicPr>
        <xdr:cNvPr id="3" name="Picture 2">
          <a:extLst>
            <a:ext uri="{FF2B5EF4-FFF2-40B4-BE49-F238E27FC236}">
              <a16:creationId xmlns:a16="http://schemas.microsoft.com/office/drawing/2014/main" id="{5B89AEEC-52D5-407C-AFC6-664AB9DB2C21}"/>
            </a:ext>
          </a:extLst>
        </xdr:cNvPr>
        <xdr:cNvPicPr>
          <a:picLocks noChangeAspect="1"/>
        </xdr:cNvPicPr>
      </xdr:nvPicPr>
      <xdr:blipFill>
        <a:blip xmlns:r="http://schemas.openxmlformats.org/officeDocument/2006/relationships" r:embed="rId2"/>
        <a:stretch>
          <a:fillRect/>
        </a:stretch>
      </xdr:blipFill>
      <xdr:spPr>
        <a:xfrm>
          <a:off x="0" y="0"/>
          <a:ext cx="685800" cy="10064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martin\OneDrive%20-%20Oregon\TRV_2022_Update.xlsm" TargetMode="External"/><Relationship Id="rId1" Type="http://schemas.openxmlformats.org/officeDocument/2006/relationships/externalLinkPath" Target="file:///C:\Users\kmartin\OneDrive%20-%20Oregon\TRV_2022_Upd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Review Auth. Sources"/>
      <sheetName val="QA Export"/>
      <sheetName val="Target Organ Analysis"/>
      <sheetName val="2018 Critical Effects"/>
      <sheetName val="Authoritative Source Changes"/>
      <sheetName val="Review TRV Changes"/>
      <sheetName val="TRV Changes"/>
      <sheetName val="TRV Cancer Decisions"/>
      <sheetName val="TRV Chronic Decisions"/>
      <sheetName val="TRV Acute Decisions"/>
      <sheetName val="Lookups"/>
      <sheetName val="TACs"/>
      <sheetName val="USDOT"/>
      <sheetName val="IRIS"/>
      <sheetName val="IRIS_2018"/>
      <sheetName val="OEHAA"/>
      <sheetName val="OEHAA_2018"/>
      <sheetName val="ATSDR"/>
      <sheetName val="ATSDR_2018"/>
      <sheetName val="Staging"/>
      <sheetName val="PPRTV"/>
      <sheetName val="DEQ"/>
      <sheetName val="HOI3HI5Table"/>
      <sheetName val="TRV Selection"/>
      <sheetName val="PPRTV_2018"/>
      <sheetName val="Original Spreadsheet"/>
      <sheetName val="ABCs_2018"/>
      <sheetName val="TRVs_2018"/>
      <sheetName val="Backup"/>
      <sheetName val="Display Order"/>
      <sheetName val="Main Table ATSAC"/>
      <sheetName val="TRV Options"/>
      <sheetName val="Critical Effects"/>
      <sheetName val="CanCriticalEffectsATSAC"/>
      <sheetName val="NCCriticalEffectsATSAC"/>
      <sheetName val="Links"/>
      <sheetName val="RBC_2018"/>
    </sheetNames>
    <sheetDataSet>
      <sheetData sheetId="0"/>
      <sheetData sheetId="1"/>
      <sheetData sheetId="2"/>
      <sheetData sheetId="3"/>
      <sheetData sheetId="4"/>
      <sheetData sheetId="5"/>
      <sheetData sheetId="6"/>
      <sheetData sheetId="7"/>
      <sheetData sheetId="8"/>
      <sheetData sheetId="9"/>
      <sheetData sheetId="10"/>
      <sheetData sheetId="11">
        <row r="18">
          <cell r="G18" t="str">
            <v>Partially complete, will finish later</v>
          </cell>
        </row>
        <row r="19">
          <cell r="G19" t="str">
            <v>Complete, ready for QA</v>
          </cell>
        </row>
        <row r="20">
          <cell r="G20" t="str">
            <v>QA Complete</v>
          </cell>
        </row>
        <row r="21">
          <cell r="G21" t="str">
            <v>Review not needed</v>
          </cell>
        </row>
      </sheetData>
      <sheetData sheetId="12">
        <row r="6">
          <cell r="B6">
            <v>1</v>
          </cell>
          <cell r="G6" t="str">
            <v>Yes</v>
          </cell>
          <cell r="H6" t="str">
            <v>Yes</v>
          </cell>
        </row>
        <row r="7">
          <cell r="B7">
            <v>2</v>
          </cell>
          <cell r="G7" t="str">
            <v>Yes</v>
          </cell>
          <cell r="H7" t="str">
            <v>Yes</v>
          </cell>
        </row>
        <row r="8">
          <cell r="B8">
            <v>634</v>
          </cell>
          <cell r="G8" t="str">
            <v>Yes</v>
          </cell>
          <cell r="H8" t="str">
            <v>Yes</v>
          </cell>
        </row>
        <row r="9">
          <cell r="B9">
            <v>3</v>
          </cell>
          <cell r="G9" t="str">
            <v>Yes</v>
          </cell>
          <cell r="H9" t="str">
            <v>Yes</v>
          </cell>
        </row>
        <row r="10">
          <cell r="B10">
            <v>4</v>
          </cell>
          <cell r="G10" t="str">
            <v>No</v>
          </cell>
          <cell r="H10" t="str">
            <v>No</v>
          </cell>
        </row>
        <row r="11">
          <cell r="B11">
            <v>5</v>
          </cell>
          <cell r="G11" t="str">
            <v>Yes</v>
          </cell>
          <cell r="H11" t="str">
            <v>Yes</v>
          </cell>
        </row>
        <row r="12">
          <cell r="B12">
            <v>6</v>
          </cell>
          <cell r="G12" t="str">
            <v>Yes</v>
          </cell>
          <cell r="H12" t="str">
            <v>Yes</v>
          </cell>
        </row>
        <row r="13">
          <cell r="B13">
            <v>7</v>
          </cell>
          <cell r="G13" t="str">
            <v>Yes</v>
          </cell>
          <cell r="H13" t="str">
            <v>Yes</v>
          </cell>
        </row>
        <row r="14">
          <cell r="B14">
            <v>8</v>
          </cell>
          <cell r="G14" t="str">
            <v>Yes</v>
          </cell>
          <cell r="H14" t="str">
            <v>Yes</v>
          </cell>
        </row>
        <row r="15">
          <cell r="B15">
            <v>9</v>
          </cell>
          <cell r="G15" t="str">
            <v>No</v>
          </cell>
          <cell r="H15" t="str">
            <v>No</v>
          </cell>
        </row>
        <row r="16">
          <cell r="B16">
            <v>10</v>
          </cell>
          <cell r="G16" t="str">
            <v>No</v>
          </cell>
          <cell r="H16" t="str">
            <v>No</v>
          </cell>
        </row>
        <row r="17">
          <cell r="B17">
            <v>11</v>
          </cell>
          <cell r="G17" t="str">
            <v>Yes</v>
          </cell>
          <cell r="H17" t="str">
            <v>Yes</v>
          </cell>
        </row>
        <row r="18">
          <cell r="B18">
            <v>12</v>
          </cell>
          <cell r="G18" t="str">
            <v>Yes</v>
          </cell>
          <cell r="H18" t="str">
            <v>Yes</v>
          </cell>
        </row>
        <row r="19">
          <cell r="B19">
            <v>13</v>
          </cell>
          <cell r="G19" t="str">
            <v>Yes</v>
          </cell>
          <cell r="H19" t="str">
            <v>Yes</v>
          </cell>
        </row>
        <row r="20">
          <cell r="B20">
            <v>14</v>
          </cell>
          <cell r="G20" t="str">
            <v>No</v>
          </cell>
          <cell r="H20" t="str">
            <v>No</v>
          </cell>
        </row>
        <row r="21">
          <cell r="B21">
            <v>16</v>
          </cell>
          <cell r="G21" t="str">
            <v>No</v>
          </cell>
          <cell r="H21" t="str">
            <v>No</v>
          </cell>
        </row>
        <row r="22">
          <cell r="B22">
            <v>18</v>
          </cell>
          <cell r="G22" t="str">
            <v>No</v>
          </cell>
          <cell r="H22" t="str">
            <v>No</v>
          </cell>
        </row>
        <row r="23">
          <cell r="B23">
            <v>19</v>
          </cell>
          <cell r="G23" t="str">
            <v>No</v>
          </cell>
          <cell r="H23" t="str">
            <v>No</v>
          </cell>
        </row>
        <row r="24">
          <cell r="B24">
            <v>20</v>
          </cell>
          <cell r="G24" t="str">
            <v>No</v>
          </cell>
          <cell r="H24" t="str">
            <v>No</v>
          </cell>
        </row>
        <row r="25">
          <cell r="B25">
            <v>21</v>
          </cell>
          <cell r="G25" t="str">
            <v>No</v>
          </cell>
          <cell r="H25" t="str">
            <v>No</v>
          </cell>
        </row>
        <row r="26">
          <cell r="B26">
            <v>22</v>
          </cell>
          <cell r="G26" t="str">
            <v>No</v>
          </cell>
          <cell r="H26" t="str">
            <v>No</v>
          </cell>
        </row>
        <row r="27">
          <cell r="B27">
            <v>23</v>
          </cell>
          <cell r="G27" t="str">
            <v>No</v>
          </cell>
          <cell r="H27" t="str">
            <v>No</v>
          </cell>
        </row>
        <row r="28">
          <cell r="B28">
            <v>24</v>
          </cell>
          <cell r="G28" t="str">
            <v>No</v>
          </cell>
          <cell r="H28" t="str">
            <v>No</v>
          </cell>
        </row>
        <row r="29">
          <cell r="B29">
            <v>25</v>
          </cell>
          <cell r="G29" t="str">
            <v>No</v>
          </cell>
          <cell r="H29" t="str">
            <v>No</v>
          </cell>
        </row>
        <row r="30">
          <cell r="B30">
            <v>26</v>
          </cell>
          <cell r="G30" t="str">
            <v>Yes</v>
          </cell>
          <cell r="H30" t="str">
            <v>Yes</v>
          </cell>
        </row>
        <row r="31">
          <cell r="B31">
            <v>27</v>
          </cell>
          <cell r="G31" t="str">
            <v>No</v>
          </cell>
          <cell r="H31" t="str">
            <v>No</v>
          </cell>
        </row>
        <row r="32">
          <cell r="B32">
            <v>28</v>
          </cell>
          <cell r="G32" t="str">
            <v>No</v>
          </cell>
          <cell r="H32" t="str">
            <v>No</v>
          </cell>
        </row>
        <row r="33">
          <cell r="B33">
            <v>29</v>
          </cell>
          <cell r="G33" t="str">
            <v>No</v>
          </cell>
          <cell r="H33" t="str">
            <v>No</v>
          </cell>
        </row>
        <row r="34">
          <cell r="B34">
            <v>30</v>
          </cell>
          <cell r="G34" t="str">
            <v>Yes</v>
          </cell>
          <cell r="H34" t="str">
            <v>Yes</v>
          </cell>
        </row>
        <row r="35">
          <cell r="B35">
            <v>31</v>
          </cell>
          <cell r="G35" t="str">
            <v>No</v>
          </cell>
          <cell r="H35" t="str">
            <v>No</v>
          </cell>
        </row>
        <row r="36">
          <cell r="B36">
            <v>32</v>
          </cell>
          <cell r="G36" t="str">
            <v>No</v>
          </cell>
          <cell r="H36" t="str">
            <v>No</v>
          </cell>
        </row>
        <row r="37">
          <cell r="B37">
            <v>33</v>
          </cell>
          <cell r="G37" t="str">
            <v>Yes</v>
          </cell>
          <cell r="H37" t="str">
            <v>Yes</v>
          </cell>
        </row>
        <row r="38">
          <cell r="B38">
            <v>35</v>
          </cell>
          <cell r="G38" t="str">
            <v>Yes</v>
          </cell>
          <cell r="H38" t="str">
            <v>No</v>
          </cell>
        </row>
        <row r="39">
          <cell r="B39">
            <v>36</v>
          </cell>
          <cell r="G39" t="str">
            <v>Yes</v>
          </cell>
          <cell r="H39" t="str">
            <v>Yes</v>
          </cell>
        </row>
        <row r="40">
          <cell r="B40">
            <v>37</v>
          </cell>
          <cell r="G40" t="str">
            <v>Yes</v>
          </cell>
          <cell r="H40" t="str">
            <v>Yes</v>
          </cell>
        </row>
        <row r="41">
          <cell r="B41">
            <v>39</v>
          </cell>
          <cell r="G41" t="str">
            <v>Yes</v>
          </cell>
          <cell r="H41" t="str">
            <v>Yes</v>
          </cell>
        </row>
        <row r="42">
          <cell r="B42">
            <v>356</v>
          </cell>
          <cell r="G42" t="str">
            <v>Yes</v>
          </cell>
          <cell r="H42" t="str">
            <v>Yes</v>
          </cell>
        </row>
        <row r="43">
          <cell r="B43">
            <v>40</v>
          </cell>
          <cell r="G43" t="str">
            <v>No</v>
          </cell>
          <cell r="H43" t="str">
            <v>No</v>
          </cell>
        </row>
        <row r="44">
          <cell r="B44">
            <v>41</v>
          </cell>
          <cell r="G44" t="str">
            <v>No</v>
          </cell>
          <cell r="H44" t="str">
            <v>No</v>
          </cell>
        </row>
        <row r="45">
          <cell r="B45">
            <v>42</v>
          </cell>
          <cell r="G45" t="str">
            <v>No</v>
          </cell>
          <cell r="H45" t="str">
            <v>No</v>
          </cell>
        </row>
        <row r="46">
          <cell r="B46">
            <v>43</v>
          </cell>
          <cell r="G46" t="str">
            <v>No</v>
          </cell>
          <cell r="H46" t="str">
            <v>No</v>
          </cell>
        </row>
        <row r="47">
          <cell r="B47">
            <v>44</v>
          </cell>
          <cell r="G47" t="str">
            <v>Yes</v>
          </cell>
          <cell r="H47" t="str">
            <v>Yes</v>
          </cell>
        </row>
        <row r="48">
          <cell r="B48">
            <v>45</v>
          </cell>
          <cell r="G48" t="str">
            <v>No</v>
          </cell>
          <cell r="H48" t="str">
            <v>No</v>
          </cell>
        </row>
        <row r="49">
          <cell r="B49">
            <v>46</v>
          </cell>
          <cell r="G49" t="str">
            <v>Yes</v>
          </cell>
          <cell r="H49" t="str">
            <v>Yes</v>
          </cell>
        </row>
        <row r="50">
          <cell r="B50">
            <v>47</v>
          </cell>
          <cell r="G50" t="str">
            <v>Yes</v>
          </cell>
          <cell r="H50" t="str">
            <v>Yes</v>
          </cell>
        </row>
        <row r="51">
          <cell r="B51">
            <v>52</v>
          </cell>
          <cell r="G51" t="str">
            <v>No</v>
          </cell>
          <cell r="H51" t="str">
            <v>No</v>
          </cell>
        </row>
        <row r="52">
          <cell r="B52">
            <v>53</v>
          </cell>
          <cell r="G52" t="str">
            <v>No</v>
          </cell>
          <cell r="H52" t="str">
            <v>No</v>
          </cell>
        </row>
        <row r="53">
          <cell r="B53">
            <v>54</v>
          </cell>
          <cell r="G53" t="str">
            <v>No</v>
          </cell>
          <cell r="H53" t="str">
            <v>No</v>
          </cell>
        </row>
        <row r="54">
          <cell r="B54">
            <v>55</v>
          </cell>
          <cell r="G54" t="str">
            <v>No</v>
          </cell>
          <cell r="H54" t="str">
            <v>No</v>
          </cell>
        </row>
        <row r="55">
          <cell r="B55">
            <v>56</v>
          </cell>
          <cell r="G55" t="str">
            <v>Yes</v>
          </cell>
          <cell r="H55" t="str">
            <v>Yes</v>
          </cell>
        </row>
        <row r="56">
          <cell r="B56">
            <v>57</v>
          </cell>
          <cell r="G56" t="str">
            <v>No</v>
          </cell>
          <cell r="H56" t="str">
            <v>No</v>
          </cell>
        </row>
        <row r="57">
          <cell r="B57">
            <v>58</v>
          </cell>
          <cell r="G57" t="str">
            <v>Yes</v>
          </cell>
          <cell r="H57" t="str">
            <v>Yes</v>
          </cell>
        </row>
        <row r="58">
          <cell r="B58">
            <v>60</v>
          </cell>
          <cell r="G58" t="str">
            <v>No</v>
          </cell>
          <cell r="H58" t="str">
            <v>No</v>
          </cell>
        </row>
        <row r="59">
          <cell r="B59">
            <v>61</v>
          </cell>
          <cell r="G59" t="str">
            <v>No</v>
          </cell>
          <cell r="H59" t="str">
            <v>No</v>
          </cell>
        </row>
        <row r="60">
          <cell r="B60">
            <v>62</v>
          </cell>
          <cell r="G60" t="str">
            <v>No</v>
          </cell>
          <cell r="H60" t="str">
            <v>No</v>
          </cell>
        </row>
        <row r="61">
          <cell r="B61">
            <v>63</v>
          </cell>
          <cell r="G61" t="str">
            <v>Yes</v>
          </cell>
          <cell r="H61" t="str">
            <v>Yes</v>
          </cell>
        </row>
        <row r="62">
          <cell r="B62">
            <v>64</v>
          </cell>
          <cell r="G62" t="str">
            <v>Yes</v>
          </cell>
          <cell r="H62" t="str">
            <v>Yes</v>
          </cell>
        </row>
        <row r="63">
          <cell r="B63">
            <v>65</v>
          </cell>
          <cell r="G63" t="str">
            <v>No</v>
          </cell>
          <cell r="H63" t="str">
            <v>No</v>
          </cell>
        </row>
        <row r="64">
          <cell r="B64">
            <v>522</v>
          </cell>
          <cell r="G64" t="str">
            <v>Yes</v>
          </cell>
          <cell r="H64" t="str">
            <v>Yes</v>
          </cell>
        </row>
        <row r="65">
          <cell r="B65">
            <v>66</v>
          </cell>
          <cell r="G65" t="str">
            <v>No</v>
          </cell>
          <cell r="H65" t="str">
            <v>No</v>
          </cell>
        </row>
        <row r="66">
          <cell r="B66">
            <v>68</v>
          </cell>
          <cell r="G66" t="str">
            <v>No</v>
          </cell>
          <cell r="H66" t="str">
            <v>No</v>
          </cell>
        </row>
        <row r="67">
          <cell r="B67">
            <v>71</v>
          </cell>
          <cell r="G67" t="str">
            <v>No</v>
          </cell>
          <cell r="H67" t="str">
            <v>No</v>
          </cell>
        </row>
        <row r="68">
          <cell r="B68">
            <v>72</v>
          </cell>
          <cell r="G68" t="str">
            <v>Yes</v>
          </cell>
          <cell r="H68" t="str">
            <v>Yes</v>
          </cell>
        </row>
        <row r="69">
          <cell r="B69">
            <v>324</v>
          </cell>
          <cell r="G69" t="str">
            <v>Yes</v>
          </cell>
          <cell r="H69" t="str">
            <v>Yes</v>
          </cell>
        </row>
        <row r="70">
          <cell r="B70">
            <v>73</v>
          </cell>
          <cell r="G70" t="str">
            <v>Yes</v>
          </cell>
          <cell r="H70" t="str">
            <v>Yes</v>
          </cell>
        </row>
        <row r="71">
          <cell r="B71">
            <v>74</v>
          </cell>
          <cell r="G71" t="str">
            <v>No</v>
          </cell>
          <cell r="H71" t="str">
            <v>No</v>
          </cell>
        </row>
        <row r="72">
          <cell r="B72">
            <v>75</v>
          </cell>
          <cell r="G72" t="str">
            <v>Yes</v>
          </cell>
          <cell r="H72" t="str">
            <v>Yes</v>
          </cell>
        </row>
        <row r="73">
          <cell r="B73">
            <v>333</v>
          </cell>
          <cell r="G73" t="str">
            <v>Yes</v>
          </cell>
          <cell r="H73" t="str">
            <v>Yes</v>
          </cell>
        </row>
        <row r="74">
          <cell r="B74">
            <v>76</v>
          </cell>
          <cell r="G74" t="str">
            <v>No</v>
          </cell>
          <cell r="H74" t="str">
            <v>No</v>
          </cell>
        </row>
        <row r="75">
          <cell r="B75">
            <v>77</v>
          </cell>
          <cell r="G75" t="str">
            <v>No</v>
          </cell>
          <cell r="H75" t="str">
            <v>No</v>
          </cell>
        </row>
        <row r="76">
          <cell r="B76">
            <v>78</v>
          </cell>
          <cell r="G76" t="str">
            <v>No</v>
          </cell>
          <cell r="H76" t="str">
            <v>No</v>
          </cell>
        </row>
        <row r="77">
          <cell r="B77">
            <v>79</v>
          </cell>
          <cell r="G77" t="str">
            <v>Yes</v>
          </cell>
          <cell r="H77" t="str">
            <v>Yes</v>
          </cell>
        </row>
        <row r="78">
          <cell r="B78">
            <v>80</v>
          </cell>
          <cell r="G78" t="str">
            <v>No</v>
          </cell>
          <cell r="H78" t="str">
            <v>No</v>
          </cell>
        </row>
        <row r="79">
          <cell r="B79">
            <v>519</v>
          </cell>
          <cell r="G79" t="str">
            <v>No</v>
          </cell>
          <cell r="H79" t="str">
            <v>No</v>
          </cell>
        </row>
        <row r="80">
          <cell r="B80">
            <v>81</v>
          </cell>
          <cell r="G80" t="str">
            <v>No</v>
          </cell>
          <cell r="H80" t="str">
            <v>No</v>
          </cell>
        </row>
        <row r="81">
          <cell r="B81">
            <v>82</v>
          </cell>
          <cell r="G81" t="str">
            <v>No</v>
          </cell>
          <cell r="H81" t="str">
            <v>No</v>
          </cell>
        </row>
        <row r="82">
          <cell r="B82">
            <v>83</v>
          </cell>
          <cell r="G82" t="str">
            <v>Yes</v>
          </cell>
          <cell r="H82" t="str">
            <v>Yes</v>
          </cell>
        </row>
        <row r="83">
          <cell r="B83">
            <v>85</v>
          </cell>
          <cell r="G83" t="str">
            <v>No</v>
          </cell>
          <cell r="H83" t="str">
            <v>No</v>
          </cell>
        </row>
        <row r="84">
          <cell r="B84">
            <v>86</v>
          </cell>
          <cell r="G84" t="str">
            <v>Yes</v>
          </cell>
          <cell r="H84" t="str">
            <v>Yes</v>
          </cell>
        </row>
        <row r="85">
          <cell r="B85">
            <v>87</v>
          </cell>
          <cell r="G85" t="str">
            <v>No</v>
          </cell>
          <cell r="H85" t="str">
            <v>No</v>
          </cell>
        </row>
        <row r="86">
          <cell r="B86">
            <v>88</v>
          </cell>
          <cell r="G86" t="str">
            <v>No</v>
          </cell>
          <cell r="H86" t="str">
            <v>No</v>
          </cell>
        </row>
        <row r="87">
          <cell r="B87">
            <v>89</v>
          </cell>
          <cell r="G87" t="str">
            <v>No</v>
          </cell>
          <cell r="H87" t="str">
            <v>No</v>
          </cell>
        </row>
        <row r="88">
          <cell r="B88">
            <v>90</v>
          </cell>
          <cell r="G88" t="str">
            <v>Yes</v>
          </cell>
          <cell r="H88" t="str">
            <v>Yes</v>
          </cell>
        </row>
        <row r="89">
          <cell r="B89">
            <v>91</v>
          </cell>
          <cell r="G89" t="str">
            <v>Yes</v>
          </cell>
          <cell r="H89" t="str">
            <v>Yes</v>
          </cell>
        </row>
        <row r="90">
          <cell r="B90">
            <v>92</v>
          </cell>
          <cell r="G90" t="str">
            <v>Yes</v>
          </cell>
          <cell r="H90" t="str">
            <v>Yes</v>
          </cell>
        </row>
        <row r="91">
          <cell r="B91">
            <v>93</v>
          </cell>
          <cell r="G91" t="str">
            <v>No</v>
          </cell>
          <cell r="H91" t="str">
            <v>No</v>
          </cell>
        </row>
        <row r="92">
          <cell r="B92">
            <v>94</v>
          </cell>
          <cell r="G92" t="str">
            <v>No</v>
          </cell>
          <cell r="H92" t="str">
            <v>No</v>
          </cell>
        </row>
        <row r="93">
          <cell r="B93">
            <v>351</v>
          </cell>
          <cell r="G93" t="str">
            <v>No</v>
          </cell>
          <cell r="H93" t="str">
            <v>No</v>
          </cell>
        </row>
        <row r="94">
          <cell r="B94">
            <v>95</v>
          </cell>
          <cell r="G94" t="str">
            <v>No</v>
          </cell>
          <cell r="H94" t="str">
            <v>No</v>
          </cell>
        </row>
        <row r="95">
          <cell r="B95">
            <v>96</v>
          </cell>
          <cell r="G95" t="str">
            <v>No</v>
          </cell>
          <cell r="H95" t="str">
            <v>No</v>
          </cell>
        </row>
        <row r="96">
          <cell r="B96">
            <v>97</v>
          </cell>
          <cell r="G96" t="str">
            <v>Yes</v>
          </cell>
          <cell r="H96" t="str">
            <v>Yes</v>
          </cell>
        </row>
        <row r="97">
          <cell r="B97">
            <v>98</v>
          </cell>
          <cell r="G97" t="str">
            <v>No</v>
          </cell>
          <cell r="H97" t="str">
            <v>No</v>
          </cell>
        </row>
        <row r="98">
          <cell r="B98">
            <v>99</v>
          </cell>
          <cell r="G98" t="str">
            <v>No</v>
          </cell>
          <cell r="H98" t="str">
            <v>No</v>
          </cell>
        </row>
        <row r="99">
          <cell r="B99">
            <v>243</v>
          </cell>
          <cell r="G99" t="str">
            <v>No</v>
          </cell>
          <cell r="H99" t="str">
            <v>No</v>
          </cell>
        </row>
        <row r="100">
          <cell r="B100">
            <v>100</v>
          </cell>
          <cell r="G100" t="str">
            <v>Yes</v>
          </cell>
          <cell r="H100" t="str">
            <v>Yes</v>
          </cell>
        </row>
        <row r="101">
          <cell r="B101">
            <v>101</v>
          </cell>
          <cell r="G101" t="str">
            <v>Yes</v>
          </cell>
          <cell r="H101" t="str">
            <v>Yes</v>
          </cell>
        </row>
        <row r="102">
          <cell r="B102">
            <v>102</v>
          </cell>
          <cell r="G102" t="str">
            <v>Yes</v>
          </cell>
          <cell r="H102" t="str">
            <v>Yes</v>
          </cell>
        </row>
        <row r="103">
          <cell r="B103">
            <v>103</v>
          </cell>
          <cell r="G103" t="str">
            <v>No</v>
          </cell>
          <cell r="H103" t="str">
            <v>No</v>
          </cell>
        </row>
        <row r="104">
          <cell r="B104">
            <v>104</v>
          </cell>
          <cell r="G104" t="str">
            <v>Yes</v>
          </cell>
          <cell r="H104" t="str">
            <v>Yes</v>
          </cell>
        </row>
        <row r="105">
          <cell r="B105">
            <v>105</v>
          </cell>
          <cell r="G105" t="str">
            <v>No</v>
          </cell>
          <cell r="H105" t="str">
            <v>No</v>
          </cell>
        </row>
        <row r="106">
          <cell r="B106">
            <v>106</v>
          </cell>
          <cell r="G106" t="str">
            <v>No</v>
          </cell>
          <cell r="H106" t="str">
            <v>No</v>
          </cell>
        </row>
        <row r="107">
          <cell r="B107">
            <v>108</v>
          </cell>
          <cell r="G107" t="str">
            <v>Yes</v>
          </cell>
          <cell r="H107" t="str">
            <v>Yes</v>
          </cell>
        </row>
        <row r="108">
          <cell r="B108">
            <v>114</v>
          </cell>
          <cell r="G108" t="str">
            <v>No</v>
          </cell>
          <cell r="H108" t="str">
            <v>No</v>
          </cell>
        </row>
        <row r="109">
          <cell r="B109">
            <v>117</v>
          </cell>
          <cell r="G109" t="str">
            <v>Yes</v>
          </cell>
          <cell r="H109" t="str">
            <v>Yes</v>
          </cell>
        </row>
        <row r="110">
          <cell r="B110">
            <v>246</v>
          </cell>
          <cell r="G110" t="str">
            <v>Yes</v>
          </cell>
          <cell r="H110" t="str">
            <v>Yes</v>
          </cell>
        </row>
        <row r="111">
          <cell r="B111">
            <v>230</v>
          </cell>
          <cell r="G111" t="str">
            <v>Yes</v>
          </cell>
          <cell r="H111" t="str">
            <v>Yes</v>
          </cell>
        </row>
        <row r="112">
          <cell r="B112">
            <v>118</v>
          </cell>
          <cell r="G112" t="str">
            <v>Yes</v>
          </cell>
          <cell r="H112" t="str">
            <v>Yes</v>
          </cell>
        </row>
        <row r="113">
          <cell r="B113">
            <v>325</v>
          </cell>
          <cell r="G113" t="str">
            <v>Yes</v>
          </cell>
          <cell r="H113" t="str">
            <v>Yes</v>
          </cell>
        </row>
        <row r="114">
          <cell r="B114">
            <v>119</v>
          </cell>
          <cell r="G114" t="str">
            <v>No</v>
          </cell>
          <cell r="H114" t="str">
            <v>No</v>
          </cell>
        </row>
        <row r="115">
          <cell r="B115">
            <v>120</v>
          </cell>
          <cell r="G115" t="str">
            <v>No</v>
          </cell>
          <cell r="H115" t="str">
            <v>No</v>
          </cell>
        </row>
        <row r="116">
          <cell r="B116">
            <v>122</v>
          </cell>
          <cell r="G116" t="str">
            <v>No</v>
          </cell>
          <cell r="H116" t="str">
            <v>No</v>
          </cell>
        </row>
        <row r="117">
          <cell r="B117">
            <v>129</v>
          </cell>
          <cell r="G117" t="str">
            <v>Yes</v>
          </cell>
          <cell r="H117" t="str">
            <v>Yes</v>
          </cell>
        </row>
        <row r="118">
          <cell r="B118">
            <v>130</v>
          </cell>
          <cell r="G118" t="str">
            <v>Yes</v>
          </cell>
          <cell r="H118" t="str">
            <v>Yes</v>
          </cell>
        </row>
        <row r="119">
          <cell r="B119">
            <v>131</v>
          </cell>
          <cell r="G119" t="str">
            <v>Yes</v>
          </cell>
          <cell r="H119" t="str">
            <v>Yes</v>
          </cell>
        </row>
        <row r="120">
          <cell r="B120">
            <v>132</v>
          </cell>
          <cell r="G120" t="str">
            <v>No</v>
          </cell>
          <cell r="H120" t="str">
            <v>No</v>
          </cell>
        </row>
        <row r="121">
          <cell r="B121">
            <v>133</v>
          </cell>
          <cell r="G121" t="str">
            <v>Yes</v>
          </cell>
          <cell r="H121" t="str">
            <v>Yes</v>
          </cell>
        </row>
        <row r="122">
          <cell r="B122">
            <v>134</v>
          </cell>
          <cell r="G122" t="str">
            <v>No</v>
          </cell>
          <cell r="H122" t="str">
            <v>No</v>
          </cell>
        </row>
        <row r="123">
          <cell r="B123">
            <v>136</v>
          </cell>
          <cell r="G123" t="str">
            <v>Yes</v>
          </cell>
          <cell r="H123" t="str">
            <v>Yes</v>
          </cell>
        </row>
        <row r="124">
          <cell r="B124">
            <v>140</v>
          </cell>
          <cell r="G124" t="str">
            <v>Yes</v>
          </cell>
          <cell r="H124" t="str">
            <v>Yes</v>
          </cell>
        </row>
        <row r="125">
          <cell r="B125">
            <v>144</v>
          </cell>
          <cell r="G125" t="str">
            <v>No</v>
          </cell>
          <cell r="H125" t="str">
            <v>No</v>
          </cell>
        </row>
        <row r="126">
          <cell r="B126">
            <v>145</v>
          </cell>
          <cell r="G126" t="str">
            <v>No</v>
          </cell>
          <cell r="H126" t="str">
            <v>No</v>
          </cell>
        </row>
        <row r="127">
          <cell r="B127">
            <v>146</v>
          </cell>
          <cell r="G127" t="str">
            <v>Yes</v>
          </cell>
          <cell r="H127" t="str">
            <v>Yes</v>
          </cell>
        </row>
        <row r="128">
          <cell r="B128">
            <v>148</v>
          </cell>
          <cell r="G128" t="str">
            <v>Yes</v>
          </cell>
          <cell r="H128" t="str">
            <v>Yes</v>
          </cell>
        </row>
        <row r="129">
          <cell r="B129">
            <v>149</v>
          </cell>
          <cell r="G129" t="str">
            <v>Yes</v>
          </cell>
          <cell r="H129" t="str">
            <v>Yes</v>
          </cell>
        </row>
        <row r="130">
          <cell r="B130">
            <v>150</v>
          </cell>
          <cell r="G130" t="str">
            <v>No</v>
          </cell>
          <cell r="H130" t="str">
            <v>No</v>
          </cell>
        </row>
        <row r="131">
          <cell r="B131">
            <v>151</v>
          </cell>
          <cell r="G131" t="str">
            <v>Yes</v>
          </cell>
          <cell r="H131" t="str">
            <v>Yes</v>
          </cell>
        </row>
        <row r="132">
          <cell r="B132">
            <v>152</v>
          </cell>
          <cell r="G132" t="str">
            <v>Yes</v>
          </cell>
          <cell r="H132" t="str">
            <v>Yes</v>
          </cell>
        </row>
        <row r="133">
          <cell r="B133">
            <v>153</v>
          </cell>
          <cell r="G133" t="str">
            <v>Yes</v>
          </cell>
          <cell r="H133" t="str">
            <v>No</v>
          </cell>
        </row>
        <row r="134">
          <cell r="B134">
            <v>154</v>
          </cell>
          <cell r="G134" t="str">
            <v>Yes</v>
          </cell>
          <cell r="H134" t="str">
            <v>No</v>
          </cell>
        </row>
        <row r="135">
          <cell r="B135">
            <v>155</v>
          </cell>
          <cell r="G135" t="str">
            <v>Yes</v>
          </cell>
          <cell r="H135" t="str">
            <v>No</v>
          </cell>
        </row>
        <row r="136">
          <cell r="B136">
            <v>156</v>
          </cell>
          <cell r="G136" t="str">
            <v>No</v>
          </cell>
          <cell r="H136" t="str">
            <v>No</v>
          </cell>
        </row>
        <row r="137">
          <cell r="B137">
            <v>158</v>
          </cell>
          <cell r="G137" t="str">
            <v>No</v>
          </cell>
          <cell r="H137" t="str">
            <v>No</v>
          </cell>
        </row>
        <row r="138">
          <cell r="B138">
            <v>159</v>
          </cell>
          <cell r="G138" t="str">
            <v>Yes</v>
          </cell>
          <cell r="H138" t="str">
            <v>Yes</v>
          </cell>
        </row>
        <row r="139">
          <cell r="B139">
            <v>161</v>
          </cell>
          <cell r="G139" t="str">
            <v>Yes</v>
          </cell>
          <cell r="H139" t="str">
            <v>Yes</v>
          </cell>
        </row>
        <row r="140">
          <cell r="B140">
            <v>162</v>
          </cell>
          <cell r="G140" t="str">
            <v>Yes</v>
          </cell>
          <cell r="H140" t="str">
            <v>Yes</v>
          </cell>
        </row>
        <row r="141">
          <cell r="B141">
            <v>163</v>
          </cell>
          <cell r="G141" t="str">
            <v>No</v>
          </cell>
          <cell r="H141" t="str">
            <v>No</v>
          </cell>
        </row>
        <row r="142">
          <cell r="B142">
            <v>164</v>
          </cell>
          <cell r="G142" t="str">
            <v>No</v>
          </cell>
          <cell r="H142" t="str">
            <v>No</v>
          </cell>
        </row>
        <row r="143">
          <cell r="B143">
            <v>165</v>
          </cell>
          <cell r="G143" t="str">
            <v>No</v>
          </cell>
          <cell r="H143" t="str">
            <v>No</v>
          </cell>
        </row>
        <row r="144">
          <cell r="B144">
            <v>166</v>
          </cell>
          <cell r="G144" t="str">
            <v>No</v>
          </cell>
          <cell r="H144" t="str">
            <v>No</v>
          </cell>
        </row>
        <row r="145">
          <cell r="B145">
            <v>167</v>
          </cell>
          <cell r="G145" t="str">
            <v>No</v>
          </cell>
          <cell r="H145" t="str">
            <v>No</v>
          </cell>
        </row>
        <row r="146">
          <cell r="B146">
            <v>168</v>
          </cell>
          <cell r="G146" t="str">
            <v>No</v>
          </cell>
          <cell r="H146" t="str">
            <v>No</v>
          </cell>
        </row>
        <row r="147">
          <cell r="B147">
            <v>169</v>
          </cell>
          <cell r="G147" t="str">
            <v>No</v>
          </cell>
          <cell r="H147" t="str">
            <v>No</v>
          </cell>
        </row>
        <row r="148">
          <cell r="B148">
            <v>170</v>
          </cell>
          <cell r="G148" t="str">
            <v>Yes</v>
          </cell>
          <cell r="H148" t="str">
            <v>No</v>
          </cell>
        </row>
        <row r="149">
          <cell r="B149">
            <v>171</v>
          </cell>
          <cell r="G149" t="str">
            <v>No</v>
          </cell>
          <cell r="H149" t="str">
            <v>No</v>
          </cell>
        </row>
        <row r="150">
          <cell r="B150">
            <v>172</v>
          </cell>
          <cell r="G150" t="str">
            <v>No</v>
          </cell>
          <cell r="H150" t="str">
            <v>No</v>
          </cell>
        </row>
        <row r="151">
          <cell r="B151">
            <v>637</v>
          </cell>
          <cell r="G151" t="str">
            <v>No</v>
          </cell>
          <cell r="H151" t="str">
            <v>No</v>
          </cell>
        </row>
        <row r="152">
          <cell r="B152">
            <v>173</v>
          </cell>
          <cell r="G152" t="str">
            <v>Yes</v>
          </cell>
          <cell r="H152" t="str">
            <v>No</v>
          </cell>
        </row>
        <row r="153">
          <cell r="B153">
            <v>174</v>
          </cell>
          <cell r="G153" t="str">
            <v>No</v>
          </cell>
          <cell r="H153" t="str">
            <v>No</v>
          </cell>
        </row>
        <row r="154">
          <cell r="B154">
            <v>175</v>
          </cell>
          <cell r="G154" t="str">
            <v>Yes</v>
          </cell>
          <cell r="H154" t="str">
            <v>Yes</v>
          </cell>
        </row>
        <row r="155">
          <cell r="B155">
            <v>183</v>
          </cell>
          <cell r="G155" t="str">
            <v>Yes</v>
          </cell>
          <cell r="H155" t="str">
            <v>Yes</v>
          </cell>
        </row>
        <row r="156">
          <cell r="B156">
            <v>15</v>
          </cell>
          <cell r="G156" t="str">
            <v>No</v>
          </cell>
          <cell r="H156" t="str">
            <v>No</v>
          </cell>
        </row>
        <row r="157">
          <cell r="B157">
            <v>17</v>
          </cell>
          <cell r="G157" t="str">
            <v>No</v>
          </cell>
          <cell r="H157" t="str">
            <v>No</v>
          </cell>
        </row>
        <row r="158">
          <cell r="B158">
            <v>184</v>
          </cell>
          <cell r="G158" t="str">
            <v>Yes</v>
          </cell>
          <cell r="H158" t="str">
            <v>Yes</v>
          </cell>
        </row>
        <row r="159">
          <cell r="B159">
            <v>185</v>
          </cell>
          <cell r="G159" t="str">
            <v>No</v>
          </cell>
          <cell r="H159" t="str">
            <v>No</v>
          </cell>
        </row>
        <row r="160">
          <cell r="B160">
            <v>186</v>
          </cell>
          <cell r="G160" t="str">
            <v>Yes</v>
          </cell>
          <cell r="H160" t="str">
            <v>Yes</v>
          </cell>
        </row>
        <row r="161">
          <cell r="B161">
            <v>188</v>
          </cell>
          <cell r="G161" t="str">
            <v>No</v>
          </cell>
          <cell r="H161" t="str">
            <v>No</v>
          </cell>
        </row>
        <row r="162">
          <cell r="B162">
            <v>189</v>
          </cell>
          <cell r="G162" t="str">
            <v>No</v>
          </cell>
          <cell r="H162" t="str">
            <v>No</v>
          </cell>
        </row>
        <row r="163">
          <cell r="B163">
            <v>190</v>
          </cell>
          <cell r="G163" t="str">
            <v>Yes</v>
          </cell>
          <cell r="H163" t="str">
            <v>Yes</v>
          </cell>
        </row>
        <row r="164">
          <cell r="B164">
            <v>191</v>
          </cell>
          <cell r="G164" t="str">
            <v>No</v>
          </cell>
          <cell r="H164" t="str">
            <v>No</v>
          </cell>
        </row>
        <row r="165">
          <cell r="B165">
            <v>520</v>
          </cell>
          <cell r="G165" t="str">
            <v>No</v>
          </cell>
          <cell r="H165" t="str">
            <v>No</v>
          </cell>
        </row>
        <row r="166">
          <cell r="B166">
            <v>110</v>
          </cell>
          <cell r="G166" t="str">
            <v>No</v>
          </cell>
          <cell r="H166" t="str">
            <v>No</v>
          </cell>
        </row>
        <row r="167">
          <cell r="B167">
            <v>111</v>
          </cell>
          <cell r="G167" t="str">
            <v>No</v>
          </cell>
          <cell r="H167" t="str">
            <v>No</v>
          </cell>
        </row>
        <row r="168">
          <cell r="B168">
            <v>112</v>
          </cell>
          <cell r="G168" t="str">
            <v>Yes</v>
          </cell>
          <cell r="H168" t="str">
            <v>Yes</v>
          </cell>
        </row>
        <row r="169">
          <cell r="B169">
            <v>192</v>
          </cell>
          <cell r="G169" t="str">
            <v>Yes</v>
          </cell>
          <cell r="H169" t="str">
            <v>Yes</v>
          </cell>
        </row>
        <row r="170">
          <cell r="B170">
            <v>247</v>
          </cell>
          <cell r="G170" t="str">
            <v>No</v>
          </cell>
          <cell r="H170" t="str">
            <v>No</v>
          </cell>
        </row>
        <row r="171">
          <cell r="B171">
            <v>248</v>
          </cell>
          <cell r="G171" t="str">
            <v>No</v>
          </cell>
          <cell r="H171" t="str">
            <v>No</v>
          </cell>
        </row>
        <row r="172">
          <cell r="B172">
            <v>193</v>
          </cell>
          <cell r="G172" t="str">
            <v>Yes</v>
          </cell>
          <cell r="H172" t="str">
            <v>Yes</v>
          </cell>
        </row>
        <row r="173">
          <cell r="B173">
            <v>116</v>
          </cell>
          <cell r="G173" t="str">
            <v>Yes</v>
          </cell>
          <cell r="H173" t="str">
            <v>Yes</v>
          </cell>
        </row>
        <row r="174">
          <cell r="B174">
            <v>328</v>
          </cell>
          <cell r="G174" t="str">
            <v>Yes</v>
          </cell>
          <cell r="H174" t="str">
            <v>Yes</v>
          </cell>
        </row>
        <row r="175">
          <cell r="B175">
            <v>123</v>
          </cell>
          <cell r="G175" t="str">
            <v>No</v>
          </cell>
          <cell r="H175" t="str">
            <v>No</v>
          </cell>
        </row>
        <row r="176">
          <cell r="B176">
            <v>194</v>
          </cell>
          <cell r="G176" t="str">
            <v>No</v>
          </cell>
          <cell r="H176" t="str">
            <v>No</v>
          </cell>
        </row>
        <row r="177">
          <cell r="B177">
            <v>195</v>
          </cell>
          <cell r="G177" t="str">
            <v>Yes</v>
          </cell>
          <cell r="H177" t="str">
            <v>Yes</v>
          </cell>
        </row>
        <row r="178">
          <cell r="B178">
            <v>196</v>
          </cell>
          <cell r="G178" t="str">
            <v>Yes</v>
          </cell>
          <cell r="H178" t="str">
            <v>Yes</v>
          </cell>
        </row>
        <row r="179">
          <cell r="B179">
            <v>197</v>
          </cell>
          <cell r="G179" t="str">
            <v>Yes</v>
          </cell>
          <cell r="H179" t="str">
            <v>Yes</v>
          </cell>
        </row>
        <row r="180">
          <cell r="B180">
            <v>198</v>
          </cell>
          <cell r="G180" t="str">
            <v>No</v>
          </cell>
          <cell r="H180" t="str">
            <v>No</v>
          </cell>
        </row>
        <row r="181">
          <cell r="B181">
            <v>521</v>
          </cell>
          <cell r="G181" t="str">
            <v>No</v>
          </cell>
          <cell r="H181" t="str">
            <v>No</v>
          </cell>
        </row>
        <row r="182">
          <cell r="B182">
            <v>199</v>
          </cell>
          <cell r="G182" t="str">
            <v>Yes</v>
          </cell>
          <cell r="H182" t="str">
            <v>Yes</v>
          </cell>
        </row>
        <row r="183">
          <cell r="B183">
            <v>200</v>
          </cell>
          <cell r="G183" t="str">
            <v>Yes</v>
          </cell>
          <cell r="H183" t="str">
            <v>Yes</v>
          </cell>
        </row>
        <row r="184">
          <cell r="B184">
            <v>201</v>
          </cell>
          <cell r="G184" t="str">
            <v>Yes</v>
          </cell>
          <cell r="H184" t="str">
            <v>Yes</v>
          </cell>
        </row>
        <row r="185">
          <cell r="B185">
            <v>258</v>
          </cell>
          <cell r="G185" t="str">
            <v>No</v>
          </cell>
          <cell r="H185" t="str">
            <v>No</v>
          </cell>
        </row>
        <row r="186">
          <cell r="B186">
            <v>259</v>
          </cell>
          <cell r="G186" t="str">
            <v>No</v>
          </cell>
          <cell r="H186" t="str">
            <v>No</v>
          </cell>
        </row>
        <row r="187">
          <cell r="B187">
            <v>260</v>
          </cell>
          <cell r="G187" t="str">
            <v>Yes</v>
          </cell>
          <cell r="H187" t="str">
            <v>Yes</v>
          </cell>
        </row>
        <row r="188">
          <cell r="B188">
            <v>261</v>
          </cell>
          <cell r="G188" t="str">
            <v>Yes</v>
          </cell>
          <cell r="H188" t="str">
            <v>Yes</v>
          </cell>
        </row>
        <row r="189">
          <cell r="B189">
            <v>262</v>
          </cell>
          <cell r="G189" t="str">
            <v>No</v>
          </cell>
          <cell r="H189" t="str">
            <v>No</v>
          </cell>
        </row>
        <row r="190">
          <cell r="B190">
            <v>523</v>
          </cell>
          <cell r="G190" t="str">
            <v>No</v>
          </cell>
          <cell r="H190" t="str">
            <v>No</v>
          </cell>
        </row>
        <row r="191">
          <cell r="B191">
            <v>202</v>
          </cell>
          <cell r="G191" t="str">
            <v>No</v>
          </cell>
          <cell r="H191" t="str">
            <v>No</v>
          </cell>
        </row>
        <row r="192">
          <cell r="B192">
            <v>203</v>
          </cell>
          <cell r="G192" t="str">
            <v>No</v>
          </cell>
          <cell r="H192" t="str">
            <v>No</v>
          </cell>
        </row>
        <row r="193">
          <cell r="B193">
            <v>244</v>
          </cell>
          <cell r="G193" t="str">
            <v>Yes</v>
          </cell>
          <cell r="H193" t="str">
            <v>Yes</v>
          </cell>
        </row>
        <row r="194">
          <cell r="B194">
            <v>204</v>
          </cell>
          <cell r="G194" t="str">
            <v>No</v>
          </cell>
          <cell r="H194" t="str">
            <v>No</v>
          </cell>
        </row>
        <row r="195">
          <cell r="B195">
            <v>205</v>
          </cell>
          <cell r="G195" t="str">
            <v>No</v>
          </cell>
          <cell r="H195" t="str">
            <v>No</v>
          </cell>
        </row>
        <row r="196">
          <cell r="B196">
            <v>206</v>
          </cell>
          <cell r="G196" t="str">
            <v>No</v>
          </cell>
          <cell r="H196" t="str">
            <v>No</v>
          </cell>
        </row>
        <row r="197">
          <cell r="B197">
            <v>207</v>
          </cell>
          <cell r="G197" t="str">
            <v>Yes</v>
          </cell>
          <cell r="H197" t="str">
            <v>Yes</v>
          </cell>
        </row>
        <row r="198">
          <cell r="B198">
            <v>208</v>
          </cell>
          <cell r="G198" t="str">
            <v>No</v>
          </cell>
          <cell r="H198" t="str">
            <v>No</v>
          </cell>
        </row>
        <row r="199">
          <cell r="B199">
            <v>209</v>
          </cell>
          <cell r="G199" t="str">
            <v>No</v>
          </cell>
          <cell r="H199" t="str">
            <v>No</v>
          </cell>
        </row>
        <row r="200">
          <cell r="B200">
            <v>210</v>
          </cell>
          <cell r="G200" t="str">
            <v>No</v>
          </cell>
          <cell r="H200" t="str">
            <v>No</v>
          </cell>
        </row>
        <row r="201">
          <cell r="B201">
            <v>211</v>
          </cell>
          <cell r="G201" t="str">
            <v>Yes</v>
          </cell>
          <cell r="H201" t="str">
            <v>Yes</v>
          </cell>
        </row>
        <row r="202">
          <cell r="B202">
            <v>212</v>
          </cell>
          <cell r="G202" t="str">
            <v>Yes</v>
          </cell>
          <cell r="H202" t="str">
            <v>Yes</v>
          </cell>
        </row>
        <row r="203">
          <cell r="B203">
            <v>524</v>
          </cell>
          <cell r="G203" t="str">
            <v>No</v>
          </cell>
          <cell r="H203" t="str">
            <v>No</v>
          </cell>
        </row>
        <row r="204">
          <cell r="B204">
            <v>213</v>
          </cell>
          <cell r="G204" t="str">
            <v>No</v>
          </cell>
          <cell r="H204" t="str">
            <v>No</v>
          </cell>
        </row>
        <row r="205">
          <cell r="B205">
            <v>214</v>
          </cell>
          <cell r="G205" t="str">
            <v>No</v>
          </cell>
          <cell r="H205" t="str">
            <v>No</v>
          </cell>
        </row>
        <row r="206">
          <cell r="B206">
            <v>215</v>
          </cell>
          <cell r="G206" t="str">
            <v>No</v>
          </cell>
          <cell r="H206" t="str">
            <v>No</v>
          </cell>
        </row>
        <row r="207">
          <cell r="B207">
            <v>216</v>
          </cell>
          <cell r="G207" t="str">
            <v>No</v>
          </cell>
          <cell r="H207" t="str">
            <v>No</v>
          </cell>
        </row>
        <row r="208">
          <cell r="B208">
            <v>218</v>
          </cell>
          <cell r="G208" t="str">
            <v>Yes</v>
          </cell>
          <cell r="H208" t="str">
            <v>Yes</v>
          </cell>
        </row>
        <row r="209">
          <cell r="B209">
            <v>219</v>
          </cell>
          <cell r="G209" t="str">
            <v>No</v>
          </cell>
          <cell r="H209" t="str">
            <v>No</v>
          </cell>
        </row>
        <row r="210">
          <cell r="B210">
            <v>220</v>
          </cell>
          <cell r="G210" t="str">
            <v>Yes</v>
          </cell>
          <cell r="H210" t="str">
            <v>Yes</v>
          </cell>
        </row>
        <row r="211">
          <cell r="B211">
            <v>221</v>
          </cell>
          <cell r="G211" t="str">
            <v>No</v>
          </cell>
          <cell r="H211" t="str">
            <v>No</v>
          </cell>
        </row>
        <row r="212">
          <cell r="B212">
            <v>222</v>
          </cell>
          <cell r="G212" t="str">
            <v>Yes</v>
          </cell>
          <cell r="H212" t="str">
            <v>Yes</v>
          </cell>
        </row>
        <row r="213">
          <cell r="B213">
            <v>263</v>
          </cell>
          <cell r="G213" t="str">
            <v>No</v>
          </cell>
          <cell r="H213" t="str">
            <v>No</v>
          </cell>
        </row>
        <row r="214">
          <cell r="B214">
            <v>264</v>
          </cell>
          <cell r="G214" t="str">
            <v>No</v>
          </cell>
          <cell r="H214" t="str">
            <v>No</v>
          </cell>
        </row>
        <row r="215">
          <cell r="B215">
            <v>49</v>
          </cell>
          <cell r="G215" t="str">
            <v>Yes</v>
          </cell>
          <cell r="H215" t="str">
            <v>Yes</v>
          </cell>
        </row>
        <row r="216">
          <cell r="B216">
            <v>50</v>
          </cell>
          <cell r="G216" t="str">
            <v>Yes</v>
          </cell>
          <cell r="H216" t="str">
            <v>Yes</v>
          </cell>
        </row>
        <row r="217">
          <cell r="B217">
            <v>51</v>
          </cell>
          <cell r="G217" t="str">
            <v>Yes</v>
          </cell>
          <cell r="H217" t="str">
            <v>Yes</v>
          </cell>
        </row>
        <row r="218">
          <cell r="B218">
            <v>223</v>
          </cell>
          <cell r="G218" t="str">
            <v>No</v>
          </cell>
          <cell r="H218" t="str">
            <v>No</v>
          </cell>
        </row>
        <row r="219">
          <cell r="B219">
            <v>224</v>
          </cell>
          <cell r="G219" t="str">
            <v>Yes</v>
          </cell>
          <cell r="H219" t="str">
            <v>Yes</v>
          </cell>
        </row>
        <row r="220">
          <cell r="B220">
            <v>225</v>
          </cell>
          <cell r="G220" t="str">
            <v>Yes</v>
          </cell>
          <cell r="H220" t="str">
            <v>Yes</v>
          </cell>
        </row>
        <row r="221">
          <cell r="B221">
            <v>226</v>
          </cell>
          <cell r="G221" t="str">
            <v>Yes</v>
          </cell>
          <cell r="H221" t="str">
            <v>Yes</v>
          </cell>
        </row>
        <row r="222">
          <cell r="B222">
            <v>227</v>
          </cell>
          <cell r="G222" t="str">
            <v>No</v>
          </cell>
          <cell r="H222" t="str">
            <v>No</v>
          </cell>
        </row>
        <row r="223">
          <cell r="B223">
            <v>357</v>
          </cell>
          <cell r="G223" t="str">
            <v>No</v>
          </cell>
          <cell r="H223" t="str">
            <v>No</v>
          </cell>
        </row>
        <row r="224">
          <cell r="B224">
            <v>228</v>
          </cell>
          <cell r="G224" t="str">
            <v>Yes</v>
          </cell>
          <cell r="H224" t="str">
            <v>Yes</v>
          </cell>
        </row>
        <row r="225">
          <cell r="B225">
            <v>229</v>
          </cell>
          <cell r="G225" t="str">
            <v>Yes</v>
          </cell>
          <cell r="H225" t="str">
            <v>Yes</v>
          </cell>
        </row>
        <row r="226">
          <cell r="B226">
            <v>231</v>
          </cell>
          <cell r="G226" t="str">
            <v>No</v>
          </cell>
          <cell r="H226" t="str">
            <v>No</v>
          </cell>
        </row>
        <row r="227">
          <cell r="B227">
            <v>232</v>
          </cell>
          <cell r="G227" t="str">
            <v>Yes</v>
          </cell>
          <cell r="H227" t="str">
            <v>Yes</v>
          </cell>
        </row>
        <row r="228">
          <cell r="B228">
            <v>233</v>
          </cell>
          <cell r="G228" t="str">
            <v>Yes</v>
          </cell>
          <cell r="H228" t="str">
            <v>Yes</v>
          </cell>
        </row>
        <row r="229">
          <cell r="B229">
            <v>234</v>
          </cell>
          <cell r="G229" t="str">
            <v>Yes</v>
          </cell>
          <cell r="H229" t="str">
            <v>Yes</v>
          </cell>
        </row>
        <row r="230">
          <cell r="B230">
            <v>265</v>
          </cell>
          <cell r="G230" t="str">
            <v>No</v>
          </cell>
          <cell r="H230" t="str">
            <v>No</v>
          </cell>
        </row>
        <row r="231">
          <cell r="B231">
            <v>266</v>
          </cell>
          <cell r="G231" t="str">
            <v>No</v>
          </cell>
          <cell r="H231" t="str">
            <v>No</v>
          </cell>
        </row>
        <row r="232">
          <cell r="B232">
            <v>267</v>
          </cell>
          <cell r="G232" t="str">
            <v>Yes</v>
          </cell>
          <cell r="H232" t="str">
            <v>Yes</v>
          </cell>
        </row>
        <row r="233">
          <cell r="B233">
            <v>268</v>
          </cell>
          <cell r="G233" t="str">
            <v>Yes</v>
          </cell>
          <cell r="H233" t="str">
            <v>Yes</v>
          </cell>
        </row>
        <row r="234">
          <cell r="B234">
            <v>269</v>
          </cell>
          <cell r="G234" t="str">
            <v>Yes</v>
          </cell>
          <cell r="H234" t="str">
            <v>Yes</v>
          </cell>
        </row>
        <row r="235">
          <cell r="B235">
            <v>270</v>
          </cell>
          <cell r="G235" t="str">
            <v>Yes</v>
          </cell>
          <cell r="H235" t="str">
            <v>Yes</v>
          </cell>
        </row>
        <row r="236">
          <cell r="B236">
            <v>271</v>
          </cell>
          <cell r="G236" t="str">
            <v>Yes</v>
          </cell>
          <cell r="H236" t="str">
            <v>Yes</v>
          </cell>
        </row>
        <row r="237">
          <cell r="B237">
            <v>272</v>
          </cell>
          <cell r="G237" t="str">
            <v>No</v>
          </cell>
          <cell r="H237" t="str">
            <v>No</v>
          </cell>
        </row>
        <row r="238">
          <cell r="B238">
            <v>235</v>
          </cell>
          <cell r="G238" t="str">
            <v>No</v>
          </cell>
          <cell r="H238" t="str">
            <v>No</v>
          </cell>
        </row>
        <row r="239">
          <cell r="B239">
            <v>236</v>
          </cell>
          <cell r="G239" t="str">
            <v>Yes</v>
          </cell>
          <cell r="H239" t="str">
            <v>Yes</v>
          </cell>
        </row>
        <row r="240">
          <cell r="B240">
            <v>237</v>
          </cell>
          <cell r="G240" t="str">
            <v>Yes</v>
          </cell>
          <cell r="H240" t="str">
            <v>Yes</v>
          </cell>
        </row>
        <row r="241">
          <cell r="B241">
            <v>238</v>
          </cell>
          <cell r="G241" t="str">
            <v>No</v>
          </cell>
          <cell r="H241" t="str">
            <v>No</v>
          </cell>
        </row>
        <row r="242">
          <cell r="B242">
            <v>239</v>
          </cell>
          <cell r="G242" t="str">
            <v>Yes</v>
          </cell>
          <cell r="H242" t="str">
            <v>Yes</v>
          </cell>
        </row>
        <row r="243">
          <cell r="B243">
            <v>241</v>
          </cell>
          <cell r="G243" t="str">
            <v>Yes</v>
          </cell>
          <cell r="H243" t="str">
            <v>Yes</v>
          </cell>
        </row>
        <row r="244">
          <cell r="B244">
            <v>250</v>
          </cell>
          <cell r="G244" t="str">
            <v>Yes</v>
          </cell>
          <cell r="H244" t="str">
            <v>Yes</v>
          </cell>
        </row>
        <row r="245">
          <cell r="B245">
            <v>251</v>
          </cell>
          <cell r="G245" t="str">
            <v>No</v>
          </cell>
          <cell r="H245" t="str">
            <v>No</v>
          </cell>
        </row>
        <row r="246">
          <cell r="B246">
            <v>252</v>
          </cell>
          <cell r="G246" t="str">
            <v>No</v>
          </cell>
          <cell r="H246" t="str">
            <v>No</v>
          </cell>
        </row>
        <row r="247">
          <cell r="B247">
            <v>253</v>
          </cell>
          <cell r="G247" t="str">
            <v>No</v>
          </cell>
          <cell r="H247" t="str">
            <v>No</v>
          </cell>
        </row>
        <row r="248">
          <cell r="B248">
            <v>352</v>
          </cell>
          <cell r="G248" t="str">
            <v>No</v>
          </cell>
          <cell r="H248" t="str">
            <v>No</v>
          </cell>
        </row>
        <row r="249">
          <cell r="B249">
            <v>254</v>
          </cell>
          <cell r="G249" t="str">
            <v>Yes</v>
          </cell>
          <cell r="H249" t="str">
            <v>Yes</v>
          </cell>
        </row>
        <row r="250">
          <cell r="B250">
            <v>255</v>
          </cell>
          <cell r="G250" t="str">
            <v>No</v>
          </cell>
          <cell r="H250" t="str">
            <v>No</v>
          </cell>
        </row>
        <row r="251">
          <cell r="B251">
            <v>256</v>
          </cell>
          <cell r="G251" t="str">
            <v>No</v>
          </cell>
          <cell r="H251" t="str">
            <v>No</v>
          </cell>
        </row>
        <row r="252">
          <cell r="B252">
            <v>276</v>
          </cell>
          <cell r="G252" t="str">
            <v>No</v>
          </cell>
          <cell r="H252" t="str">
            <v>No</v>
          </cell>
        </row>
        <row r="253">
          <cell r="B253">
            <v>277</v>
          </cell>
          <cell r="G253" t="str">
            <v>No</v>
          </cell>
          <cell r="H253" t="str">
            <v>No</v>
          </cell>
        </row>
        <row r="254">
          <cell r="B254">
            <v>278</v>
          </cell>
          <cell r="G254" t="str">
            <v>Yes</v>
          </cell>
          <cell r="H254" t="str">
            <v>Yes</v>
          </cell>
        </row>
        <row r="255">
          <cell r="B255">
            <v>279</v>
          </cell>
          <cell r="G255" t="str">
            <v>Yes</v>
          </cell>
          <cell r="H255" t="str">
            <v>Yes</v>
          </cell>
        </row>
        <row r="256">
          <cell r="B256">
            <v>280</v>
          </cell>
          <cell r="G256" t="str">
            <v>Yes</v>
          </cell>
          <cell r="H256" t="str">
            <v>Yes</v>
          </cell>
        </row>
        <row r="257">
          <cell r="B257">
            <v>281</v>
          </cell>
          <cell r="G257" t="str">
            <v>Yes</v>
          </cell>
          <cell r="H257" t="str">
            <v>Yes</v>
          </cell>
        </row>
        <row r="258">
          <cell r="B258">
            <v>282</v>
          </cell>
          <cell r="G258" t="str">
            <v>Yes</v>
          </cell>
          <cell r="H258" t="str">
            <v>Yes</v>
          </cell>
        </row>
        <row r="259">
          <cell r="B259">
            <v>283</v>
          </cell>
          <cell r="G259" t="str">
            <v>Yes</v>
          </cell>
          <cell r="H259" t="str">
            <v>Yes</v>
          </cell>
        </row>
        <row r="260">
          <cell r="B260">
            <v>284</v>
          </cell>
          <cell r="G260" t="str">
            <v>Yes</v>
          </cell>
          <cell r="H260" t="str">
            <v>Yes</v>
          </cell>
        </row>
        <row r="261">
          <cell r="B261">
            <v>285</v>
          </cell>
          <cell r="G261" t="str">
            <v>Yes</v>
          </cell>
          <cell r="H261" t="str">
            <v>Yes</v>
          </cell>
        </row>
        <row r="262">
          <cell r="B262">
            <v>286</v>
          </cell>
          <cell r="G262" t="str">
            <v>Yes</v>
          </cell>
          <cell r="H262" t="str">
            <v>Yes</v>
          </cell>
        </row>
        <row r="263">
          <cell r="B263">
            <v>287</v>
          </cell>
          <cell r="G263" t="str">
            <v>Yes</v>
          </cell>
          <cell r="H263" t="str">
            <v>Yes</v>
          </cell>
        </row>
        <row r="264">
          <cell r="B264">
            <v>288</v>
          </cell>
          <cell r="G264" t="str">
            <v>No</v>
          </cell>
          <cell r="H264" t="str">
            <v>No</v>
          </cell>
        </row>
        <row r="265">
          <cell r="B265">
            <v>297</v>
          </cell>
          <cell r="G265" t="str">
            <v>Yes</v>
          </cell>
          <cell r="H265" t="str">
            <v>Yes</v>
          </cell>
        </row>
        <row r="266">
          <cell r="B266">
            <v>289</v>
          </cell>
          <cell r="G266" t="str">
            <v>Yes</v>
          </cell>
          <cell r="H266" t="str">
            <v>Yes</v>
          </cell>
        </row>
        <row r="267">
          <cell r="B267">
            <v>290</v>
          </cell>
          <cell r="G267" t="str">
            <v>Yes</v>
          </cell>
          <cell r="H267" t="str">
            <v>Yes</v>
          </cell>
        </row>
        <row r="268">
          <cell r="B268">
            <v>291</v>
          </cell>
          <cell r="G268" t="str">
            <v>No</v>
          </cell>
          <cell r="H268" t="str">
            <v>No</v>
          </cell>
        </row>
        <row r="269">
          <cell r="B269">
            <v>292</v>
          </cell>
          <cell r="G269" t="str">
            <v>Yes</v>
          </cell>
          <cell r="H269" t="str">
            <v>Yes</v>
          </cell>
        </row>
        <row r="270">
          <cell r="B270">
            <v>69</v>
          </cell>
          <cell r="G270" t="str">
            <v>No</v>
          </cell>
          <cell r="H270" t="str">
            <v>No</v>
          </cell>
        </row>
        <row r="271">
          <cell r="B271">
            <v>240</v>
          </cell>
          <cell r="G271" t="str">
            <v>Yes</v>
          </cell>
          <cell r="H271" t="str">
            <v>Yes</v>
          </cell>
        </row>
        <row r="272">
          <cell r="B272">
            <v>293</v>
          </cell>
          <cell r="G272" t="str">
            <v>Yes</v>
          </cell>
          <cell r="H272" t="str">
            <v>Yes</v>
          </cell>
        </row>
        <row r="273">
          <cell r="B273">
            <v>294</v>
          </cell>
          <cell r="G273" t="str">
            <v>No</v>
          </cell>
          <cell r="H273" t="str">
            <v>No</v>
          </cell>
        </row>
        <row r="274">
          <cell r="B274">
            <v>570</v>
          </cell>
          <cell r="G274" t="str">
            <v>No</v>
          </cell>
          <cell r="H274" t="str">
            <v>No</v>
          </cell>
        </row>
        <row r="275">
          <cell r="B275">
            <v>295</v>
          </cell>
          <cell r="G275" t="str">
            <v>No</v>
          </cell>
          <cell r="H275" t="str">
            <v>No</v>
          </cell>
        </row>
        <row r="276">
          <cell r="B276">
            <v>300</v>
          </cell>
          <cell r="G276" t="str">
            <v>Yes</v>
          </cell>
          <cell r="H276" t="str">
            <v>Yes</v>
          </cell>
        </row>
        <row r="277">
          <cell r="B277">
            <v>301</v>
          </cell>
          <cell r="G277" t="str">
            <v>No</v>
          </cell>
          <cell r="H277" t="str">
            <v>No</v>
          </cell>
        </row>
        <row r="278">
          <cell r="B278">
            <v>302</v>
          </cell>
          <cell r="G278" t="str">
            <v>Yes</v>
          </cell>
          <cell r="H278" t="str">
            <v>Yes</v>
          </cell>
        </row>
        <row r="279">
          <cell r="B279">
            <v>157</v>
          </cell>
          <cell r="G279" t="str">
            <v>Yes</v>
          </cell>
          <cell r="H279" t="str">
            <v>Yes</v>
          </cell>
        </row>
        <row r="280">
          <cell r="B280">
            <v>303</v>
          </cell>
          <cell r="G280" t="str">
            <v>No</v>
          </cell>
          <cell r="H280" t="str">
            <v>No</v>
          </cell>
        </row>
        <row r="281">
          <cell r="B281">
            <v>304</v>
          </cell>
          <cell r="G281" t="str">
            <v>No</v>
          </cell>
          <cell r="H281" t="str">
            <v>No</v>
          </cell>
        </row>
        <row r="282">
          <cell r="B282">
            <v>305</v>
          </cell>
          <cell r="G282" t="str">
            <v>Yes</v>
          </cell>
          <cell r="H282" t="str">
            <v>Yes</v>
          </cell>
        </row>
        <row r="283">
          <cell r="B283">
            <v>306</v>
          </cell>
          <cell r="G283" t="str">
            <v>No</v>
          </cell>
          <cell r="H283" t="str">
            <v>No</v>
          </cell>
        </row>
        <row r="284">
          <cell r="B284">
            <v>311</v>
          </cell>
          <cell r="G284" t="str">
            <v>Yes</v>
          </cell>
          <cell r="H284" t="str">
            <v>Yes</v>
          </cell>
        </row>
        <row r="285">
          <cell r="B285">
            <v>312</v>
          </cell>
          <cell r="G285" t="str">
            <v>Yes</v>
          </cell>
          <cell r="H285" t="str">
            <v>Yes</v>
          </cell>
        </row>
        <row r="286">
          <cell r="B286">
            <v>314</v>
          </cell>
          <cell r="G286" t="str">
            <v>No</v>
          </cell>
          <cell r="H286" t="str">
            <v>No</v>
          </cell>
        </row>
        <row r="287">
          <cell r="B287">
            <v>315</v>
          </cell>
          <cell r="G287" t="str">
            <v>No</v>
          </cell>
          <cell r="H287" t="str">
            <v>No</v>
          </cell>
        </row>
        <row r="288">
          <cell r="B288">
            <v>316</v>
          </cell>
          <cell r="G288" t="str">
            <v>Yes</v>
          </cell>
          <cell r="H288" t="str">
            <v>Yes</v>
          </cell>
        </row>
        <row r="289">
          <cell r="B289">
            <v>320</v>
          </cell>
          <cell r="G289" t="str">
            <v>No</v>
          </cell>
          <cell r="H289" t="str">
            <v>No</v>
          </cell>
        </row>
        <row r="290">
          <cell r="B290">
            <v>319</v>
          </cell>
          <cell r="G290" t="str">
            <v>No</v>
          </cell>
          <cell r="H290" t="str">
            <v>No</v>
          </cell>
        </row>
        <row r="291">
          <cell r="B291">
            <v>638</v>
          </cell>
          <cell r="G291" t="str">
            <v>No</v>
          </cell>
          <cell r="H291" t="str">
            <v>No</v>
          </cell>
        </row>
        <row r="292">
          <cell r="B292">
            <v>321</v>
          </cell>
          <cell r="G292" t="str">
            <v>Yes</v>
          </cell>
          <cell r="H292" t="str">
            <v>Yes</v>
          </cell>
        </row>
        <row r="293">
          <cell r="B293">
            <v>322</v>
          </cell>
          <cell r="G293" t="str">
            <v>No</v>
          </cell>
          <cell r="H293" t="str">
            <v>No</v>
          </cell>
        </row>
        <row r="294">
          <cell r="B294">
            <v>323</v>
          </cell>
          <cell r="G294" t="str">
            <v>No</v>
          </cell>
          <cell r="H294" t="str">
            <v>No</v>
          </cell>
        </row>
        <row r="295">
          <cell r="B295">
            <v>327</v>
          </cell>
          <cell r="G295" t="str">
            <v>Yes</v>
          </cell>
          <cell r="H295" t="str">
            <v>Yes</v>
          </cell>
        </row>
        <row r="296">
          <cell r="B296">
            <v>329</v>
          </cell>
          <cell r="G296" t="str">
            <v>Yes</v>
          </cell>
          <cell r="H296" t="str">
            <v>Yes</v>
          </cell>
        </row>
        <row r="297">
          <cell r="B297">
            <v>330</v>
          </cell>
          <cell r="G297" t="str">
            <v>No</v>
          </cell>
          <cell r="H297" t="str">
            <v>No</v>
          </cell>
        </row>
        <row r="298">
          <cell r="B298">
            <v>331</v>
          </cell>
          <cell r="G298" t="str">
            <v>No</v>
          </cell>
          <cell r="H298" t="str">
            <v>No</v>
          </cell>
        </row>
        <row r="299">
          <cell r="B299">
            <v>332</v>
          </cell>
          <cell r="G299" t="str">
            <v>No</v>
          </cell>
          <cell r="H299" t="str">
            <v>No</v>
          </cell>
        </row>
        <row r="300">
          <cell r="B300">
            <v>298</v>
          </cell>
          <cell r="G300" t="str">
            <v>Yes</v>
          </cell>
          <cell r="H300" t="str">
            <v>Yes</v>
          </cell>
        </row>
        <row r="301">
          <cell r="B301">
            <v>334</v>
          </cell>
          <cell r="G301" t="str">
            <v>No</v>
          </cell>
          <cell r="H301" t="str">
            <v>No</v>
          </cell>
        </row>
        <row r="302">
          <cell r="B302">
            <v>335</v>
          </cell>
          <cell r="G302" t="str">
            <v>No</v>
          </cell>
          <cell r="H302" t="str">
            <v>No</v>
          </cell>
        </row>
        <row r="303">
          <cell r="B303">
            <v>336</v>
          </cell>
          <cell r="G303" t="str">
            <v>No</v>
          </cell>
          <cell r="H303" t="str">
            <v>No</v>
          </cell>
        </row>
        <row r="304">
          <cell r="B304">
            <v>337</v>
          </cell>
          <cell r="G304" t="str">
            <v>Yes</v>
          </cell>
          <cell r="H304" t="str">
            <v>Yes</v>
          </cell>
        </row>
        <row r="305">
          <cell r="B305">
            <v>299</v>
          </cell>
          <cell r="G305" t="str">
            <v>Yes</v>
          </cell>
          <cell r="H305" t="str">
            <v>Yes</v>
          </cell>
        </row>
        <row r="306">
          <cell r="B306">
            <v>338</v>
          </cell>
          <cell r="G306" t="str">
            <v>No</v>
          </cell>
          <cell r="H306" t="str">
            <v>No</v>
          </cell>
        </row>
        <row r="307">
          <cell r="B307">
            <v>339</v>
          </cell>
          <cell r="G307" t="str">
            <v>Yes</v>
          </cell>
          <cell r="H307" t="str">
            <v>Yes</v>
          </cell>
        </row>
        <row r="308">
          <cell r="B308">
            <v>340</v>
          </cell>
          <cell r="G308" t="str">
            <v>No</v>
          </cell>
          <cell r="H308" t="str">
            <v>No</v>
          </cell>
        </row>
        <row r="309">
          <cell r="B309">
            <v>341</v>
          </cell>
          <cell r="G309" t="str">
            <v>No</v>
          </cell>
          <cell r="H309" t="str">
            <v>No</v>
          </cell>
        </row>
        <row r="310">
          <cell r="B310">
            <v>342</v>
          </cell>
          <cell r="G310" t="str">
            <v>No</v>
          </cell>
          <cell r="H310" t="str">
            <v>No</v>
          </cell>
        </row>
        <row r="311">
          <cell r="B311">
            <v>343</v>
          </cell>
          <cell r="G311" t="str">
            <v>No</v>
          </cell>
          <cell r="H311" t="str">
            <v>No</v>
          </cell>
        </row>
        <row r="312">
          <cell r="B312">
            <v>344</v>
          </cell>
          <cell r="G312" t="str">
            <v>No</v>
          </cell>
          <cell r="H312" t="str">
            <v>No</v>
          </cell>
        </row>
        <row r="313">
          <cell r="B313">
            <v>345</v>
          </cell>
          <cell r="G313" t="str">
            <v>No</v>
          </cell>
          <cell r="H313" t="str">
            <v>No</v>
          </cell>
        </row>
        <row r="314">
          <cell r="B314">
            <v>346</v>
          </cell>
          <cell r="G314" t="str">
            <v>Yes</v>
          </cell>
          <cell r="H314" t="str">
            <v>Yes</v>
          </cell>
        </row>
        <row r="315">
          <cell r="B315">
            <v>347</v>
          </cell>
          <cell r="G315" t="str">
            <v>No</v>
          </cell>
          <cell r="H315" t="str">
            <v>No</v>
          </cell>
        </row>
        <row r="316">
          <cell r="B316">
            <v>348</v>
          </cell>
          <cell r="G316" t="str">
            <v>Yes</v>
          </cell>
          <cell r="H316" t="str">
            <v>Yes</v>
          </cell>
        </row>
        <row r="317">
          <cell r="B317">
            <v>349</v>
          </cell>
          <cell r="G317" t="str">
            <v>No</v>
          </cell>
          <cell r="H317" t="str">
            <v>No</v>
          </cell>
        </row>
        <row r="318">
          <cell r="B318">
            <v>350</v>
          </cell>
          <cell r="G318" t="str">
            <v>No</v>
          </cell>
          <cell r="H318" t="str">
            <v>No</v>
          </cell>
        </row>
        <row r="319">
          <cell r="B319">
            <v>359</v>
          </cell>
          <cell r="G319" t="str">
            <v>No</v>
          </cell>
          <cell r="H319" t="str">
            <v>No</v>
          </cell>
        </row>
        <row r="320">
          <cell r="B320">
            <v>360</v>
          </cell>
          <cell r="G320" t="str">
            <v>No</v>
          </cell>
          <cell r="H320" t="str">
            <v>No</v>
          </cell>
        </row>
        <row r="321">
          <cell r="B321">
            <v>361</v>
          </cell>
          <cell r="G321" t="str">
            <v>No</v>
          </cell>
          <cell r="H321" t="str">
            <v>No</v>
          </cell>
        </row>
        <row r="322">
          <cell r="B322">
            <v>362</v>
          </cell>
          <cell r="G322" t="str">
            <v>No</v>
          </cell>
          <cell r="H322" t="str">
            <v>No</v>
          </cell>
        </row>
        <row r="323">
          <cell r="B323">
            <v>363</v>
          </cell>
          <cell r="G323" t="str">
            <v>No</v>
          </cell>
          <cell r="H323" t="str">
            <v>No</v>
          </cell>
        </row>
        <row r="324">
          <cell r="B324">
            <v>428</v>
          </cell>
          <cell r="G324" t="str">
            <v>Yes</v>
          </cell>
          <cell r="H324" t="str">
            <v>Yes</v>
          </cell>
        </row>
        <row r="325">
          <cell r="B325">
            <v>364</v>
          </cell>
          <cell r="G325" t="str">
            <v>Yes</v>
          </cell>
          <cell r="H325" t="str">
            <v>No</v>
          </cell>
        </row>
        <row r="326">
          <cell r="B326">
            <v>365</v>
          </cell>
          <cell r="G326" t="str">
            <v>Yes</v>
          </cell>
          <cell r="H326" t="str">
            <v>Yes</v>
          </cell>
        </row>
        <row r="327">
          <cell r="B327" t="str">
            <v>nm</v>
          </cell>
          <cell r="G327" t="str">
            <v>Yes</v>
          </cell>
          <cell r="H327" t="str">
            <v>No</v>
          </cell>
        </row>
        <row r="328">
          <cell r="B328">
            <v>366</v>
          </cell>
          <cell r="G328" t="str">
            <v>Yes</v>
          </cell>
          <cell r="H328" t="str">
            <v>No</v>
          </cell>
        </row>
        <row r="329">
          <cell r="B329">
            <v>367</v>
          </cell>
          <cell r="G329" t="str">
            <v>Yes</v>
          </cell>
          <cell r="H329" t="str">
            <v>No</v>
          </cell>
        </row>
        <row r="330">
          <cell r="B330">
            <v>639</v>
          </cell>
          <cell r="G330" t="str">
            <v>Yes</v>
          </cell>
          <cell r="H330" t="str">
            <v>No</v>
          </cell>
        </row>
        <row r="331">
          <cell r="B331">
            <v>368</v>
          </cell>
          <cell r="G331" t="str">
            <v>Yes</v>
          </cell>
          <cell r="H331" t="str">
            <v>Yes</v>
          </cell>
        </row>
        <row r="332">
          <cell r="B332">
            <v>369</v>
          </cell>
          <cell r="G332" t="str">
            <v>Yes</v>
          </cell>
          <cell r="H332" t="str">
            <v>No</v>
          </cell>
        </row>
        <row r="333">
          <cell r="B333">
            <v>370</v>
          </cell>
          <cell r="G333" t="str">
            <v>Yes</v>
          </cell>
          <cell r="H333" t="str">
            <v>No</v>
          </cell>
        </row>
        <row r="334">
          <cell r="B334">
            <v>640</v>
          </cell>
          <cell r="G334" t="str">
            <v>Yes</v>
          </cell>
          <cell r="H334" t="str">
            <v>No</v>
          </cell>
        </row>
        <row r="335">
          <cell r="B335">
            <v>371</v>
          </cell>
          <cell r="G335" t="str">
            <v>Yes</v>
          </cell>
          <cell r="H335" t="str">
            <v>No</v>
          </cell>
        </row>
        <row r="336">
          <cell r="B336">
            <v>641</v>
          </cell>
          <cell r="G336" t="str">
            <v>Yes</v>
          </cell>
          <cell r="H336" t="str">
            <v>No</v>
          </cell>
        </row>
        <row r="337">
          <cell r="B337">
            <v>372</v>
          </cell>
          <cell r="G337" t="str">
            <v>Yes</v>
          </cell>
          <cell r="H337" t="str">
            <v>No</v>
          </cell>
        </row>
        <row r="338">
          <cell r="B338">
            <v>642</v>
          </cell>
          <cell r="G338" t="str">
            <v>Yes</v>
          </cell>
          <cell r="H338" t="str">
            <v>No</v>
          </cell>
        </row>
        <row r="339">
          <cell r="B339">
            <v>643</v>
          </cell>
          <cell r="G339" t="str">
            <v>Yes</v>
          </cell>
          <cell r="H339" t="str">
            <v>No</v>
          </cell>
        </row>
        <row r="340">
          <cell r="B340">
            <v>644</v>
          </cell>
          <cell r="G340" t="str">
            <v>Yes</v>
          </cell>
          <cell r="H340" t="str">
            <v>No</v>
          </cell>
        </row>
        <row r="341">
          <cell r="B341">
            <v>373</v>
          </cell>
          <cell r="G341" t="str">
            <v>Yes</v>
          </cell>
          <cell r="H341" t="str">
            <v>No</v>
          </cell>
        </row>
        <row r="342">
          <cell r="B342">
            <v>376</v>
          </cell>
          <cell r="G342" t="str">
            <v>No</v>
          </cell>
          <cell r="H342" t="str">
            <v>No</v>
          </cell>
        </row>
        <row r="343">
          <cell r="B343">
            <v>377</v>
          </cell>
          <cell r="G343" t="str">
            <v>Yes</v>
          </cell>
          <cell r="H343" t="str">
            <v>Yes</v>
          </cell>
        </row>
        <row r="344">
          <cell r="B344">
            <v>378</v>
          </cell>
          <cell r="G344" t="str">
            <v>No</v>
          </cell>
          <cell r="H344" t="str">
            <v>No</v>
          </cell>
        </row>
        <row r="345">
          <cell r="B345">
            <v>379</v>
          </cell>
          <cell r="G345" t="str">
            <v>No</v>
          </cell>
          <cell r="H345" t="str">
            <v>No</v>
          </cell>
        </row>
        <row r="346">
          <cell r="B346">
            <v>380</v>
          </cell>
          <cell r="G346" t="str">
            <v>No</v>
          </cell>
          <cell r="H346" t="str">
            <v>No</v>
          </cell>
        </row>
        <row r="347">
          <cell r="B347">
            <v>381</v>
          </cell>
          <cell r="G347" t="str">
            <v>Yes</v>
          </cell>
          <cell r="H347" t="str">
            <v>Yes</v>
          </cell>
        </row>
        <row r="348">
          <cell r="B348">
            <v>382</v>
          </cell>
          <cell r="G348" t="str">
            <v>No</v>
          </cell>
          <cell r="H348" t="str">
            <v>No</v>
          </cell>
        </row>
        <row r="349">
          <cell r="B349">
            <v>383</v>
          </cell>
          <cell r="G349" t="str">
            <v>No</v>
          </cell>
          <cell r="H349" t="str">
            <v>No</v>
          </cell>
        </row>
        <row r="350">
          <cell r="B350">
            <v>384</v>
          </cell>
          <cell r="G350" t="str">
            <v>No</v>
          </cell>
          <cell r="H350" t="str">
            <v>No</v>
          </cell>
        </row>
        <row r="351">
          <cell r="B351">
            <v>385</v>
          </cell>
          <cell r="G351" t="str">
            <v>No</v>
          </cell>
          <cell r="H351" t="str">
            <v>No</v>
          </cell>
        </row>
        <row r="352">
          <cell r="B352">
            <v>386</v>
          </cell>
          <cell r="G352" t="str">
            <v>No</v>
          </cell>
          <cell r="H352" t="str">
            <v>No</v>
          </cell>
        </row>
        <row r="353">
          <cell r="B353">
            <v>387</v>
          </cell>
          <cell r="G353" t="str">
            <v>No</v>
          </cell>
          <cell r="H353" t="str">
            <v>No</v>
          </cell>
        </row>
        <row r="354">
          <cell r="B354">
            <v>388</v>
          </cell>
          <cell r="G354" t="str">
            <v>No</v>
          </cell>
          <cell r="H354" t="str">
            <v>No</v>
          </cell>
        </row>
        <row r="355">
          <cell r="B355">
            <v>389</v>
          </cell>
          <cell r="G355" t="str">
            <v>Yes</v>
          </cell>
          <cell r="H355" t="str">
            <v>Yes</v>
          </cell>
        </row>
        <row r="356">
          <cell r="B356">
            <v>177</v>
          </cell>
          <cell r="G356" t="str">
            <v>Yes</v>
          </cell>
          <cell r="H356" t="str">
            <v>Yes</v>
          </cell>
        </row>
        <row r="357">
          <cell r="B357">
            <v>178</v>
          </cell>
          <cell r="G357" t="str">
            <v>No</v>
          </cell>
          <cell r="H357" t="str">
            <v>No</v>
          </cell>
        </row>
        <row r="358">
          <cell r="B358">
            <v>179</v>
          </cell>
          <cell r="G358" t="str">
            <v>Yes</v>
          </cell>
          <cell r="H358" t="str">
            <v>Yes</v>
          </cell>
        </row>
        <row r="359">
          <cell r="B359">
            <v>180</v>
          </cell>
          <cell r="G359" t="str">
            <v>Yes</v>
          </cell>
          <cell r="H359" t="str">
            <v>Yes</v>
          </cell>
        </row>
        <row r="360">
          <cell r="B360">
            <v>390</v>
          </cell>
          <cell r="G360" t="str">
            <v>Yes</v>
          </cell>
          <cell r="H360" t="str">
            <v>Yes</v>
          </cell>
        </row>
        <row r="361">
          <cell r="B361">
            <v>391</v>
          </cell>
          <cell r="G361" t="str">
            <v>Yes</v>
          </cell>
          <cell r="H361" t="str">
            <v>Yes</v>
          </cell>
        </row>
        <row r="362">
          <cell r="B362">
            <v>181</v>
          </cell>
          <cell r="G362" t="str">
            <v>Yes</v>
          </cell>
          <cell r="H362" t="str">
            <v>Yes</v>
          </cell>
        </row>
        <row r="363">
          <cell r="B363">
            <v>182</v>
          </cell>
          <cell r="G363" t="str">
            <v>Yes</v>
          </cell>
          <cell r="H363" t="str">
            <v>Yes</v>
          </cell>
        </row>
        <row r="364">
          <cell r="B364">
            <v>392</v>
          </cell>
          <cell r="G364" t="str">
            <v>No</v>
          </cell>
          <cell r="H364" t="str">
            <v>No</v>
          </cell>
        </row>
        <row r="365">
          <cell r="B365">
            <v>393</v>
          </cell>
          <cell r="G365" t="str">
            <v>No</v>
          </cell>
          <cell r="H365" t="str">
            <v>No</v>
          </cell>
        </row>
        <row r="366">
          <cell r="B366">
            <v>394</v>
          </cell>
          <cell r="G366" t="str">
            <v>No</v>
          </cell>
          <cell r="H366" t="str">
            <v>No</v>
          </cell>
        </row>
        <row r="367">
          <cell r="B367">
            <v>395</v>
          </cell>
          <cell r="G367" t="str">
            <v>Yes</v>
          </cell>
          <cell r="H367" t="str">
            <v>Yes</v>
          </cell>
        </row>
        <row r="368">
          <cell r="B368">
            <v>396</v>
          </cell>
          <cell r="G368" t="str">
            <v>No</v>
          </cell>
          <cell r="H368" t="str">
            <v>No</v>
          </cell>
        </row>
        <row r="369">
          <cell r="B369">
            <v>397</v>
          </cell>
          <cell r="G369" t="str">
            <v>Yes</v>
          </cell>
          <cell r="H369" t="str">
            <v>Yes</v>
          </cell>
        </row>
        <row r="370">
          <cell r="B370">
            <v>398</v>
          </cell>
          <cell r="G370" t="str">
            <v>Yes</v>
          </cell>
          <cell r="H370" t="str">
            <v>Yes</v>
          </cell>
        </row>
        <row r="371">
          <cell r="B371">
            <v>399</v>
          </cell>
          <cell r="G371" t="str">
            <v>No</v>
          </cell>
          <cell r="H371" t="str">
            <v>No</v>
          </cell>
        </row>
        <row r="372">
          <cell r="B372">
            <v>400</v>
          </cell>
          <cell r="G372" t="str">
            <v>No</v>
          </cell>
          <cell r="H372" t="str">
            <v>No</v>
          </cell>
        </row>
        <row r="373">
          <cell r="B373">
            <v>589</v>
          </cell>
          <cell r="G373" t="str">
            <v>Yes</v>
          </cell>
          <cell r="H373" t="str">
            <v>Yes</v>
          </cell>
        </row>
        <row r="374">
          <cell r="B374">
            <v>446</v>
          </cell>
          <cell r="G374" t="str">
            <v>Yes</v>
          </cell>
          <cell r="H374" t="str">
            <v>Yes</v>
          </cell>
        </row>
        <row r="375">
          <cell r="B375">
            <v>124</v>
          </cell>
          <cell r="G375" t="str">
            <v>Yes</v>
          </cell>
          <cell r="H375" t="str">
            <v>Yes</v>
          </cell>
        </row>
        <row r="376">
          <cell r="B376">
            <v>485</v>
          </cell>
          <cell r="G376" t="str">
            <v>Yes</v>
          </cell>
          <cell r="H376" t="str">
            <v>No</v>
          </cell>
        </row>
        <row r="377">
          <cell r="B377">
            <v>486</v>
          </cell>
          <cell r="G377" t="str">
            <v>No</v>
          </cell>
          <cell r="H377" t="str">
            <v>No</v>
          </cell>
        </row>
        <row r="378">
          <cell r="B378">
            <v>487</v>
          </cell>
          <cell r="G378" t="str">
            <v>No</v>
          </cell>
          <cell r="H378" t="str">
            <v>No</v>
          </cell>
        </row>
        <row r="379">
          <cell r="B379">
            <v>489</v>
          </cell>
          <cell r="G379" t="str">
            <v>No</v>
          </cell>
          <cell r="H379" t="str">
            <v>No</v>
          </cell>
        </row>
        <row r="380">
          <cell r="B380">
            <v>490</v>
          </cell>
          <cell r="G380" t="str">
            <v>No</v>
          </cell>
          <cell r="H380" t="str">
            <v>No</v>
          </cell>
        </row>
        <row r="381">
          <cell r="B381">
            <v>491</v>
          </cell>
          <cell r="G381" t="str">
            <v>No</v>
          </cell>
          <cell r="H381" t="str">
            <v>No</v>
          </cell>
        </row>
        <row r="382">
          <cell r="B382">
            <v>492</v>
          </cell>
          <cell r="G382" t="str">
            <v>No</v>
          </cell>
          <cell r="H382" t="str">
            <v>No</v>
          </cell>
        </row>
        <row r="383">
          <cell r="B383">
            <v>493</v>
          </cell>
          <cell r="G383" t="str">
            <v>No</v>
          </cell>
          <cell r="H383" t="str">
            <v>No</v>
          </cell>
        </row>
        <row r="384">
          <cell r="B384">
            <v>494</v>
          </cell>
          <cell r="G384" t="str">
            <v>No</v>
          </cell>
          <cell r="H384" t="str">
            <v>No</v>
          </cell>
        </row>
        <row r="385">
          <cell r="B385">
            <v>495</v>
          </cell>
          <cell r="G385" t="str">
            <v>No</v>
          </cell>
          <cell r="H385" t="str">
            <v>No</v>
          </cell>
        </row>
        <row r="386">
          <cell r="B386">
            <v>496</v>
          </cell>
          <cell r="G386" t="str">
            <v>No</v>
          </cell>
          <cell r="H386" t="str">
            <v>No</v>
          </cell>
        </row>
        <row r="387">
          <cell r="B387">
            <v>497</v>
          </cell>
          <cell r="G387" t="str">
            <v>Yes</v>
          </cell>
          <cell r="H387" t="str">
            <v>Yes</v>
          </cell>
        </row>
        <row r="388">
          <cell r="B388">
            <v>498</v>
          </cell>
          <cell r="G388" t="str">
            <v>No</v>
          </cell>
          <cell r="H388" t="str">
            <v>No</v>
          </cell>
        </row>
        <row r="389">
          <cell r="B389">
            <v>499</v>
          </cell>
          <cell r="G389" t="str">
            <v>No</v>
          </cell>
          <cell r="H389" t="str">
            <v>No</v>
          </cell>
        </row>
        <row r="390">
          <cell r="B390">
            <v>500</v>
          </cell>
          <cell r="G390" t="str">
            <v>No</v>
          </cell>
          <cell r="H390" t="str">
            <v>No</v>
          </cell>
        </row>
        <row r="391">
          <cell r="B391">
            <v>501</v>
          </cell>
          <cell r="G391" t="str">
            <v>No</v>
          </cell>
          <cell r="H391" t="str">
            <v>No</v>
          </cell>
        </row>
        <row r="392">
          <cell r="B392">
            <v>502</v>
          </cell>
          <cell r="G392" t="str">
            <v>No</v>
          </cell>
          <cell r="H392" t="str">
            <v>No</v>
          </cell>
        </row>
        <row r="393">
          <cell r="B393">
            <v>503</v>
          </cell>
          <cell r="G393" t="str">
            <v>Yes</v>
          </cell>
          <cell r="H393" t="str">
            <v>Yes</v>
          </cell>
        </row>
        <row r="394">
          <cell r="B394">
            <v>506</v>
          </cell>
          <cell r="G394" t="str">
            <v>Yes</v>
          </cell>
          <cell r="H394" t="str">
            <v>Yes</v>
          </cell>
        </row>
        <row r="395">
          <cell r="B395">
            <v>507</v>
          </cell>
          <cell r="G395" t="str">
            <v>Yes</v>
          </cell>
          <cell r="H395" t="str">
            <v>Yes</v>
          </cell>
        </row>
        <row r="396">
          <cell r="B396">
            <v>504</v>
          </cell>
          <cell r="G396" t="str">
            <v>No</v>
          </cell>
          <cell r="H396" t="str">
            <v>No</v>
          </cell>
        </row>
        <row r="397">
          <cell r="B397">
            <v>508</v>
          </cell>
          <cell r="G397" t="str">
            <v>No</v>
          </cell>
          <cell r="H397" t="str">
            <v>No</v>
          </cell>
        </row>
        <row r="398">
          <cell r="B398">
            <v>509</v>
          </cell>
          <cell r="G398" t="str">
            <v>No</v>
          </cell>
          <cell r="H398" t="str">
            <v>No</v>
          </cell>
        </row>
        <row r="399">
          <cell r="B399">
            <v>510</v>
          </cell>
          <cell r="G399" t="str">
            <v>No</v>
          </cell>
          <cell r="H399" t="str">
            <v>No</v>
          </cell>
        </row>
        <row r="400">
          <cell r="B400">
            <v>511</v>
          </cell>
          <cell r="G400" t="str">
            <v>No</v>
          </cell>
          <cell r="H400" t="str">
            <v>No</v>
          </cell>
        </row>
        <row r="401">
          <cell r="B401">
            <v>636</v>
          </cell>
          <cell r="G401" t="str">
            <v>Yes</v>
          </cell>
          <cell r="H401" t="str">
            <v>Yes</v>
          </cell>
        </row>
        <row r="402">
          <cell r="B402">
            <v>518</v>
          </cell>
          <cell r="G402" t="str">
            <v>No</v>
          </cell>
          <cell r="H402" t="str">
            <v>No</v>
          </cell>
        </row>
        <row r="403">
          <cell r="B403">
            <v>525</v>
          </cell>
          <cell r="G403" t="str">
            <v>Yes</v>
          </cell>
          <cell r="H403" t="str">
            <v>Yes</v>
          </cell>
        </row>
        <row r="404">
          <cell r="B404">
            <v>447</v>
          </cell>
          <cell r="G404" t="str">
            <v>Yes</v>
          </cell>
          <cell r="H404" t="str">
            <v>Yes</v>
          </cell>
        </row>
        <row r="405">
          <cell r="B405">
            <v>448</v>
          </cell>
          <cell r="G405" t="str">
            <v>No</v>
          </cell>
          <cell r="H405" t="str">
            <v>No</v>
          </cell>
        </row>
        <row r="406">
          <cell r="B406">
            <v>449</v>
          </cell>
          <cell r="G406" t="str">
            <v>Yes</v>
          </cell>
          <cell r="H406" t="str">
            <v>No</v>
          </cell>
        </row>
        <row r="407">
          <cell r="B407">
            <v>450</v>
          </cell>
          <cell r="G407" t="str">
            <v>No</v>
          </cell>
          <cell r="H407" t="str">
            <v>No</v>
          </cell>
        </row>
        <row r="408">
          <cell r="B408">
            <v>451</v>
          </cell>
          <cell r="G408" t="str">
            <v>No</v>
          </cell>
          <cell r="H408" t="str">
            <v>No</v>
          </cell>
        </row>
        <row r="409">
          <cell r="B409">
            <v>452</v>
          </cell>
          <cell r="G409" t="str">
            <v>No</v>
          </cell>
          <cell r="H409" t="str">
            <v>No</v>
          </cell>
        </row>
        <row r="410">
          <cell r="B410">
            <v>453</v>
          </cell>
          <cell r="G410" t="str">
            <v>No</v>
          </cell>
          <cell r="H410" t="str">
            <v>No</v>
          </cell>
        </row>
        <row r="411">
          <cell r="B411">
            <v>454</v>
          </cell>
          <cell r="G411" t="str">
            <v>No</v>
          </cell>
          <cell r="H411" t="str">
            <v>No</v>
          </cell>
        </row>
        <row r="412">
          <cell r="B412">
            <v>455</v>
          </cell>
          <cell r="G412" t="str">
            <v>No</v>
          </cell>
          <cell r="H412" t="str">
            <v>No</v>
          </cell>
        </row>
        <row r="413">
          <cell r="B413">
            <v>456</v>
          </cell>
          <cell r="G413" t="str">
            <v>Yes</v>
          </cell>
          <cell r="H413" t="str">
            <v>Yes</v>
          </cell>
        </row>
        <row r="414">
          <cell r="B414">
            <v>645</v>
          </cell>
          <cell r="G414" t="str">
            <v>Yes</v>
          </cell>
          <cell r="H414" t="str">
            <v>Yes</v>
          </cell>
        </row>
        <row r="415">
          <cell r="B415">
            <v>457</v>
          </cell>
          <cell r="G415" t="str">
            <v>No</v>
          </cell>
          <cell r="H415" t="str">
            <v>No</v>
          </cell>
        </row>
        <row r="416">
          <cell r="B416">
            <v>458</v>
          </cell>
          <cell r="G416" t="str">
            <v>No</v>
          </cell>
          <cell r="H416" t="str">
            <v>No</v>
          </cell>
        </row>
        <row r="417">
          <cell r="B417">
            <v>459</v>
          </cell>
          <cell r="G417" t="str">
            <v>No</v>
          </cell>
          <cell r="H417" t="str">
            <v>No</v>
          </cell>
        </row>
        <row r="418">
          <cell r="B418">
            <v>460</v>
          </cell>
          <cell r="G418" t="str">
            <v>No</v>
          </cell>
          <cell r="H418" t="str">
            <v>No</v>
          </cell>
        </row>
        <row r="419">
          <cell r="B419">
            <v>461</v>
          </cell>
          <cell r="G419" t="str">
            <v>No</v>
          </cell>
          <cell r="H419" t="str">
            <v>No</v>
          </cell>
        </row>
        <row r="420">
          <cell r="B420">
            <v>462</v>
          </cell>
          <cell r="G420" t="str">
            <v>No</v>
          </cell>
          <cell r="H420" t="str">
            <v>No</v>
          </cell>
        </row>
        <row r="421">
          <cell r="B421">
            <v>463</v>
          </cell>
          <cell r="G421" t="str">
            <v>Yes</v>
          </cell>
          <cell r="H421" t="str">
            <v>Yes</v>
          </cell>
        </row>
        <row r="422">
          <cell r="B422">
            <v>464</v>
          </cell>
          <cell r="G422" t="str">
            <v>Yes</v>
          </cell>
          <cell r="H422" t="str">
            <v>Yes</v>
          </cell>
        </row>
        <row r="423">
          <cell r="B423">
            <v>465</v>
          </cell>
          <cell r="G423" t="str">
            <v>No</v>
          </cell>
          <cell r="H423" t="str">
            <v>No</v>
          </cell>
        </row>
        <row r="424">
          <cell r="B424">
            <v>466</v>
          </cell>
          <cell r="G424" t="str">
            <v>Yes</v>
          </cell>
          <cell r="H424" t="str">
            <v>Yes</v>
          </cell>
        </row>
        <row r="425">
          <cell r="B425">
            <v>467</v>
          </cell>
          <cell r="G425" t="str">
            <v>Yes</v>
          </cell>
          <cell r="H425" t="str">
            <v>Yes</v>
          </cell>
        </row>
        <row r="426">
          <cell r="B426">
            <v>468</v>
          </cell>
          <cell r="G426" t="str">
            <v>Yes</v>
          </cell>
          <cell r="H426" t="str">
            <v>Yes</v>
          </cell>
        </row>
        <row r="427">
          <cell r="B427">
            <v>469</v>
          </cell>
          <cell r="G427" t="str">
            <v>Yes</v>
          </cell>
          <cell r="H427" t="str">
            <v>Yes</v>
          </cell>
        </row>
        <row r="428">
          <cell r="B428">
            <v>470</v>
          </cell>
          <cell r="G428" t="str">
            <v>Yes</v>
          </cell>
          <cell r="H428" t="str">
            <v>Yes</v>
          </cell>
        </row>
        <row r="429">
          <cell r="B429">
            <v>471</v>
          </cell>
          <cell r="G429" t="str">
            <v>No</v>
          </cell>
          <cell r="H429" t="str">
            <v>No</v>
          </cell>
        </row>
        <row r="430">
          <cell r="B430">
            <v>472</v>
          </cell>
          <cell r="G430" t="str">
            <v>No</v>
          </cell>
          <cell r="H430" t="str">
            <v>No</v>
          </cell>
        </row>
        <row r="431">
          <cell r="B431">
            <v>473</v>
          </cell>
          <cell r="G431" t="str">
            <v>No</v>
          </cell>
          <cell r="H431" t="str">
            <v>No</v>
          </cell>
        </row>
        <row r="432">
          <cell r="B432">
            <v>474</v>
          </cell>
          <cell r="G432" t="str">
            <v>Yes</v>
          </cell>
          <cell r="H432" t="str">
            <v>Yes</v>
          </cell>
        </row>
        <row r="433">
          <cell r="B433">
            <v>475</v>
          </cell>
          <cell r="G433" t="str">
            <v>Yes</v>
          </cell>
          <cell r="H433" t="str">
            <v>Yes</v>
          </cell>
        </row>
        <row r="434">
          <cell r="B434">
            <v>476</v>
          </cell>
          <cell r="G434" t="str">
            <v>Yes</v>
          </cell>
          <cell r="H434" t="str">
            <v>Yes</v>
          </cell>
        </row>
        <row r="435">
          <cell r="B435">
            <v>477</v>
          </cell>
          <cell r="G435" t="str">
            <v>Yes</v>
          </cell>
          <cell r="H435" t="str">
            <v>Yes</v>
          </cell>
        </row>
        <row r="436">
          <cell r="B436">
            <v>478</v>
          </cell>
          <cell r="G436" t="str">
            <v>No</v>
          </cell>
          <cell r="H436" t="str">
            <v>No</v>
          </cell>
        </row>
        <row r="437">
          <cell r="B437">
            <v>479</v>
          </cell>
          <cell r="G437" t="str">
            <v>No</v>
          </cell>
          <cell r="H437" t="str">
            <v>No</v>
          </cell>
        </row>
        <row r="438">
          <cell r="B438">
            <v>480</v>
          </cell>
          <cell r="G438" t="str">
            <v>No</v>
          </cell>
          <cell r="H438" t="str">
            <v>No</v>
          </cell>
        </row>
        <row r="439">
          <cell r="B439">
            <v>481</v>
          </cell>
          <cell r="G439" t="str">
            <v>Yes</v>
          </cell>
          <cell r="H439" t="str">
            <v>Yes</v>
          </cell>
        </row>
        <row r="440">
          <cell r="B440">
            <v>482</v>
          </cell>
          <cell r="G440" t="str">
            <v>No</v>
          </cell>
          <cell r="H440" t="str">
            <v>No</v>
          </cell>
        </row>
        <row r="441">
          <cell r="B441">
            <v>483</v>
          </cell>
          <cell r="G441" t="str">
            <v>No</v>
          </cell>
          <cell r="H441" t="str">
            <v>No</v>
          </cell>
        </row>
        <row r="442">
          <cell r="B442">
            <v>484</v>
          </cell>
          <cell r="G442" t="str">
            <v>No</v>
          </cell>
          <cell r="H442" t="str">
            <v>No</v>
          </cell>
        </row>
        <row r="443">
          <cell r="B443">
            <v>646</v>
          </cell>
          <cell r="G443" t="str">
            <v>Yes</v>
          </cell>
          <cell r="H443" t="str">
            <v>Yes</v>
          </cell>
        </row>
        <row r="444">
          <cell r="B444">
            <v>527</v>
          </cell>
          <cell r="G444" t="str">
            <v>Yes</v>
          </cell>
          <cell r="H444" t="str">
            <v>Yes</v>
          </cell>
        </row>
        <row r="445">
          <cell r="B445">
            <v>528</v>
          </cell>
          <cell r="G445" t="str">
            <v>Yes</v>
          </cell>
          <cell r="H445" t="str">
            <v>Yes</v>
          </cell>
        </row>
        <row r="446">
          <cell r="B446">
            <v>529</v>
          </cell>
          <cell r="G446" t="str">
            <v>Yes</v>
          </cell>
          <cell r="H446" t="str">
            <v>Yes</v>
          </cell>
        </row>
        <row r="447">
          <cell r="B447">
            <v>530</v>
          </cell>
          <cell r="G447" t="str">
            <v>Yes</v>
          </cell>
          <cell r="H447" t="str">
            <v>Yes</v>
          </cell>
        </row>
        <row r="448">
          <cell r="B448">
            <v>531</v>
          </cell>
          <cell r="G448" t="str">
            <v>Yes</v>
          </cell>
          <cell r="H448" t="str">
            <v>Yes</v>
          </cell>
        </row>
        <row r="449">
          <cell r="B449">
            <v>532</v>
          </cell>
          <cell r="G449" t="str">
            <v>Yes</v>
          </cell>
          <cell r="H449" t="str">
            <v>Yes</v>
          </cell>
        </row>
        <row r="450">
          <cell r="B450">
            <v>533</v>
          </cell>
          <cell r="G450" t="str">
            <v>Yes</v>
          </cell>
          <cell r="H450" t="str">
            <v>Yes</v>
          </cell>
        </row>
        <row r="451">
          <cell r="B451">
            <v>539</v>
          </cell>
          <cell r="G451" t="str">
            <v>Yes</v>
          </cell>
          <cell r="H451" t="str">
            <v>Yes</v>
          </cell>
        </row>
        <row r="452">
          <cell r="B452">
            <v>540</v>
          </cell>
          <cell r="G452" t="str">
            <v>Yes</v>
          </cell>
          <cell r="H452" t="str">
            <v>Yes</v>
          </cell>
        </row>
        <row r="453">
          <cell r="B453">
            <v>541</v>
          </cell>
          <cell r="G453" t="str">
            <v>Yes</v>
          </cell>
          <cell r="H453" t="str">
            <v>Yes</v>
          </cell>
        </row>
        <row r="454">
          <cell r="B454">
            <v>542</v>
          </cell>
          <cell r="G454" t="str">
            <v>Yes</v>
          </cell>
          <cell r="H454" t="str">
            <v>Yes</v>
          </cell>
        </row>
        <row r="455">
          <cell r="B455">
            <v>543</v>
          </cell>
          <cell r="G455" t="str">
            <v>Yes</v>
          </cell>
          <cell r="H455" t="str">
            <v>Yes</v>
          </cell>
        </row>
        <row r="456">
          <cell r="B456">
            <v>544</v>
          </cell>
          <cell r="G456" t="str">
            <v>Yes</v>
          </cell>
          <cell r="H456" t="str">
            <v>Yes</v>
          </cell>
        </row>
        <row r="457">
          <cell r="B457">
            <v>545</v>
          </cell>
          <cell r="G457" t="str">
            <v>Yes</v>
          </cell>
          <cell r="H457" t="str">
            <v>Yes</v>
          </cell>
        </row>
        <row r="458">
          <cell r="B458">
            <v>546</v>
          </cell>
          <cell r="G458" t="str">
            <v>Yes</v>
          </cell>
          <cell r="H458" t="str">
            <v>Yes</v>
          </cell>
        </row>
        <row r="459">
          <cell r="B459">
            <v>547</v>
          </cell>
          <cell r="G459" t="str">
            <v>Yes</v>
          </cell>
          <cell r="H459" t="str">
            <v>Yes</v>
          </cell>
        </row>
        <row r="460">
          <cell r="B460">
            <v>548</v>
          </cell>
          <cell r="G460" t="str">
            <v>Yes</v>
          </cell>
          <cell r="H460" t="str">
            <v>Yes</v>
          </cell>
        </row>
        <row r="461">
          <cell r="B461">
            <v>401</v>
          </cell>
          <cell r="G461" t="str">
            <v>Yes</v>
          </cell>
          <cell r="H461" t="str">
            <v>Yes</v>
          </cell>
        </row>
        <row r="462">
          <cell r="B462">
            <v>402</v>
          </cell>
          <cell r="G462" t="str">
            <v>No</v>
          </cell>
          <cell r="H462" t="str">
            <v>No</v>
          </cell>
        </row>
        <row r="463">
          <cell r="B463">
            <v>403</v>
          </cell>
          <cell r="G463" t="str">
            <v>No</v>
          </cell>
          <cell r="H463" t="str">
            <v>No</v>
          </cell>
        </row>
        <row r="464">
          <cell r="B464">
            <v>404</v>
          </cell>
          <cell r="G464" t="str">
            <v>No</v>
          </cell>
          <cell r="H464" t="str">
            <v>No</v>
          </cell>
        </row>
        <row r="465">
          <cell r="B465">
            <v>635</v>
          </cell>
          <cell r="G465" t="str">
            <v>Yes</v>
          </cell>
          <cell r="H465" t="str">
            <v>Yes</v>
          </cell>
        </row>
        <row r="466">
          <cell r="B466">
            <v>405</v>
          </cell>
          <cell r="G466" t="str">
            <v>Yes</v>
          </cell>
          <cell r="H466" t="str">
            <v>Yes</v>
          </cell>
        </row>
        <row r="467">
          <cell r="B467">
            <v>406</v>
          </cell>
          <cell r="G467" t="str">
            <v>Yes</v>
          </cell>
          <cell r="H467" t="str">
            <v>Yes</v>
          </cell>
        </row>
        <row r="468">
          <cell r="B468">
            <v>407</v>
          </cell>
          <cell r="G468" t="str">
            <v>Yes</v>
          </cell>
          <cell r="H468" t="str">
            <v>Yes</v>
          </cell>
        </row>
        <row r="469">
          <cell r="B469">
            <v>408</v>
          </cell>
          <cell r="G469" t="str">
            <v>Yes</v>
          </cell>
          <cell r="H469" t="str">
            <v>Yes</v>
          </cell>
        </row>
        <row r="470">
          <cell r="B470">
            <v>409</v>
          </cell>
          <cell r="G470" t="str">
            <v>No</v>
          </cell>
          <cell r="H470" t="str">
            <v>No</v>
          </cell>
        </row>
        <row r="471">
          <cell r="B471">
            <v>410</v>
          </cell>
          <cell r="G471" t="str">
            <v>Yes</v>
          </cell>
          <cell r="H471" t="str">
            <v>Yes</v>
          </cell>
        </row>
        <row r="472">
          <cell r="B472">
            <v>411</v>
          </cell>
          <cell r="G472" t="str">
            <v>Yes</v>
          </cell>
          <cell r="H472" t="str">
            <v>Yes</v>
          </cell>
        </row>
        <row r="473">
          <cell r="B473">
            <v>412</v>
          </cell>
          <cell r="G473" t="str">
            <v>Yes</v>
          </cell>
          <cell r="H473" t="str">
            <v>Yes</v>
          </cell>
        </row>
        <row r="474">
          <cell r="B474">
            <v>413</v>
          </cell>
          <cell r="G474" t="str">
            <v>No</v>
          </cell>
          <cell r="H474" t="str">
            <v>No</v>
          </cell>
        </row>
        <row r="475">
          <cell r="B475">
            <v>414</v>
          </cell>
          <cell r="G475" t="str">
            <v>Yes</v>
          </cell>
          <cell r="H475" t="str">
            <v>Yes</v>
          </cell>
        </row>
        <row r="476">
          <cell r="B476">
            <v>415</v>
          </cell>
          <cell r="G476" t="str">
            <v>Yes</v>
          </cell>
          <cell r="H476" t="str">
            <v>Yes</v>
          </cell>
        </row>
        <row r="477">
          <cell r="B477">
            <v>416</v>
          </cell>
          <cell r="G477" t="str">
            <v>Yes</v>
          </cell>
          <cell r="H477" t="str">
            <v>No</v>
          </cell>
        </row>
        <row r="478">
          <cell r="B478">
            <v>417</v>
          </cell>
          <cell r="G478" t="str">
            <v>Yes</v>
          </cell>
          <cell r="H478" t="str">
            <v>No</v>
          </cell>
        </row>
        <row r="479">
          <cell r="B479">
            <v>418</v>
          </cell>
          <cell r="G479" t="str">
            <v>Yes</v>
          </cell>
          <cell r="H479" t="str">
            <v>No</v>
          </cell>
        </row>
        <row r="480">
          <cell r="B480">
            <v>419</v>
          </cell>
          <cell r="G480" t="str">
            <v>Yes</v>
          </cell>
          <cell r="H480" t="str">
            <v>Yes</v>
          </cell>
        </row>
        <row r="481">
          <cell r="B481">
            <v>187</v>
          </cell>
          <cell r="G481" t="str">
            <v>No</v>
          </cell>
          <cell r="H481" t="str">
            <v>No</v>
          </cell>
        </row>
        <row r="482">
          <cell r="B482">
            <v>420</v>
          </cell>
          <cell r="G482" t="str">
            <v>Yes</v>
          </cell>
          <cell r="H482" t="str">
            <v>Yes</v>
          </cell>
        </row>
        <row r="483">
          <cell r="B483">
            <v>421</v>
          </cell>
          <cell r="G483" t="str">
            <v>Yes</v>
          </cell>
          <cell r="H483" t="str">
            <v>Yes</v>
          </cell>
        </row>
        <row r="484">
          <cell r="B484">
            <v>422</v>
          </cell>
          <cell r="G484" t="str">
            <v>Yes</v>
          </cell>
          <cell r="H484" t="str">
            <v>Yes</v>
          </cell>
        </row>
        <row r="485">
          <cell r="B485">
            <v>423</v>
          </cell>
          <cell r="G485" t="str">
            <v>Yes</v>
          </cell>
          <cell r="H485" t="str">
            <v>Yes</v>
          </cell>
        </row>
        <row r="486">
          <cell r="B486">
            <v>424</v>
          </cell>
          <cell r="G486" t="str">
            <v>Yes</v>
          </cell>
          <cell r="H486" t="str">
            <v>Yes</v>
          </cell>
        </row>
        <row r="487">
          <cell r="B487">
            <v>425</v>
          </cell>
          <cell r="G487" t="str">
            <v>No</v>
          </cell>
          <cell r="H487" t="str">
            <v>No</v>
          </cell>
        </row>
        <row r="488">
          <cell r="B488">
            <v>426</v>
          </cell>
          <cell r="G488" t="str">
            <v>Yes</v>
          </cell>
          <cell r="H488" t="str">
            <v>Yes</v>
          </cell>
        </row>
        <row r="489">
          <cell r="B489">
            <v>427</v>
          </cell>
          <cell r="G489" t="str">
            <v>No</v>
          </cell>
          <cell r="H489" t="str">
            <v>No</v>
          </cell>
        </row>
        <row r="490">
          <cell r="B490">
            <v>429</v>
          </cell>
          <cell r="G490" t="str">
            <v>No</v>
          </cell>
          <cell r="H490" t="str">
            <v>No</v>
          </cell>
        </row>
        <row r="491">
          <cell r="B491">
            <v>430</v>
          </cell>
          <cell r="G491" t="str">
            <v>No</v>
          </cell>
          <cell r="H491" t="str">
            <v>No</v>
          </cell>
        </row>
        <row r="492">
          <cell r="B492">
            <v>431</v>
          </cell>
          <cell r="G492" t="str">
            <v>No</v>
          </cell>
          <cell r="H492" t="str">
            <v>No</v>
          </cell>
        </row>
        <row r="493">
          <cell r="B493">
            <v>432</v>
          </cell>
          <cell r="G493" t="str">
            <v>No</v>
          </cell>
          <cell r="H493" t="str">
            <v>No</v>
          </cell>
        </row>
        <row r="494">
          <cell r="B494">
            <v>433</v>
          </cell>
          <cell r="G494" t="str">
            <v>No</v>
          </cell>
          <cell r="H494" t="str">
            <v>No</v>
          </cell>
        </row>
        <row r="495">
          <cell r="B495">
            <v>434</v>
          </cell>
          <cell r="G495" t="str">
            <v>Yes</v>
          </cell>
          <cell r="H495" t="str">
            <v>No</v>
          </cell>
        </row>
        <row r="496">
          <cell r="B496">
            <v>435</v>
          </cell>
          <cell r="G496" t="str">
            <v>No</v>
          </cell>
          <cell r="H496" t="str">
            <v>No</v>
          </cell>
        </row>
        <row r="497">
          <cell r="B497">
            <v>436</v>
          </cell>
          <cell r="G497" t="str">
            <v>Yes</v>
          </cell>
          <cell r="H497" t="str">
            <v>No</v>
          </cell>
        </row>
        <row r="498">
          <cell r="B498">
            <v>437</v>
          </cell>
          <cell r="G498" t="str">
            <v>Yes</v>
          </cell>
          <cell r="H498" t="str">
            <v>No</v>
          </cell>
        </row>
        <row r="499">
          <cell r="B499">
            <v>438</v>
          </cell>
          <cell r="G499" t="str">
            <v>Yes</v>
          </cell>
          <cell r="H499" t="str">
            <v>No</v>
          </cell>
        </row>
        <row r="500">
          <cell r="B500">
            <v>439</v>
          </cell>
          <cell r="G500" t="str">
            <v>Yes</v>
          </cell>
          <cell r="H500" t="str">
            <v>No</v>
          </cell>
        </row>
        <row r="501">
          <cell r="B501">
            <v>440</v>
          </cell>
          <cell r="G501" t="str">
            <v>Yes</v>
          </cell>
          <cell r="H501" t="str">
            <v>Yes</v>
          </cell>
        </row>
        <row r="502">
          <cell r="B502">
            <v>441</v>
          </cell>
          <cell r="G502" t="str">
            <v>Yes</v>
          </cell>
          <cell r="H502" t="str">
            <v>No</v>
          </cell>
        </row>
        <row r="503">
          <cell r="B503">
            <v>442</v>
          </cell>
          <cell r="G503" t="str">
            <v>Yes</v>
          </cell>
          <cell r="H503" t="str">
            <v>Yes</v>
          </cell>
        </row>
        <row r="504">
          <cell r="B504">
            <v>443</v>
          </cell>
          <cell r="G504" t="str">
            <v>Yes</v>
          </cell>
          <cell r="H504" t="str">
            <v>No</v>
          </cell>
        </row>
        <row r="505">
          <cell r="B505">
            <v>444</v>
          </cell>
          <cell r="G505" t="str">
            <v>Yes</v>
          </cell>
          <cell r="H505" t="str">
            <v>No</v>
          </cell>
        </row>
        <row r="506">
          <cell r="B506">
            <v>445</v>
          </cell>
          <cell r="G506" t="str">
            <v>Yes</v>
          </cell>
          <cell r="H506" t="str">
            <v>No</v>
          </cell>
        </row>
        <row r="507">
          <cell r="B507">
            <v>553</v>
          </cell>
          <cell r="G507" t="str">
            <v>No</v>
          </cell>
          <cell r="H507" t="str">
            <v>No</v>
          </cell>
        </row>
        <row r="508">
          <cell r="B508">
            <v>554</v>
          </cell>
          <cell r="G508" t="str">
            <v>No</v>
          </cell>
          <cell r="H508" t="str">
            <v>No</v>
          </cell>
        </row>
        <row r="509">
          <cell r="B509">
            <v>70</v>
          </cell>
          <cell r="G509" t="str">
            <v>Yes</v>
          </cell>
          <cell r="H509" t="str">
            <v>Yes</v>
          </cell>
        </row>
        <row r="510">
          <cell r="B510">
            <v>555</v>
          </cell>
          <cell r="G510" t="str">
            <v>No</v>
          </cell>
          <cell r="H510" t="str">
            <v>No</v>
          </cell>
        </row>
        <row r="511">
          <cell r="B511">
            <v>556</v>
          </cell>
          <cell r="G511" t="str">
            <v>No</v>
          </cell>
          <cell r="H511" t="str">
            <v>No</v>
          </cell>
        </row>
        <row r="512">
          <cell r="B512">
            <v>557</v>
          </cell>
          <cell r="G512" t="str">
            <v>Yes</v>
          </cell>
          <cell r="H512" t="str">
            <v>Yes</v>
          </cell>
        </row>
        <row r="513">
          <cell r="B513">
            <v>558</v>
          </cell>
          <cell r="G513" t="str">
            <v>No</v>
          </cell>
          <cell r="H513" t="str">
            <v>No</v>
          </cell>
        </row>
        <row r="514">
          <cell r="B514">
            <v>559</v>
          </cell>
          <cell r="G514" t="str">
            <v>Yes</v>
          </cell>
          <cell r="H514" t="str">
            <v>Yes</v>
          </cell>
        </row>
        <row r="515">
          <cell r="B515">
            <v>560</v>
          </cell>
          <cell r="G515" t="str">
            <v>No</v>
          </cell>
          <cell r="H515" t="str">
            <v>No</v>
          </cell>
        </row>
        <row r="516">
          <cell r="B516">
            <v>561</v>
          </cell>
          <cell r="G516" t="str">
            <v>Yes</v>
          </cell>
          <cell r="H516" t="str">
            <v>Yes</v>
          </cell>
        </row>
        <row r="517">
          <cell r="B517">
            <v>562</v>
          </cell>
          <cell r="G517" t="str">
            <v>Yes</v>
          </cell>
          <cell r="H517" t="str">
            <v>Yes</v>
          </cell>
        </row>
        <row r="518">
          <cell r="B518">
            <v>273</v>
          </cell>
          <cell r="G518" t="str">
            <v>Yes</v>
          </cell>
          <cell r="H518" t="str">
            <v>Yes</v>
          </cell>
        </row>
        <row r="519">
          <cell r="B519">
            <v>274</v>
          </cell>
          <cell r="G519" t="str">
            <v>No</v>
          </cell>
          <cell r="H519" t="str">
            <v>No</v>
          </cell>
        </row>
        <row r="520">
          <cell r="B520">
            <v>563</v>
          </cell>
          <cell r="G520" t="str">
            <v>Yes</v>
          </cell>
          <cell r="H520" t="str">
            <v>Yes</v>
          </cell>
        </row>
        <row r="521">
          <cell r="B521">
            <v>564</v>
          </cell>
          <cell r="G521" t="str">
            <v>No</v>
          </cell>
          <cell r="H521" t="str">
            <v>No</v>
          </cell>
        </row>
        <row r="522">
          <cell r="B522">
            <v>565</v>
          </cell>
          <cell r="G522" t="str">
            <v>No</v>
          </cell>
          <cell r="H522" t="str">
            <v>No</v>
          </cell>
        </row>
        <row r="523">
          <cell r="B523">
            <v>566</v>
          </cell>
          <cell r="G523" t="str">
            <v>No</v>
          </cell>
          <cell r="H523" t="str">
            <v>No</v>
          </cell>
        </row>
        <row r="524">
          <cell r="B524">
            <v>567</v>
          </cell>
          <cell r="G524" t="str">
            <v>No</v>
          </cell>
          <cell r="H524" t="str">
            <v>No</v>
          </cell>
        </row>
        <row r="525">
          <cell r="B525">
            <v>568</v>
          </cell>
          <cell r="G525" t="str">
            <v>No</v>
          </cell>
          <cell r="H525" t="str">
            <v>No</v>
          </cell>
        </row>
        <row r="526">
          <cell r="B526">
            <v>571</v>
          </cell>
          <cell r="G526" t="str">
            <v>No</v>
          </cell>
          <cell r="H526" t="str">
            <v>No</v>
          </cell>
        </row>
        <row r="527">
          <cell r="B527">
            <v>572</v>
          </cell>
          <cell r="G527" t="str">
            <v>Yes</v>
          </cell>
          <cell r="H527" t="str">
            <v>Yes</v>
          </cell>
        </row>
        <row r="528">
          <cell r="B528">
            <v>573</v>
          </cell>
          <cell r="G528" t="str">
            <v>No</v>
          </cell>
          <cell r="H528" t="str">
            <v>No</v>
          </cell>
        </row>
        <row r="529">
          <cell r="B529">
            <v>353</v>
          </cell>
          <cell r="G529" t="str">
            <v>No</v>
          </cell>
          <cell r="H529" t="str">
            <v>No</v>
          </cell>
        </row>
        <row r="530">
          <cell r="B530">
            <v>574</v>
          </cell>
          <cell r="G530" t="str">
            <v>No</v>
          </cell>
          <cell r="H530" t="str">
            <v>No</v>
          </cell>
        </row>
        <row r="531">
          <cell r="B531">
            <v>577</v>
          </cell>
          <cell r="G531" t="str">
            <v>Yes</v>
          </cell>
          <cell r="H531" t="str">
            <v>Yes</v>
          </cell>
        </row>
        <row r="532">
          <cell r="B532">
            <v>575</v>
          </cell>
          <cell r="G532" t="str">
            <v>Yes</v>
          </cell>
          <cell r="H532" t="str">
            <v>Yes</v>
          </cell>
        </row>
        <row r="533">
          <cell r="B533">
            <v>578</v>
          </cell>
          <cell r="G533" t="str">
            <v>No</v>
          </cell>
          <cell r="H533" t="str">
            <v>No</v>
          </cell>
        </row>
        <row r="534">
          <cell r="B534">
            <v>579</v>
          </cell>
          <cell r="G534" t="str">
            <v>Yes</v>
          </cell>
          <cell r="H534" t="str">
            <v>Yes</v>
          </cell>
        </row>
        <row r="535">
          <cell r="B535">
            <v>580</v>
          </cell>
          <cell r="G535" t="str">
            <v>No</v>
          </cell>
          <cell r="H535" t="str">
            <v>No</v>
          </cell>
        </row>
        <row r="536">
          <cell r="B536">
            <v>354</v>
          </cell>
          <cell r="G536" t="str">
            <v>No</v>
          </cell>
          <cell r="H536" t="str">
            <v>No</v>
          </cell>
        </row>
        <row r="537">
          <cell r="B537">
            <v>582</v>
          </cell>
          <cell r="G537" t="str">
            <v>Yes</v>
          </cell>
          <cell r="H537" t="str">
            <v>Yes</v>
          </cell>
        </row>
        <row r="538">
          <cell r="B538">
            <v>583</v>
          </cell>
          <cell r="G538" t="str">
            <v>No</v>
          </cell>
          <cell r="H538" t="str">
            <v>No</v>
          </cell>
        </row>
        <row r="539">
          <cell r="B539">
            <v>584</v>
          </cell>
          <cell r="G539" t="str">
            <v>No</v>
          </cell>
          <cell r="H539" t="str">
            <v>No</v>
          </cell>
        </row>
        <row r="540">
          <cell r="B540">
            <v>585</v>
          </cell>
          <cell r="G540" t="str">
            <v>Yes</v>
          </cell>
          <cell r="H540" t="str">
            <v>Yes</v>
          </cell>
        </row>
        <row r="541">
          <cell r="B541">
            <v>586</v>
          </cell>
          <cell r="G541" t="str">
            <v>No</v>
          </cell>
          <cell r="H541" t="str">
            <v>No</v>
          </cell>
        </row>
        <row r="542">
          <cell r="B542">
            <v>587</v>
          </cell>
          <cell r="G542" t="str">
            <v>No</v>
          </cell>
          <cell r="H542" t="str">
            <v>No</v>
          </cell>
        </row>
        <row r="543">
          <cell r="B543">
            <v>591</v>
          </cell>
          <cell r="G543" t="str">
            <v>Yes</v>
          </cell>
          <cell r="H543" t="str">
            <v>Yes</v>
          </cell>
        </row>
        <row r="544">
          <cell r="B544">
            <v>588</v>
          </cell>
          <cell r="G544" t="str">
            <v>Yes</v>
          </cell>
          <cell r="H544" t="str">
            <v>Yes</v>
          </cell>
        </row>
        <row r="545">
          <cell r="B545">
            <v>590</v>
          </cell>
          <cell r="G545" t="str">
            <v>Yes</v>
          </cell>
          <cell r="H545" t="str">
            <v>Yes</v>
          </cell>
        </row>
        <row r="546">
          <cell r="B546">
            <v>358</v>
          </cell>
          <cell r="G546" t="str">
            <v>No</v>
          </cell>
          <cell r="H546" t="str">
            <v>No</v>
          </cell>
        </row>
        <row r="547">
          <cell r="B547">
            <v>592</v>
          </cell>
          <cell r="G547" t="str">
            <v>No</v>
          </cell>
          <cell r="H547" t="str">
            <v>No</v>
          </cell>
        </row>
        <row r="548">
          <cell r="B548">
            <v>593</v>
          </cell>
          <cell r="G548" t="str">
            <v>No</v>
          </cell>
          <cell r="H548" t="str">
            <v>No</v>
          </cell>
        </row>
        <row r="549">
          <cell r="B549">
            <v>115</v>
          </cell>
          <cell r="G549" t="str">
            <v>Yes</v>
          </cell>
          <cell r="H549" t="str">
            <v>Yes</v>
          </cell>
        </row>
        <row r="550">
          <cell r="B550">
            <v>594</v>
          </cell>
          <cell r="G550" t="str">
            <v>Yes</v>
          </cell>
          <cell r="H550" t="str">
            <v>Yes</v>
          </cell>
        </row>
        <row r="551">
          <cell r="B551">
            <v>488</v>
          </cell>
          <cell r="G551" t="str">
            <v>Yes</v>
          </cell>
          <cell r="H551" t="str">
            <v>Yes</v>
          </cell>
        </row>
        <row r="552">
          <cell r="B552">
            <v>128</v>
          </cell>
          <cell r="G552" t="str">
            <v>No</v>
          </cell>
          <cell r="H552" t="str">
            <v>No</v>
          </cell>
        </row>
        <row r="553">
          <cell r="B553">
            <v>245</v>
          </cell>
          <cell r="G553" t="str">
            <v>Yes</v>
          </cell>
          <cell r="H553" t="str">
            <v>Yes</v>
          </cell>
        </row>
        <row r="554">
          <cell r="B554">
            <v>595</v>
          </cell>
          <cell r="G554" t="str">
            <v>No</v>
          </cell>
          <cell r="H554" t="str">
            <v>No</v>
          </cell>
        </row>
        <row r="555">
          <cell r="B555">
            <v>596</v>
          </cell>
          <cell r="G555" t="str">
            <v>Yes</v>
          </cell>
          <cell r="H555" t="str">
            <v>Yes</v>
          </cell>
        </row>
        <row r="556">
          <cell r="B556">
            <v>597</v>
          </cell>
          <cell r="G556" t="str">
            <v>No</v>
          </cell>
          <cell r="H556" t="str">
            <v>No</v>
          </cell>
        </row>
        <row r="557">
          <cell r="B557">
            <v>598</v>
          </cell>
          <cell r="G557" t="str">
            <v>No</v>
          </cell>
          <cell r="H557" t="str">
            <v>No</v>
          </cell>
        </row>
        <row r="558">
          <cell r="B558">
            <v>599</v>
          </cell>
          <cell r="G558" t="str">
            <v>Yes</v>
          </cell>
          <cell r="H558" t="str">
            <v>Yes</v>
          </cell>
        </row>
        <row r="559">
          <cell r="B559">
            <v>600</v>
          </cell>
          <cell r="G559" t="str">
            <v>Yes</v>
          </cell>
          <cell r="H559" t="str">
            <v>Yes</v>
          </cell>
        </row>
        <row r="560">
          <cell r="B560">
            <v>601</v>
          </cell>
          <cell r="G560" t="str">
            <v>Yes</v>
          </cell>
          <cell r="H560" t="str">
            <v>Yes</v>
          </cell>
        </row>
        <row r="561">
          <cell r="B561">
            <v>602</v>
          </cell>
          <cell r="G561" t="str">
            <v>Yes</v>
          </cell>
          <cell r="H561" t="str">
            <v>No</v>
          </cell>
        </row>
        <row r="562">
          <cell r="B562">
            <v>603</v>
          </cell>
          <cell r="G562" t="str">
            <v>Yes</v>
          </cell>
          <cell r="H562" t="str">
            <v>No</v>
          </cell>
        </row>
        <row r="563">
          <cell r="B563">
            <v>604</v>
          </cell>
          <cell r="G563" t="str">
            <v>No</v>
          </cell>
          <cell r="H563" t="str">
            <v>No</v>
          </cell>
        </row>
        <row r="564">
          <cell r="B564">
            <v>605</v>
          </cell>
          <cell r="G564" t="str">
            <v>No</v>
          </cell>
          <cell r="H564" t="str">
            <v>No</v>
          </cell>
        </row>
        <row r="565">
          <cell r="B565">
            <v>534</v>
          </cell>
          <cell r="G565" t="str">
            <v>No</v>
          </cell>
          <cell r="H565" t="str">
            <v>No</v>
          </cell>
        </row>
        <row r="566">
          <cell r="B566">
            <v>535</v>
          </cell>
          <cell r="G566" t="str">
            <v>No</v>
          </cell>
          <cell r="H566" t="str">
            <v>No</v>
          </cell>
        </row>
        <row r="567">
          <cell r="B567">
            <v>536</v>
          </cell>
          <cell r="G567" t="str">
            <v>No</v>
          </cell>
          <cell r="H567" t="str">
            <v>No</v>
          </cell>
        </row>
        <row r="568">
          <cell r="B568">
            <v>537</v>
          </cell>
          <cell r="G568" t="str">
            <v>No</v>
          </cell>
          <cell r="H568" t="str">
            <v>No</v>
          </cell>
        </row>
        <row r="569">
          <cell r="B569">
            <v>549</v>
          </cell>
          <cell r="G569" t="str">
            <v>No</v>
          </cell>
          <cell r="H569" t="str">
            <v>No</v>
          </cell>
        </row>
        <row r="570">
          <cell r="B570">
            <v>550</v>
          </cell>
          <cell r="G570" t="str">
            <v>No</v>
          </cell>
          <cell r="H570" t="str">
            <v>No</v>
          </cell>
        </row>
        <row r="571">
          <cell r="B571">
            <v>551</v>
          </cell>
          <cell r="G571" t="str">
            <v>No</v>
          </cell>
          <cell r="H571" t="str">
            <v>No</v>
          </cell>
        </row>
        <row r="572">
          <cell r="B572">
            <v>552</v>
          </cell>
          <cell r="G572" t="str">
            <v>No</v>
          </cell>
          <cell r="H572" t="str">
            <v>No</v>
          </cell>
        </row>
        <row r="573">
          <cell r="B573">
            <v>606</v>
          </cell>
          <cell r="G573" t="str">
            <v>Yes</v>
          </cell>
          <cell r="H573" t="str">
            <v>Yes</v>
          </cell>
        </row>
        <row r="574">
          <cell r="B574">
            <v>512</v>
          </cell>
          <cell r="G574" t="str">
            <v>No</v>
          </cell>
          <cell r="H574" t="str">
            <v>No</v>
          </cell>
        </row>
        <row r="575">
          <cell r="B575">
            <v>113</v>
          </cell>
          <cell r="G575" t="str">
            <v>No</v>
          </cell>
          <cell r="H575" t="str">
            <v>No</v>
          </cell>
        </row>
        <row r="576">
          <cell r="B576">
            <v>326</v>
          </cell>
          <cell r="G576" t="str">
            <v>Yes</v>
          </cell>
          <cell r="H576" t="str">
            <v>Yes</v>
          </cell>
        </row>
        <row r="577">
          <cell r="B577">
            <v>607</v>
          </cell>
          <cell r="G577" t="str">
            <v>Yes</v>
          </cell>
          <cell r="H577" t="str">
            <v>Yes</v>
          </cell>
        </row>
        <row r="578">
          <cell r="B578">
            <v>608</v>
          </cell>
          <cell r="G578" t="str">
            <v>Yes</v>
          </cell>
          <cell r="H578" t="str">
            <v>Yes</v>
          </cell>
        </row>
        <row r="579">
          <cell r="B579">
            <v>249</v>
          </cell>
          <cell r="G579" t="str">
            <v>No</v>
          </cell>
          <cell r="H579" t="str">
            <v>No</v>
          </cell>
        </row>
        <row r="580">
          <cell r="B580">
            <v>125</v>
          </cell>
          <cell r="G580" t="str">
            <v>No</v>
          </cell>
          <cell r="H580" t="str">
            <v>No</v>
          </cell>
        </row>
        <row r="581">
          <cell r="B581">
            <v>126</v>
          </cell>
          <cell r="G581" t="str">
            <v>Yes</v>
          </cell>
          <cell r="H581" t="str">
            <v>Yes</v>
          </cell>
        </row>
        <row r="582">
          <cell r="B582">
            <v>609</v>
          </cell>
          <cell r="G582" t="str">
            <v>Yes</v>
          </cell>
          <cell r="H582" t="str">
            <v>Yes</v>
          </cell>
        </row>
        <row r="583">
          <cell r="B583">
            <v>513</v>
          </cell>
          <cell r="G583" t="str">
            <v>No</v>
          </cell>
          <cell r="H583" t="str">
            <v>No</v>
          </cell>
        </row>
        <row r="584">
          <cell r="B584">
            <v>610</v>
          </cell>
          <cell r="G584" t="str">
            <v>Yes</v>
          </cell>
          <cell r="H584" t="str">
            <v>Yes</v>
          </cell>
        </row>
        <row r="585">
          <cell r="B585">
            <v>275</v>
          </cell>
          <cell r="G585" t="str">
            <v>No</v>
          </cell>
          <cell r="H585" t="str">
            <v>No</v>
          </cell>
        </row>
        <row r="586">
          <cell r="B586">
            <v>514</v>
          </cell>
          <cell r="G586" t="str">
            <v>No</v>
          </cell>
          <cell r="H586" t="str">
            <v>No</v>
          </cell>
        </row>
        <row r="587">
          <cell r="B587">
            <v>515</v>
          </cell>
          <cell r="G587" t="str">
            <v>No</v>
          </cell>
          <cell r="H587" t="str">
            <v>No</v>
          </cell>
        </row>
        <row r="588">
          <cell r="B588">
            <v>516</v>
          </cell>
          <cell r="G588" t="str">
            <v>No</v>
          </cell>
          <cell r="H588" t="str">
            <v>No</v>
          </cell>
        </row>
        <row r="589">
          <cell r="B589">
            <v>517</v>
          </cell>
          <cell r="G589" t="str">
            <v>No</v>
          </cell>
          <cell r="H589" t="str">
            <v>No</v>
          </cell>
        </row>
        <row r="590">
          <cell r="B590">
            <v>611</v>
          </cell>
          <cell r="G590" t="str">
            <v>No</v>
          </cell>
          <cell r="H590" t="str">
            <v>No</v>
          </cell>
        </row>
        <row r="591">
          <cell r="B591">
            <v>613</v>
          </cell>
          <cell r="G591" t="str">
            <v>Yes</v>
          </cell>
          <cell r="H591" t="str">
            <v>Yes</v>
          </cell>
        </row>
        <row r="592">
          <cell r="B592">
            <v>614</v>
          </cell>
          <cell r="G592" t="str">
            <v>Yes</v>
          </cell>
          <cell r="H592" t="str">
            <v>Yes</v>
          </cell>
        </row>
        <row r="593">
          <cell r="B593">
            <v>615</v>
          </cell>
          <cell r="G593" t="str">
            <v>Yes</v>
          </cell>
          <cell r="H593" t="str">
            <v>Yes</v>
          </cell>
        </row>
        <row r="594">
          <cell r="B594">
            <v>616</v>
          </cell>
          <cell r="G594" t="str">
            <v>No</v>
          </cell>
          <cell r="H594" t="str">
            <v>No</v>
          </cell>
        </row>
        <row r="595">
          <cell r="B595">
            <v>617</v>
          </cell>
          <cell r="G595" t="str">
            <v>No</v>
          </cell>
          <cell r="H595" t="str">
            <v>No</v>
          </cell>
        </row>
        <row r="596">
          <cell r="B596">
            <v>618</v>
          </cell>
          <cell r="G596" t="str">
            <v>No</v>
          </cell>
          <cell r="H596" t="str">
            <v>No</v>
          </cell>
        </row>
        <row r="597">
          <cell r="B597">
            <v>619</v>
          </cell>
          <cell r="G597" t="str">
            <v>Yes</v>
          </cell>
          <cell r="H597" t="str">
            <v>Yes</v>
          </cell>
        </row>
        <row r="598">
          <cell r="B598">
            <v>620</v>
          </cell>
          <cell r="G598" t="str">
            <v>Yes</v>
          </cell>
          <cell r="H598" t="str">
            <v>Yes</v>
          </cell>
        </row>
        <row r="599">
          <cell r="B599">
            <v>621</v>
          </cell>
          <cell r="G599" t="str">
            <v>Yes</v>
          </cell>
          <cell r="H599" t="str">
            <v>Yes</v>
          </cell>
        </row>
        <row r="600">
          <cell r="B600">
            <v>622</v>
          </cell>
          <cell r="G600" t="str">
            <v>Yes</v>
          </cell>
          <cell r="H600" t="str">
            <v>Yes</v>
          </cell>
        </row>
        <row r="601">
          <cell r="B601">
            <v>623</v>
          </cell>
          <cell r="G601" t="str">
            <v>Yes</v>
          </cell>
          <cell r="H601" t="str">
            <v>Yes</v>
          </cell>
        </row>
        <row r="602">
          <cell r="B602">
            <v>624</v>
          </cell>
          <cell r="G602" t="str">
            <v>Yes</v>
          </cell>
          <cell r="H602" t="str">
            <v>Yes</v>
          </cell>
        </row>
        <row r="603">
          <cell r="B603">
            <v>625</v>
          </cell>
          <cell r="G603" t="str">
            <v>No</v>
          </cell>
          <cell r="H603" t="str">
            <v>No</v>
          </cell>
        </row>
        <row r="604">
          <cell r="B604">
            <v>626</v>
          </cell>
          <cell r="G604" t="str">
            <v>No</v>
          </cell>
          <cell r="H604" t="str">
            <v>No</v>
          </cell>
        </row>
        <row r="605">
          <cell r="B605">
            <v>627</v>
          </cell>
          <cell r="G605" t="str">
            <v>Yes</v>
          </cell>
          <cell r="H605" t="str">
            <v>Yes</v>
          </cell>
        </row>
        <row r="606">
          <cell r="B606">
            <v>628</v>
          </cell>
          <cell r="G606" t="str">
            <v>Yes</v>
          </cell>
          <cell r="H606" t="str">
            <v>Yes</v>
          </cell>
        </row>
        <row r="607">
          <cell r="B607">
            <v>629</v>
          </cell>
          <cell r="G607" t="str">
            <v>Yes</v>
          </cell>
          <cell r="H607" t="str">
            <v>No</v>
          </cell>
        </row>
        <row r="608">
          <cell r="B608">
            <v>630</v>
          </cell>
          <cell r="G608" t="str">
            <v>Yes</v>
          </cell>
          <cell r="H608" t="str">
            <v>No</v>
          </cell>
        </row>
        <row r="609">
          <cell r="B609">
            <v>631</v>
          </cell>
          <cell r="G609" t="str">
            <v>Yes</v>
          </cell>
          <cell r="H609" t="str">
            <v>No</v>
          </cell>
        </row>
        <row r="610">
          <cell r="B610">
            <v>632</v>
          </cell>
          <cell r="G610" t="str">
            <v>No</v>
          </cell>
          <cell r="H610" t="str">
            <v>No</v>
          </cell>
        </row>
        <row r="611">
          <cell r="B611">
            <v>633</v>
          </cell>
          <cell r="G611" t="str">
            <v>No</v>
          </cell>
          <cell r="H611"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Kristen" refreshedDate="45957.563497222225" createdVersion="8" refreshedVersion="8" minRefreshableVersion="3" recordCount="643" xr:uid="{40C48CF4-B3F6-48D8-A165-314EB1575971}">
  <cacheSource type="worksheet">
    <worksheetSource ref="A4:AO647" sheet="6. Appendix Noncancer ALL"/>
  </cacheSource>
  <cacheFields count="41">
    <cacheField name="Display Order" numFmtId="0">
      <sharedItems containsSemiMixedTypes="0" containsString="0" containsNumber="1" containsInteger="1" minValue="1" maxValue="645" count="219">
        <n v="1"/>
        <n v="3"/>
        <n v="4"/>
        <n v="6"/>
        <n v="7"/>
        <n v="8"/>
        <n v="9"/>
        <n v="11"/>
        <n v="14"/>
        <n v="15"/>
        <n v="25"/>
        <n v="29"/>
        <n v="32"/>
        <n v="34"/>
        <n v="35"/>
        <n v="40"/>
        <n v="44"/>
        <n v="53"/>
        <n v="55"/>
        <n v="56"/>
        <n v="59"/>
        <n v="62"/>
        <n v="63"/>
        <n v="64"/>
        <n v="65"/>
        <n v="69"/>
        <n v="70"/>
        <n v="75"/>
        <n v="77"/>
        <n v="81"/>
        <n v="82"/>
        <n v="83"/>
        <n v="86"/>
        <n v="89"/>
        <n v="93"/>
        <n v="94"/>
        <n v="96"/>
        <n v="99"/>
        <n v="101"/>
        <n v="102"/>
        <n v="103"/>
        <n v="104"/>
        <n v="105"/>
        <n v="106"/>
        <n v="107"/>
        <n v="110"/>
        <n v="113"/>
        <n v="114"/>
        <n v="119"/>
        <n v="120"/>
        <n v="121"/>
        <n v="122"/>
        <n v="124"/>
        <n v="127"/>
        <n v="130"/>
        <n v="134"/>
        <n v="137"/>
        <n v="138"/>
        <n v="140"/>
        <n v="157"/>
        <n v="161"/>
        <n v="167"/>
        <n v="170"/>
        <n v="171"/>
        <n v="172"/>
        <n v="176"/>
        <n v="177"/>
        <n v="180"/>
        <n v="181"/>
        <n v="184"/>
        <n v="186"/>
        <n v="187"/>
        <n v="188"/>
        <n v="193"/>
        <n v="202"/>
        <n v="203"/>
        <n v="213"/>
        <n v="217"/>
        <n v="218"/>
        <n v="219"/>
        <n v="222"/>
        <n v="223"/>
        <n v="224"/>
        <n v="225"/>
        <n v="226"/>
        <n v="227"/>
        <n v="228"/>
        <n v="230"/>
        <n v="232"/>
        <n v="234"/>
        <n v="236"/>
        <n v="237"/>
        <n v="238"/>
        <n v="242"/>
        <n v="244"/>
        <n v="245"/>
        <n v="246"/>
        <n v="252"/>
        <n v="254"/>
        <n v="255"/>
        <n v="256"/>
        <n v="257"/>
        <n v="258"/>
        <n v="259"/>
        <n v="260"/>
        <n v="261"/>
        <n v="266"/>
        <n v="273"/>
        <n v="274"/>
        <n v="276"/>
        <n v="277"/>
        <n v="280"/>
        <n v="283"/>
        <n v="287"/>
        <n v="289"/>
        <n v="290"/>
        <n v="291"/>
        <n v="292"/>
        <n v="295"/>
        <n v="296"/>
        <n v="297"/>
        <n v="298"/>
        <n v="300"/>
        <n v="301"/>
        <n v="302"/>
        <n v="303"/>
        <n v="304"/>
        <n v="306"/>
        <n v="308"/>
        <n v="309"/>
        <n v="310"/>
        <n v="313"/>
        <n v="314"/>
        <n v="316"/>
        <n v="317"/>
        <n v="318"/>
        <n v="319"/>
        <n v="320"/>
        <n v="321"/>
        <n v="325"/>
        <n v="327"/>
        <n v="329"/>
        <n v="330"/>
        <n v="332"/>
        <n v="347"/>
        <n v="352"/>
        <n v="353"/>
        <n v="355"/>
        <n v="358"/>
        <n v="360"/>
        <n v="367"/>
        <n v="369"/>
        <n v="373"/>
        <n v="387"/>
        <n v="388"/>
        <n v="393"/>
        <n v="394"/>
        <n v="395"/>
        <n v="396"/>
        <n v="397"/>
        <n v="398"/>
        <n v="399"/>
        <n v="400"/>
        <n v="401"/>
        <n v="402"/>
        <n v="404"/>
        <n v="405"/>
        <n v="410"/>
        <n v="417"/>
        <n v="418"/>
        <n v="419"/>
        <n v="424"/>
        <n v="426"/>
        <n v="461"/>
        <n v="462"/>
        <n v="479"/>
        <n v="506"/>
        <n v="515"/>
        <n v="518"/>
        <n v="543"/>
        <n v="544"/>
        <n v="547"/>
        <n v="554"/>
        <n v="565"/>
        <n v="568"/>
        <n v="570"/>
        <n v="571"/>
        <n v="572"/>
        <n v="580"/>
        <n v="581"/>
        <n v="582"/>
        <n v="583"/>
        <n v="585"/>
        <n v="588"/>
        <n v="591"/>
        <n v="592"/>
        <n v="594"/>
        <n v="597"/>
        <n v="601"/>
        <n v="602"/>
        <n v="607"/>
        <n v="608"/>
        <n v="613"/>
        <n v="614"/>
        <n v="615"/>
        <n v="616"/>
        <n v="617"/>
        <n v="620"/>
        <n v="621"/>
        <n v="624"/>
        <n v="635"/>
        <n v="636"/>
        <n v="638"/>
        <n v="639"/>
        <n v="640"/>
        <n v="641"/>
        <n v="642"/>
        <n v="644"/>
        <n v="645"/>
      </sharedItems>
    </cacheField>
    <cacheField name="Seq ID" numFmtId="0">
      <sharedItems containsMixedTypes="1" containsNumber="1" containsInteger="1" minValue="1" maxValue="646" count="220">
        <n v="1"/>
        <n v="634"/>
        <n v="3"/>
        <n v="5"/>
        <n v="6"/>
        <n v="7"/>
        <n v="8"/>
        <s v="1000T"/>
        <n v="12"/>
        <n v="13"/>
        <n v="26"/>
        <n v="30"/>
        <n v="33"/>
        <n v="37"/>
        <n v="39"/>
        <s v="1001T"/>
        <n v="46"/>
        <n v="56"/>
        <n v="58"/>
        <n v="62"/>
        <s v="1003T"/>
        <n v="324"/>
        <n v="73"/>
        <n v="75"/>
        <n v="333"/>
        <n v="79"/>
        <n v="80"/>
        <n v="83"/>
        <n v="86"/>
        <n v="90"/>
        <n v="91"/>
        <n v="92"/>
        <s v="1006T"/>
        <n v="97"/>
        <n v="101"/>
        <n v="102"/>
        <n v="104"/>
        <n v="108"/>
        <s v="1007T"/>
        <n v="117"/>
        <n v="230"/>
        <n v="63"/>
        <n v="118"/>
        <n v="325"/>
        <n v="64"/>
        <s v="1008T"/>
        <n v="130"/>
        <n v="131"/>
        <s v="1033T"/>
        <s v="1034T"/>
        <n v="140"/>
        <n v="136"/>
        <n v="146"/>
        <n v="149"/>
        <n v="152"/>
        <n v="156"/>
        <n v="161"/>
        <n v="162"/>
        <s v="1013T"/>
        <n v="186"/>
        <n v="190"/>
        <n v="112"/>
        <s v="1014T"/>
        <n v="116"/>
        <n v="328"/>
        <n v="195"/>
        <n v="196"/>
        <s v="1035T"/>
        <n v="197"/>
        <s v="1082T"/>
        <n v="200"/>
        <n v="201"/>
        <n v="522"/>
        <n v="244"/>
        <n v="211"/>
        <n v="212"/>
        <n v="220"/>
        <n v="224"/>
        <n v="225"/>
        <n v="226"/>
        <s v="1015T"/>
        <n v="228"/>
        <n v="229"/>
        <n v="231"/>
        <n v="232"/>
        <n v="233"/>
        <n v="234"/>
        <n v="236"/>
        <s v="1063T"/>
        <s v="1016T"/>
        <n v="239"/>
        <n v="241"/>
        <n v="250"/>
        <n v="247"/>
        <n v="246"/>
        <n v="243"/>
        <s v="1036T"/>
        <n v="254"/>
        <n v="260"/>
        <n v="261"/>
        <n v="267"/>
        <n v="268"/>
        <n v="269"/>
        <n v="270"/>
        <n v="271"/>
        <n v="273"/>
        <s v="1018T"/>
        <n v="286"/>
        <n v="287"/>
        <n v="289"/>
        <n v="290"/>
        <n v="292"/>
        <n v="293"/>
        <s v="1037T"/>
        <n v="297"/>
        <n v="298"/>
        <n v="299"/>
        <n v="601"/>
        <n v="300"/>
        <n v="301"/>
        <n v="302"/>
        <n v="157"/>
        <s v="1038T"/>
        <s v="1039T"/>
        <s v="1040T"/>
        <s v="1041T"/>
        <s v="1042T"/>
        <n v="305"/>
        <s v="1019T"/>
        <n v="311"/>
        <n v="312"/>
        <n v="316"/>
        <n v="321"/>
        <s v="1020T"/>
        <s v="1021T"/>
        <s v="1084T"/>
        <n v="346"/>
        <s v="1022T"/>
        <s v="1043T"/>
        <n v="329"/>
        <n v="334"/>
        <n v="337"/>
        <n v="338"/>
        <n v="339"/>
        <n v="572"/>
        <n v="365"/>
        <n v="366"/>
        <n v="377"/>
        <s v="1023T"/>
        <n v="381"/>
        <s v="1024T"/>
        <n v="389"/>
        <n v="180"/>
        <n v="589"/>
        <n v="446"/>
        <s v="1093T"/>
        <s v="1094T"/>
        <s v="1089T"/>
        <s v="1026T"/>
        <s v="1095T"/>
        <s v="1027T"/>
        <s v="1092T"/>
        <s v="1028T"/>
        <s v="1029T"/>
        <s v="1091T"/>
        <n v="491"/>
        <n v="490"/>
        <n v="497"/>
        <n v="503"/>
        <n v="506"/>
        <n v="507"/>
        <n v="636"/>
        <n v="525"/>
        <s v="1068T"/>
        <n v="447"/>
        <n v="645"/>
        <n v="646"/>
        <n v="406"/>
        <n v="409"/>
        <s v="1059T"/>
        <n v="427"/>
        <n v="428"/>
        <n v="429"/>
        <n v="559"/>
        <n v="561"/>
        <s v="1031T"/>
        <n v="562"/>
        <n v="563"/>
        <n v="575"/>
        <n v="577"/>
        <n v="579"/>
        <s v="1058T"/>
        <n v="582"/>
        <n v="585"/>
        <n v="591"/>
        <n v="588"/>
        <s v="1266T"/>
        <n v="488"/>
        <n v="245"/>
        <s v="1066T"/>
        <n v="599"/>
        <n v="600"/>
        <s v="1032T"/>
        <n v="113"/>
        <n v="326"/>
        <n v="607"/>
        <n v="608"/>
        <n v="609"/>
        <n v="610"/>
        <s v="1083T"/>
        <s v="1064T"/>
        <s v="1065T"/>
        <n v="620"/>
        <n v="622"/>
        <n v="623"/>
        <n v="624"/>
        <n v="625"/>
        <n v="627"/>
        <n v="628"/>
        <n v="364" u="1"/>
      </sharedItems>
    </cacheField>
    <cacheField name="CAS RN or DEQ ID" numFmtId="0">
      <sharedItems containsMixedTypes="1" containsNumber="1" containsInteger="1" minValue="200" maxValue="646" count="219">
        <s v="75-07-0"/>
        <s v="67-64-1"/>
        <s v="75-05-8"/>
        <s v="107-02-8"/>
        <s v="79-06-1"/>
        <s v="79-10-7"/>
        <s v="107-13-1"/>
        <s v="111-69-3"/>
        <s v="107-05-1"/>
        <s v="7429-90-5"/>
        <s v="7664-41-7"/>
        <s v="62-53-3"/>
        <s v="7440-36-0"/>
        <s v="7440-38-2"/>
        <s v="7784-42-1"/>
        <s v="86-50-0"/>
        <s v="71-43-2"/>
        <s v="100-44-7"/>
        <s v="7440-41-7"/>
        <s v="92-52-4"/>
        <s v="108-86-1"/>
        <s v="74-83-9"/>
        <s v="106-94-5"/>
        <s v="106-99-0"/>
        <s v="78-93-3"/>
        <s v="78-92-2"/>
        <s v="75-65-0"/>
        <s v="7440-43-9"/>
        <s v="105-60-2"/>
        <s v="75-15-0"/>
        <s v="56-23-5"/>
        <s v="463-58-1"/>
        <s v="1306-38-3"/>
        <s v="57-74-9"/>
        <s v="7782-50-5"/>
        <s v="10049-04-4"/>
        <s v="532-27-4"/>
        <s v="108-90-7"/>
        <s v="98-56-6"/>
        <s v="75-68-3"/>
        <s v="75-00-3"/>
        <s v="111-44-4"/>
        <s v="67-66-3"/>
        <s v="74-87-3"/>
        <s v="542-88-1"/>
        <s v="100-00-5"/>
        <s v="76-06-2"/>
        <s v="126-99-8"/>
        <s v="16065-83-1"/>
        <s v="1034T"/>
        <s v="7738-94-5"/>
        <s v="18540-29-9"/>
        <s v="7440-48-4"/>
        <s v="7440-50-8"/>
        <s v="1319-77-3"/>
        <s v="4170-30-3"/>
        <s v="57-12-5"/>
        <s v="110-82-7"/>
        <s v="108-94-1"/>
        <s v="333-41-5"/>
        <s v="96-12-8"/>
        <s v="106-46-7"/>
        <s v="156-59-2"/>
        <s v="156-60-5"/>
        <s v="75-09-2"/>
        <s v="78-87-5"/>
        <s v="542-75-6"/>
        <s v="78-88-6"/>
        <s v="62-73-7"/>
        <s v="77-73-6"/>
        <n v="200"/>
        <s v="111-42-2"/>
        <s v="117-81-7"/>
        <s v="75-37-6"/>
        <s v="68-12-2"/>
        <s v="57-14-7"/>
        <s v="123-91-1"/>
        <s v="298-04-4"/>
        <s v="106-89-8"/>
        <s v="106-88-7"/>
        <s v="141-78-6"/>
        <s v="140-88-5"/>
        <s v="100-41-4"/>
        <s v="74-85-1"/>
        <s v="106-93-4"/>
        <s v="107-06-2"/>
        <s v="107-21-1"/>
        <s v="75-21-8"/>
        <s v="637-92-3"/>
        <s v="97-63-2"/>
        <n v="239"/>
        <s v="7782-41-4"/>
        <s v="50-00-0"/>
        <s v="75-71-8"/>
        <s v="75-45-6"/>
        <s v="76-13-1"/>
        <s v="68476-30-2"/>
        <s v="111-30-8"/>
        <s v="112-34-5"/>
        <s v="111-90-0"/>
        <s v="111-76-2"/>
        <s v="110-80-5"/>
        <s v="111-15-9"/>
        <s v="109-86-4"/>
        <s v="110-49-6"/>
        <s v="107-98-2"/>
        <s v="142-82-5"/>
        <s v="77-47-4"/>
        <s v="67-72-1"/>
        <s v="110-54-3"/>
        <s v="302-01-2"/>
        <s v="7647-01-0"/>
        <s v="7783-06-4"/>
        <s v="78-83-1"/>
        <s v="822-06-0"/>
        <s v="101-68-8"/>
        <s v="624-83-9"/>
        <s v="26471-62-5"/>
        <s v="78-59-1"/>
        <s v="78-79-5"/>
        <s v="67-63-0"/>
        <s v="98-82-8"/>
        <s v="50815-00-4"/>
        <s v="1039T"/>
        <s v="1040T"/>
        <s v="1041T"/>
        <s v="8008-20-6"/>
        <s v="7439-92-1"/>
        <s v="121-75-5"/>
        <s v="108-31-6"/>
        <s v="7439-96-5"/>
        <s v="7439-97-6"/>
        <s v="67-56-1"/>
        <s v="96-33-3"/>
        <s v="126-98-7"/>
        <s v="110-43-0"/>
        <s v="1634-04-4"/>
        <s v="591-78-6"/>
        <s v="108-87-2"/>
        <s v="101-77-9"/>
        <s v="60-34-4"/>
        <s v="108-10-1"/>
        <s v="75-86-5"/>
        <s v="80-62-6"/>
        <n v="572"/>
        <s v="7440-02-0"/>
        <s v="1313-99-1"/>
        <s v="7697-37-2"/>
        <s v="100-01-6"/>
        <s v="98-95-3"/>
        <s v="75-52-5"/>
        <s v="79-46-9"/>
        <s v="62-75-9"/>
        <s v="8014-95-7"/>
        <s v="56-38-2"/>
        <s v="27619-97-2"/>
        <s v="13252-13-6"/>
        <s v="375-73-5"/>
        <s v="375-22-4"/>
        <s v="19430-93-4"/>
        <s v="335-76-2"/>
        <s v="307-55-1"/>
        <s v="355-46-4"/>
        <s v="307-24-4"/>
        <s v="375-95-1"/>
        <s v="1763-23-1"/>
        <s v="335-67-1"/>
        <s v="108-95-2"/>
        <s v="75-44-5"/>
        <s v="7803-51-2"/>
        <s v="7664-38-2"/>
        <s v="12185-10-3"/>
        <s v="85-44-9"/>
        <s v="1068T"/>
        <n v="447"/>
        <n v="645"/>
        <n v="646"/>
        <s v="50-32-8"/>
        <s v="192-97-2"/>
        <s v="90-12-0"/>
        <s v="91-57-6"/>
        <s v="91-20-3"/>
        <s v="198-55-0"/>
        <s v="123-38-6"/>
        <s v="115-07-1"/>
        <s v="57-55-6"/>
        <s v="6423-43-4"/>
        <s v="75-56-9"/>
        <s v="7782-49-2"/>
        <s v="7783-07-5"/>
        <s v="7631-86-9"/>
        <s v="1058T"/>
        <s v="1310-73-2"/>
        <s v="100-42-5"/>
        <s v="7664-93-9"/>
        <s v="505-60-2"/>
        <s v="2699-79-8"/>
        <s v="127-18-4"/>
        <s v="811-97-2"/>
        <s v="109-99-9"/>
        <s v="7550-45-0"/>
        <s v="108-88-3"/>
        <s v="78-48-8"/>
        <s v="120-82-1"/>
        <s v="71-55-6"/>
        <s v="79-00-5"/>
        <s v="79-01-6"/>
        <s v="96-18-4"/>
        <s v="121-44-8"/>
        <s v="25551-13-7"/>
        <s v="7440-61-1"/>
        <s v="1065T"/>
        <s v="7440-62-2"/>
        <s v="108-05-4"/>
        <s v="593-60-2"/>
        <s v="75-01-4"/>
        <s v="100-40-3"/>
        <s v="75-35-4"/>
        <s v="1330-20-7"/>
      </sharedItems>
    </cacheField>
    <cacheField name="TAC" numFmtId="0">
      <sharedItems count="220">
        <s v="Acetaldehyde"/>
        <s v="Acetone"/>
        <s v="Acetonitrile"/>
        <s v="Acrolein"/>
        <s v="Acrylamide"/>
        <s v="Acrylic acid"/>
        <s v="Acrylonitrile"/>
        <s v="Adiponitrile"/>
        <s v="Allyl chloride"/>
        <s v="Aluminum and compounds"/>
        <s v="Ammonia"/>
        <s v="Aniline"/>
        <s v="Antimony and compounds"/>
        <s v="Arsenic and inorganic compounds"/>
        <s v="Arsine"/>
        <s v="Azinphosmethyl {guthion}"/>
        <s v="Benzene"/>
        <s v="Benzyl chloride"/>
        <s v="Beryllium and compounds"/>
        <s v="Biphenyl"/>
        <s v="Bromobenzene"/>
        <s v="Bromomethane {methyl bromide}"/>
        <s v="1-Bromopropane {n-propyl bromide}"/>
        <s v="1,3-Butadiene"/>
        <s v="2-Butanone {methyl ethyl ketone (MEK)}"/>
        <s v="sec-Butyl alcohol"/>
        <s v="tert-Butyl alcohol"/>
        <s v="Cadmium and compounds"/>
        <s v="Caprolactam"/>
        <s v="Carbon disulfide"/>
        <s v="Carbon tetrachloride"/>
        <s v="Carbonyl sulfide"/>
        <s v="Cerium oxide"/>
        <s v="Chlordane"/>
        <s v="Chlorine"/>
        <s v="Chlorine dioxide"/>
        <s v="2-Chloroacetophenone"/>
        <s v="Chlorobenzene"/>
        <s v="4-Chlorobenzotrifluoride (PCBTF)"/>
        <s v="1-Chloro-1,1-difluoroethane"/>
        <s v="Chloroethane {ethyl chloride}"/>
        <s v="bis(2-Chloroethyl) ether (BCEE)"/>
        <s v="Chloroform"/>
        <s v="Chloromethane {methyl chloride}"/>
        <s v="bis(Chloromethyl) ether"/>
        <s v="1-Chloro-4-nitrobenzene {p-chloronitrobenzene}"/>
        <s v="Chloropicrin"/>
        <s v="Chloroprene"/>
        <s v="Chromium, trivalent and compounds (insoluble particulate)"/>
        <s v="Chromium, trivalent and compounds (soluble)"/>
        <s v="Chromic(VI) acid, including chromic acid aerosol mist and chromium trioxide"/>
        <s v="Chromium VI, chromate and dichromate particulate"/>
        <s v="Cobalt and compounds (insoluble particulate)"/>
        <s v="Copper and compounds"/>
        <s v="Cresols (mixture), including m-cresol, o-cresol, p-cresol"/>
        <s v="Crotonaldehyde"/>
        <s v="Cyanide and inorganic compounds"/>
        <s v="Cyclohexane"/>
        <s v="Cyclohexanone"/>
        <s v="Diazinon"/>
        <s v="1,2-Dibromo-3-chloropropane (DBCP)"/>
        <s v="1,4-dichlorobenzene {p-Dichlorobenzene}"/>
        <s v="cis-1,2-Dichloroethene {cis-1,2-dichloroethylene}"/>
        <s v="trans-1,2-Dichloroethene"/>
        <s v="Dichloromethane {methylene chloride}"/>
        <s v="1,2-Dichloropropane {propylene dichloride}"/>
        <s v="1,3-Dichloropropene"/>
        <s v="2,3-Dichloropropene"/>
        <s v="Dichlorvos (DDVP)"/>
        <s v="Dicyclopentadiene"/>
        <s v="Diesel particulate matter (DPM)"/>
        <s v="Diethanolamine"/>
        <s v="bis(2-Ethylhexyl) phthalate (DEHP)"/>
        <s v="1,1-Difluoroethane"/>
        <s v="Dimethyl formamide"/>
        <s v="1,1-Dimethylhydrazine"/>
        <s v="1,4-Dioxane"/>
        <s v="Disulfoton"/>
        <s v="Epichlorohydrin"/>
        <s v="1,2-Epoxybutane"/>
        <s v="Ethyl acetate"/>
        <s v="Ethyl acrylate"/>
        <s v="Ethyl benzene"/>
        <s v="Ethylene"/>
        <s v="Ethylene dibromide (EDB), {1,2-dibromoethane}"/>
        <s v="Ethylene dichloride (EDC), {1,2-dichloroethane}"/>
        <s v="Ethylene glycol"/>
        <s v="Ethylene oxide"/>
        <s v="Ethyl t-butyl ether (ETBE)"/>
        <s v="Ethyl methacrylate"/>
        <s v="Fluoride and inorganic compounds"/>
        <s v="Fluorine gas"/>
        <s v="Formaldehyde"/>
        <s v="Dichlorodifluoromethane {Freon 12}"/>
        <s v="Chlorodifluoromethane {Freon 22}"/>
        <s v="Trichlorotrifluoroethane {Freon 113}"/>
        <s v="Fuel oil no. 2 (evaporative) {diesel vapor}"/>
        <s v="Glutaraldehyde"/>
        <s v="Diethylene glycol monobutyl ether"/>
        <s v="Diethylene glycol monoethyl ether"/>
        <s v="Ethylene glycol monobutyl ether {2-butoxyethanol}"/>
        <s v="Ethylene glycol monoethyl ether"/>
        <s v="Ethylene glycol monoethyl ether acetate"/>
        <s v="Ethylene glycol monomethyl ether"/>
        <s v="Ethylene glycol monomethyl ether acetate"/>
        <s v="Propylene glycol monomethyl ether"/>
        <s v="Heptane"/>
        <s v="Hexachlorocyclopentadiene"/>
        <s v="Hexachloroethane"/>
        <s v="Hexane"/>
        <s v="Hydrazine"/>
        <s v="Hydrogen chloride {hydrochloric acid}"/>
        <s v="Hydrogen sulfide"/>
        <s v="Isobutanol {isobutyl alcohol}"/>
        <s v="Hexamethylene-1,6-diisocyanate (HDI)"/>
        <s v="Methylene diphenyl diisocyanate (MDI)"/>
        <s v="Methyl isocyanate"/>
        <s v="Toluene diisocyanates (2,4- and 2,6-)"/>
        <s v="Isophorone"/>
        <s v="Isoprene, except from vegetative emission sources"/>
        <s v="Isopropyl alcohol"/>
        <s v="Isopropylbenzene {cumene}"/>
        <s v="JP-4"/>
        <s v="JP-5"/>
        <s v="JP-7"/>
        <s v="JP-8"/>
        <s v="Kerosene"/>
        <s v="Lead and compounds"/>
        <s v="Malathion"/>
        <s v="Maleic anhydride"/>
        <s v="Manganese and compounds"/>
        <s v="Mercury and inorganic compounds"/>
        <s v="Methanol"/>
        <s v="Methyl acrylate"/>
        <s v="Methylacrylonitrile"/>
        <s v="Methyl amyl ketone {2-heptanone}"/>
        <s v="Methyl tert-butyl ether"/>
        <s v="Methyl-n-butyl ketone {2-hexanone}"/>
        <s v="Methylcyclohexane"/>
        <s v="4,4'-Methylenedianiline (and its dichloride)"/>
        <s v="Methyl hydrazine"/>
        <s v="Methyl isobutyl ketone (MIBK) {hexone}"/>
        <s v="2-Methyllactonitrile {acetone cyanohydrin}"/>
        <s v="Methyl methacrylate"/>
        <s v="Refractory ceramic fibers"/>
        <s v="Nickel and compounds"/>
        <s v="Nickel oxide"/>
        <s v="Nitric acid"/>
        <s v="p-Nitroaniline"/>
        <s v="Nitrobenzene"/>
        <s v="Nitromethane"/>
        <s v="2-Nitropropane"/>
        <s v="N-Nitrosodimethylamine"/>
        <s v="Oleum (fuming sulfuric acid)"/>
        <s v="Parathion"/>
        <s v="6:2 Fluorotelomer sulfonic acid (6:2 FTS)"/>
        <s v="Hexafluoropropylene oxide dimer acid (HFPO-DA/Gen-X)"/>
        <s v="Perfluorobutanesulfonic acid (PFBS)"/>
        <s v="Perfluorobutanoic acid (PFBA)"/>
        <s v="Perfluorobutylethylene (PFBE)"/>
        <s v="Perfluorodecanoic acid (PFDA)"/>
        <s v="Perfluorododecanoic acid (PFDoA)"/>
        <s v="Perfluorohexanesulfonic acid (PFHxS)"/>
        <s v="Perfluorohexanoic acid (PFHxA)"/>
        <s v="Perfluorononanoic acid (PFNA)"/>
        <s v="Perfluorooctanesulfonic acid (PFOS)"/>
        <s v="Perfluorooctanoic acid (PFOA)"/>
        <s v="Phenol"/>
        <s v="Phosgene"/>
        <s v="Phosphine"/>
        <s v="Phosphoric acid"/>
        <s v="Phosphorus, white"/>
        <s v="Phthalic anhydride"/>
        <s v="Polybrominated dibenzo-p-dioxins (PBDDs) &amp; dibenzofurans (PBDFs) TEQ"/>
        <s v="Polybrominated diphenyl ethers (PBDEs) excluding decabromodiphenyl ether-209"/>
        <s v="Polychlorinated biphenyls (PCBs) TEQ"/>
        <s v="Polychlorinated dibenzo-p-dioxins (PCDDs) &amp; dibenzofurans (PCDFs) TEQ"/>
        <s v="Benzo[a]pyrene"/>
        <s v="Benzo[e]pyrene"/>
        <s v="1-Methylnaphthalene"/>
        <s v="2-Methylnaphthalene"/>
        <s v="Naphthalene"/>
        <s v="Perylene"/>
        <s v="Propionaldehyde"/>
        <s v="Propylene"/>
        <s v="Propylene glycol"/>
        <s v="Propylene glycol dinitrate"/>
        <s v="Propylene oxide"/>
        <s v="Selenium and compounds"/>
        <s v="Selenide, hydrogen"/>
        <s v="Silica, crystalline forms (respirable)"/>
        <s v="Silica, amorphous and other non-crystalline forms (respirable)  "/>
        <s v="Sodium hydroxide"/>
        <s v="Styrene"/>
        <s v="Sulfuric acid"/>
        <s v="Sulfur mustard"/>
        <s v="Sulfuryl fluoride {Vikane}"/>
        <s v="Tetrachloroethene {perchloroethylene, perc}"/>
        <s v="1,1,1,2-Tetrafluoroethane"/>
        <s v="Tetrahydrofuran"/>
        <s v="Titanium tetrachloride"/>
        <s v="Toluene"/>
        <s v="S,S,S-Tributyl phosphorotrithioate {tribufos}"/>
        <s v="1,2,4-Trichlorobenzene"/>
        <s v="1,1,1-Trichloroethane {methyl chloroform}"/>
        <s v="1,1,2-Trichloroethane {vinyl trichloride}"/>
        <s v="Trichloroethene (TCE) {trichloroethylene}"/>
        <s v="1,2,3-Trichloropropane"/>
        <s v="Triethylamine"/>
        <s v="Trimethylbenzene (mixed isomers)"/>
        <s v="Uranium and compounds (insoluble particulate)"/>
        <s v="Uranium and compounds (soluble)"/>
        <s v="Vanadium and compounds"/>
        <s v="Vinyl acetate"/>
        <s v="Vinyl bromide"/>
        <s v="Vinyl chloride"/>
        <s v="4-Vinylcyclohexene"/>
        <s v="Vinylidene chloride"/>
        <s v="Xylene (mixture), including m-xylene, o-xylene, p-xylene"/>
        <s v="Methyl isobutyl ketone (MIBK), {hexone}" u="1"/>
      </sharedItems>
    </cacheField>
    <cacheField name="Notes" numFmtId="0">
      <sharedItems containsString="0" containsBlank="1" containsNumber="1" containsInteger="1" minValue="1" maxValue="6"/>
    </cacheField>
    <cacheField name="TRV Type" numFmtId="0">
      <sharedItems count="2">
        <s v="Chronic"/>
        <s v="Acute"/>
      </sharedItems>
    </cacheField>
    <cacheField name="Proposed TRV (µg/m3)" numFmtId="0">
      <sharedItems containsMixedTypes="1" containsNumber="1" minValue="6.9999999999999999E-6" maxValue="570000"/>
    </cacheField>
    <cacheField name="Proposed TRV Source" numFmtId="0">
      <sharedItems/>
    </cacheField>
    <cacheField name="More than 1 TRV?" numFmtId="0">
      <sharedItems/>
    </cacheField>
    <cacheField name="Source" numFmtId="0">
      <sharedItems/>
    </cacheField>
    <cacheField name="Unrounded Source TRV" numFmtId="0">
      <sharedItems containsMixedTypes="1" containsNumber="1" minValue="6.9999999999999999E-6" maxValue="570000"/>
    </cacheField>
    <cacheField name="Source TRV (µg/m3)" numFmtId="0">
      <sharedItems containsMixedTypes="1" containsNumber="1" minValue="6.9999999999999999E-6" maxValue="570000"/>
    </cacheField>
    <cacheField name="TRV Publication Date" numFmtId="14">
      <sharedItems containsSemiMixedTypes="0" containsNonDate="0" containsDate="1" containsString="0" minDate="1990-10-01T00:00:00" maxDate="2025-07-23T00:00:00"/>
    </cacheField>
    <cacheField name="Species" numFmtId="0">
      <sharedItems containsBlank="1"/>
    </cacheField>
    <cacheField name="Target Organ" numFmtId="0">
      <sharedItems containsBlank="1" count="15">
        <s v="Respiratory system "/>
        <s v="Nervous system"/>
        <s v="Eyes"/>
        <s v="Blood"/>
        <s v="Skin"/>
        <s v="Immune system"/>
        <s v="Developmental"/>
        <s v="Kidney"/>
        <s v="Liver"/>
        <s v="Reproductive"/>
        <s v="Endocrine system"/>
        <s v="Cardiovascular system"/>
        <s v="Gastrointestinal system"/>
        <s v="Musculo-skeletal system"/>
        <m/>
      </sharedItems>
    </cacheField>
    <cacheField name="Critical Effect? " numFmtId="0">
      <sharedItems containsBlank="1"/>
    </cacheField>
    <cacheField name="Study Author and Year" numFmtId="0">
      <sharedItems containsBlank="1"/>
    </cacheField>
    <cacheField name="Description of TRV endpoints (basis for points of departure)" numFmtId="0">
      <sharedItems containsBlank="1" longText="1"/>
    </cacheField>
    <cacheField name="POD Value" numFmtId="0">
      <sharedItems containsNonDate="0" containsString="0" containsBlank="1"/>
    </cacheField>
    <cacheField name="Point of Departure Method" numFmtId="0">
      <sharedItems containsBlank="1"/>
    </cacheField>
    <cacheField name="Point of Departure Notes" numFmtId="0">
      <sharedItems containsBlank="1" longText="1"/>
    </cacheField>
    <cacheField name="Duration of Exposure" numFmtId="0">
      <sharedItems containsBlank="1" containsMixedTypes="1" containsNumber="1" containsInteger="1" minValue="90" maxValue="90"/>
    </cacheField>
    <cacheField name="Time Adjustment in TRV?" numFmtId="0">
      <sharedItems containsBlank="1"/>
    </cacheField>
    <cacheField name="Time Adjustment Notes" numFmtId="0">
      <sharedItems containsBlank="1" containsMixedTypes="1" containsNumber="1" containsInteger="1" minValue="45101" maxValue="45101" longText="1"/>
    </cacheField>
    <cacheField name="Human Equivalent Conc. In TRV?" numFmtId="0">
      <sharedItems containsBlank="1"/>
    </cacheField>
    <cacheField name="Human Equivalent Conc. Notes" numFmtId="0">
      <sharedItems containsBlank="1" longText="1"/>
    </cacheField>
    <cacheField name="UFA" numFmtId="0">
      <sharedItems containsBlank="1" containsMixedTypes="1" containsNumber="1" minValue="1" maxValue="243"/>
    </cacheField>
    <cacheField name="UFH" numFmtId="0">
      <sharedItems containsBlank="1" containsMixedTypes="1" containsNumber="1" minValue="1" maxValue="100"/>
    </cacheField>
    <cacheField name="UFL" numFmtId="0">
      <sharedItems containsBlank="1" containsMixedTypes="1" containsNumber="1" containsInteger="1" minValue="1" maxValue="10"/>
    </cacheField>
    <cacheField name="UFS" numFmtId="0">
      <sharedItems containsBlank="1" containsMixedTypes="1" containsNumber="1" containsInteger="1" minValue="1" maxValue="20"/>
    </cacheField>
    <cacheField name="UFD" numFmtId="0">
      <sharedItems containsBlank="1" containsMixedTypes="1" containsNumber="1" containsInteger="1" minValue="1" maxValue="10"/>
    </cacheField>
    <cacheField name="Combined UFs" numFmtId="0">
      <sharedItems containsString="0" containsBlank="1" containsNumber="1" containsInteger="1" minValue="2" maxValue="30"/>
    </cacheField>
    <cacheField name="Total UF" numFmtId="0">
      <sharedItems containsBlank="1" containsMixedTypes="1" containsNumber="1" containsInteger="1" minValue="1" maxValue="81000"/>
    </cacheField>
    <cacheField name="UF Notes" numFmtId="0">
      <sharedItems containsBlank="1" longText="1"/>
    </cacheField>
    <cacheField name="Notes2" numFmtId="0">
      <sharedItems containsBlank="1" longText="1"/>
    </cacheField>
    <cacheField name="Links to TRV sources" numFmtId="0">
      <sharedItems/>
    </cacheField>
    <cacheField name="Other Organs?" numFmtId="0">
      <sharedItems containsBlank="1"/>
    </cacheField>
    <cacheField name="TRV Selection Comments" numFmtId="0">
      <sharedItems longText="1"/>
    </cacheField>
    <cacheField name="Change" numFmtId="0">
      <sharedItems/>
    </cacheField>
    <cacheField name="DEQ Last Edited On" numFmtId="14">
      <sharedItems containsSemiMixedTypes="0" containsNonDate="0" containsDate="1" containsString="0" minDate="2025-01-15T00:00:00" maxDate="2025-07-23T00:00:00"/>
    </cacheField>
    <cacheField name="Selected TRV?" numFmtId="0">
      <sharedItems count="2">
        <b v="1"/>
        <b v="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3">
  <r>
    <x v="0"/>
    <x v="0"/>
    <x v="0"/>
    <x v="0"/>
    <m/>
    <x v="0"/>
    <n v="140"/>
    <s v="OEHHA"/>
    <s v="Yes"/>
    <s v="OEHHA"/>
    <n v="140"/>
    <n v="140"/>
    <d v="2008-12-01T00:00:00"/>
    <s v="Rat"/>
    <x v="0"/>
    <s v="Yes"/>
    <s v="Appleman 1982; 1986"/>
    <s v="Degeneration of olfactory epithelium"/>
    <m/>
    <s v="BMC05"/>
    <s v="Using continuous model"/>
    <s v="4 weeks"/>
    <s v="Yes"/>
    <s v="6/24 hours/day x 5/7 days/week"/>
    <s v="Yes"/>
    <s v="DAF = 1.36"/>
    <s v="√10"/>
    <n v="30"/>
    <m/>
    <s v="√10"/>
    <m/>
    <m/>
    <n v="300"/>
    <m/>
    <s v="Certain segments of the population may be at higher risk for chronic exposure due to smoking"/>
    <s v="Click Here"/>
    <m/>
    <s v="Updated 1/9/2023. Cancer TRV changed from ATSAC to OEHHA due to TRV selection process."/>
    <s v="No"/>
    <d v="2025-01-15T00:00:00"/>
    <x v="0"/>
  </r>
  <r>
    <x v="0"/>
    <x v="0"/>
    <x v="0"/>
    <x v="0"/>
    <m/>
    <x v="0"/>
    <n v="140"/>
    <s v="OEHHA"/>
    <s v="Yes"/>
    <s v="IRIS"/>
    <n v="9"/>
    <n v="9"/>
    <d v="1991-10-01T00:00:00"/>
    <s v="Animal"/>
    <x v="1"/>
    <s v="Yes"/>
    <s v="Appleman 1982; 1986"/>
    <s v="Degeneration of olfactory epithelium"/>
    <m/>
    <s v="NOAEL"/>
    <s v="NOAEL from the Appleman et al. 1986 study"/>
    <s v="4 weeks"/>
    <s v="Yes"/>
    <s v="6/24 hours/day x 5/7 days/week"/>
    <s v="Yes"/>
    <s v="RGDR = 0.18. "/>
    <s v="X"/>
    <n v="10"/>
    <m/>
    <n v="10"/>
    <s v="X"/>
    <n v="10"/>
    <n v="1000"/>
    <s v="There is an uncertainty factor of 10 that goes toward both uncertainty in the interspecies extrapolation using dosimetric adjustments and to account for the incompleteness of the database. "/>
    <s v="Short-term rat inhalation studies. Confidence in the principal studies is medium since appropriate histopathology was performed on an adequate number of animals and a NOAEL and LOAEL were identified, but the duration was short and only one species was tested. Confidence in the database is low due to the lack of chronic data establishing NOAELs and due to the lack of reproductive and developmental toxicity data. Low confidence in the RfC results."/>
    <s v="Click Here"/>
    <m/>
    <s v="Updated 1/9/2023. Cancer TRV changed from ATSAC to OEHHA due to TRV selection process."/>
    <s v="No"/>
    <d v="2025-01-15T00:00:00"/>
    <x v="1"/>
  </r>
  <r>
    <x v="0"/>
    <x v="0"/>
    <x v="0"/>
    <x v="0"/>
    <m/>
    <x v="0"/>
    <n v="140"/>
    <s v="OEHHA"/>
    <s v="Yes"/>
    <s v="IRIS"/>
    <n v="9"/>
    <n v="9"/>
    <d v="1991-10-01T00:00:00"/>
    <s v="Animal"/>
    <x v="0"/>
    <s v="Yes"/>
    <s v="Appleman 1982; 1986"/>
    <s v="Degeneration of olfactory epithelium"/>
    <m/>
    <s v="NOAEL"/>
    <s v="NOAEL from the Appleman et al. 1986 study"/>
    <s v="4 weeks"/>
    <s v="Yes"/>
    <s v="6/24 hours/day x 5/7 days/week"/>
    <s v="Yes"/>
    <s v="RGDR = 0.18. "/>
    <s v="X"/>
    <n v="10"/>
    <m/>
    <n v="10"/>
    <s v="X"/>
    <n v="10"/>
    <n v="1000"/>
    <s v="There is an uncertainty factor of 10 that goes toward both uncertainty in the interspecies extrapolation using dosimetric adjustments and to account for the incompleteness of the database. "/>
    <s v="Short-term rat inhalation studies. Confidence in the principal studies is medium since appropriate histopathology was performed on an adequate number of animals and a NOAEL and LOAEL were identified, but the duration was short and only one species was tested. Confidence in the database is low due to the lack of chronic data establishing NOAELs and due to the lack of reproductive and developmental toxicity data. Low confidence in the RfC results."/>
    <s v="Click Here"/>
    <m/>
    <s v="Updated 1/9/2023. Cancer TRV changed from ATSAC to OEHHA due to TRV selection process."/>
    <s v="No"/>
    <d v="2025-01-15T00:00:00"/>
    <x v="1"/>
  </r>
  <r>
    <x v="0"/>
    <x v="0"/>
    <x v="0"/>
    <x v="0"/>
    <m/>
    <x v="1"/>
    <n v="470"/>
    <s v="OEHHA"/>
    <s v="No"/>
    <s v="OEHHA"/>
    <n v="470"/>
    <n v="470"/>
    <d v="2008-12-01T00:00:00"/>
    <s v="Human"/>
    <x v="0"/>
    <s v="Yes"/>
    <s v="Prieto 2000"/>
    <s v="Bronchoconstriction"/>
    <m/>
    <s v="LOAEL"/>
    <s v="BMC not derived"/>
    <s v="2-4 minutes"/>
    <s v="No"/>
    <s v="Eye irritancy appears to be more a function of concentration rather than duration of exposure (Yang et al., 2001), so no time correction factor was applied."/>
    <s v="No"/>
    <m/>
    <m/>
    <n v="30"/>
    <n v="10"/>
    <m/>
    <m/>
    <m/>
    <n v="300"/>
    <m/>
    <m/>
    <s v="Click Here"/>
    <m/>
    <s v="Updated 1/9/2023. Cancer TRV changed from ATSAC to OEHHA due to TRV selection process."/>
    <s v="No"/>
    <d v="2025-01-15T00:00:00"/>
    <x v="0"/>
  </r>
  <r>
    <x v="0"/>
    <x v="0"/>
    <x v="0"/>
    <x v="0"/>
    <m/>
    <x v="1"/>
    <n v="470"/>
    <s v="OEHHA"/>
    <s v="No"/>
    <s v="OEHHA"/>
    <n v="470"/>
    <n v="470"/>
    <d v="2008-12-01T00:00:00"/>
    <s v="Human"/>
    <x v="2"/>
    <s v="Yes"/>
    <s v="See Note"/>
    <s v="Eye redness and swelling"/>
    <m/>
    <m/>
    <m/>
    <m/>
    <m/>
    <s v="Eye irritancy appears to be more a function of concentration rather than duration of exposure (Yang et al., 2001), so no time correction factor was applied."/>
    <m/>
    <m/>
    <m/>
    <m/>
    <m/>
    <m/>
    <m/>
    <m/>
    <m/>
    <m/>
    <s v="OEHHA also labeled eyes as a critical effect, but did not use Prieto et al 2000. Used qualitative methods instead of quantitative methods to identify these hazards."/>
    <s v="Click Here"/>
    <m/>
    <s v="Updated 1/9/2023. Cancer TRV changed from ATSAC to OEHHA due to TRV selection process."/>
    <s v="No"/>
    <d v="2025-01-15T00:00:00"/>
    <x v="0"/>
  </r>
  <r>
    <x v="1"/>
    <x v="1"/>
    <x v="1"/>
    <x v="1"/>
    <m/>
    <x v="0"/>
    <n v="3200"/>
    <s v="DEQ"/>
    <s v="No"/>
    <s v="DEQ"/>
    <n v="3200"/>
    <n v="3200"/>
    <d v="2023-01-12T00:00:00"/>
    <s v="Human"/>
    <x v="1"/>
    <s v="Yes"/>
    <s v="Satoh 1996"/>
    <s v="Heavy feelings in head, faint feelings, nausea"/>
    <m/>
    <s v="LOAEL"/>
    <m/>
    <s v="14.9 years (mean)"/>
    <s v="Yes"/>
    <s v="Standard adjustment from occupational exposure "/>
    <s v="No"/>
    <m/>
    <m/>
    <n v="10"/>
    <n v="10"/>
    <m/>
    <m/>
    <m/>
    <n v="100"/>
    <s v="OHA adjusted LOAEL to NOAEL adjustment from 2 to 10 to be more consistent with standard practice"/>
    <s v="OHA adjusted 2013 TCEQ value by increasing LOAEL to NOAEL UF from 2 to the more standard 10"/>
    <s v="TRV Support Document"/>
    <m/>
    <s v="ATSDR vacated chronic and intermediate MRLs and updated their acute MRL. Proposed chronic noncancer TRV is derived from 2013 TCEQ chronic noncancer ReV with an increase from 2 to 10 for the LOAEL to NOAEL UF for a total UF of 100 rather than the 20 adopted by TCEQ. More information in the TRV support document. "/>
    <s v="Yes"/>
    <d v="2025-07-21T00:00:00"/>
    <x v="0"/>
  </r>
  <r>
    <x v="1"/>
    <x v="1"/>
    <x v="1"/>
    <x v="1"/>
    <m/>
    <x v="1"/>
    <n v="19000"/>
    <s v="ATSDR"/>
    <s v="No"/>
    <s v="ATSDR"/>
    <n v="19000"/>
    <n v="19000"/>
    <d v="2022-06-01T00:00:00"/>
    <s v="Human"/>
    <x v="1"/>
    <s v="Yes"/>
    <s v="Dick 1989"/>
    <s v="Decrease in correct auditory tone discrimination, increase in anger and hostility (humans)."/>
    <m/>
    <s v="LOAEL"/>
    <s v="Less severe"/>
    <s v="4 hours"/>
    <s v="No"/>
    <m/>
    <s v="No"/>
    <m/>
    <m/>
    <n v="10"/>
    <n v="3"/>
    <m/>
    <m/>
    <m/>
    <n v="30"/>
    <m/>
    <m/>
    <s v="Click Here"/>
    <s v="Kidney; Liver; Blood; Immune system; Respiratory system "/>
    <s v="ATSDR vacated chronic and intermediate MRLs and updated their acute MRL. Proposed chronic noncancer TRV is derived from 2013 TCEQ chronic noncancer ReV with an increase from 2 to 3 for the LOAEL to NOAEL UF for a total UF of 30 rather than the 20 adopted by TCEQ."/>
    <s v="Yes"/>
    <d v="2025-01-15T00:00:00"/>
    <x v="0"/>
  </r>
  <r>
    <x v="2"/>
    <x v="2"/>
    <x v="2"/>
    <x v="2"/>
    <m/>
    <x v="0"/>
    <n v="60"/>
    <s v="IRIS"/>
    <s v="No"/>
    <s v="IRIS"/>
    <n v="60"/>
    <n v="60"/>
    <d v="2005-07-25T00:00:00"/>
    <s v="Mouse"/>
    <x v="1"/>
    <s v="Yes"/>
    <s v="NTP 1996"/>
    <s v="Endpoint of mortality"/>
    <m/>
    <s v="NOAEL"/>
    <m/>
    <s v="13 weeks and 111 weeks (2 studies)"/>
    <s v="Yes"/>
    <s v="6/24 hours/day x 5/7 days/week"/>
    <s v="Yes"/>
    <s v="RGDR = 1. The NOAEL(ADJ) is considered equivalent to the HEC at the time of publication. EPA notes that the RGDR is undergoing reevaluation at the time of publication. "/>
    <n v="3"/>
    <n v="10"/>
    <m/>
    <m/>
    <n v="3"/>
    <n v="10"/>
    <n v="1000"/>
    <s v="Under the column &quot;combined UF&quot;, we include a &quot;modifying factor of 10 due to uncertainty of the role that inhalation may have played in the development of the concentration-related increase in incidence of forestomach lesions in female and male mice&quot; from the IRIS summary document. Typically, this type of factor would be included as a regular UF; however, we think it is a modifying factor here due to the age of the IRIS tox review."/>
    <s v="Critical effect is mortality in mice; additional changes in relative lung and kidney weights were observed but these were not dose-dependent. From larger tox review document: &quot;The lethal effects of exposure to CAN are believed to be associated with the production of cyanide, leading to respiratory paralysis and inhibition of CNS processes...There is little direct information concerning the nature of effects that ACN causes in humans. Case reports of adults or children who ingested ACN indicate that symptoms included respiratory distress (e.g., pulmonary edema), vomiting, confusion, convulsions, gastric erosion, and seizures. Case reports involving occupational exposure involved a similar spectrum of symptoms. Autopsy findings from an occupationally exposed individual revealed brain, kidney, thyroid, and liver involvement. From these reports alone, it is clear that the respiratory tract, the central nervous system, and other organs can be adversely affected.&quot;"/>
    <s v="Click Here"/>
    <s v="Kidney; Liver; Blood; Immune system"/>
    <s v="Checked on 1-12-2023. No changes."/>
    <s v="No"/>
    <d v="2025-01-15T00:00:00"/>
    <x v="0"/>
  </r>
  <r>
    <x v="2"/>
    <x v="2"/>
    <x v="2"/>
    <x v="2"/>
    <m/>
    <x v="0"/>
    <n v="60"/>
    <s v="IRIS"/>
    <s v="No"/>
    <s v="IRIS"/>
    <n v="60"/>
    <n v="60"/>
    <d v="2005-07-25T00:00:00"/>
    <s v="Mouse"/>
    <x v="0"/>
    <s v="Yes"/>
    <s v="NTP 1996"/>
    <s v="Endpoint of mortality"/>
    <m/>
    <s v="NOAEL"/>
    <m/>
    <s v="13 weeks and 111 weeks (2 studies)"/>
    <s v="Yes"/>
    <s v="6/24 hours/day x 5/7 days/week"/>
    <s v="Yes"/>
    <s v="RGDR = 1. The NOAEL(ADJ) is considered equivalent to the HEC at the time of publication. EPA notes that the RGDR is undergoing reevaluation at the time of publication. "/>
    <n v="3"/>
    <n v="10"/>
    <m/>
    <m/>
    <n v="3"/>
    <n v="10"/>
    <n v="1000"/>
    <s v="Under the column &quot;combined UF&quot;, we include a &quot;modifying factor of 10 due to uncertainty of the role that inhalation may have played in the development of the concentration-related increase in incidence of forestomach lesions in female and male mice&quot; from the IRIS summary document. Typically, this type of factor would be included as a regular UF; however, we think it is a modifying factor here due to the age of the IRIS tox review."/>
    <s v="Critical effect is mortality in mice; additional changes in relative lung and kidney weights were observed but these were not dose-dependent. The lethal effects of exposure to CAN are believed to be associated with the production of cyanide, leading to respiratory paralysis and inhibition of CNS processes."/>
    <s v="Click Here"/>
    <s v="Kidney; Liver; Blood; Immune system"/>
    <s v="Checked on 1-12-2023. No changes."/>
    <s v="No"/>
    <d v="2025-01-15T00:00:00"/>
    <x v="0"/>
  </r>
  <r>
    <x v="3"/>
    <x v="3"/>
    <x v="3"/>
    <x v="3"/>
    <m/>
    <x v="0"/>
    <n v="0.9"/>
    <s v="ATSDR"/>
    <s v="Yes"/>
    <s v="OEHHA"/>
    <n v="0.35"/>
    <n v="0.35"/>
    <d v="2008-12-01T00:00:00"/>
    <s v="Rat"/>
    <x v="0"/>
    <s v="Yes"/>
    <s v="Dorman 2008"/>
    <s v="Critical effect  is histological changes in nasal epithelium in rats, but hazard index targets are listed as both the respiratory system and eyes. No NOAEL; LOAEL is 0.4 ppm."/>
    <m/>
    <s v="NOAEL"/>
    <m/>
    <s v="65 days"/>
    <s v="Yes"/>
    <s v="6/24 hours/day x 5/7 days/week"/>
    <s v="Yes"/>
    <s v="DAF = 0.85"/>
    <n v="3"/>
    <n v="10"/>
    <n v="1"/>
    <n v="3"/>
    <m/>
    <n v="2"/>
    <n v="200"/>
    <s v="combined UF of 2 is because of some uncertainty in the &quot;DAF&quot; used to calculate a human equivalent concentration since it was from an analogous chemical and not designed specifically for this chemical. "/>
    <s v="Combined UF of 2 represents a special DAF adjustment that was part of the animal to human extrapolation in addition to 3 for toxicodynamics; human variability is 10 for potential asthma exacerbation in children. ATSDR does not list chronic effects of acrolein exposure."/>
    <s v="Click Here"/>
    <m/>
    <s v="Chronic noncancer TRVs are from a very recent (April 2025) final ATSDR toxicological profile"/>
    <s v="Yes"/>
    <d v="2025-01-15T00:00:00"/>
    <x v="1"/>
  </r>
  <r>
    <x v="3"/>
    <x v="3"/>
    <x v="3"/>
    <x v="3"/>
    <m/>
    <x v="0"/>
    <n v="0.9"/>
    <s v="ATSDR"/>
    <s v="Yes"/>
    <s v="IRIS"/>
    <n v="0.02"/>
    <n v="0.02"/>
    <d v="2003-06-03T00:00:00"/>
    <s v="Animal"/>
    <x v="0"/>
    <s v="Yes"/>
    <s v="Feron 1978"/>
    <s v="Nasal lesions"/>
    <m/>
    <s v="LOAEL"/>
    <s v="Less severe"/>
    <s v="13 weeks; 5 days/week; 6 hours/day"/>
    <s v="Yes"/>
    <s v="6/24 hours/day x 5/7 days/week"/>
    <s v="Yes"/>
    <s v="RGDR = 0.14 "/>
    <n v="3"/>
    <n v="10"/>
    <n v="3"/>
    <n v="10"/>
    <m/>
    <m/>
    <n v="1000"/>
    <m/>
    <m/>
    <s v="Click Here"/>
    <m/>
    <s v="Chronic noncancer TRVs are from a very recent (April 2025) final ATSDR toxicological profile"/>
    <s v="Yes"/>
    <d v="2025-01-15T00:00:00"/>
    <x v="1"/>
  </r>
  <r>
    <x v="3"/>
    <x v="3"/>
    <x v="3"/>
    <x v="3"/>
    <m/>
    <x v="0"/>
    <n v="0.9"/>
    <s v="ATSDR"/>
    <s v="Yes"/>
    <s v="OEHHA"/>
    <n v="0.35"/>
    <n v="0.35"/>
    <d v="2008-12-01T00:00:00"/>
    <s v="Rat"/>
    <x v="2"/>
    <s v="Yes"/>
    <s v="Dorman 2008"/>
    <s v="Critical effect  is histological changes in nasal epithelium in rats, but hazard index targets are listed as both the respiratory system and eyes. No NOAEL; LOAEL is 0.4 ppm."/>
    <m/>
    <s v="NOAEL"/>
    <m/>
    <s v="65 days"/>
    <s v="Yes"/>
    <s v="6/24 hours/day x 5/7 days/week"/>
    <s v="Yes"/>
    <s v="DAF = 0.85"/>
    <n v="3"/>
    <n v="10"/>
    <n v="1"/>
    <n v="3"/>
    <m/>
    <n v="2"/>
    <n v="200"/>
    <s v="combined UF of 2 is because of some uncertainty in the &quot;DAF&quot; used to calculate a human equivalent concentration since it was from an analogous chemical and not designed specifically for this chemical. "/>
    <s v="Combined UF of 2 represents a special DAF adjustment that was part of the animal to human extrapolation in addition to 3 for toxicodynamics; human variability is 10 for potential asthma exacerbation in children. ATSDR does not list chronic effects of acrolein exposure."/>
    <s v="Click Here"/>
    <m/>
    <s v="Chronic noncancer TRVs are from a very recent (April 2025) final ATSDR toxicological profile"/>
    <s v="Yes"/>
    <d v="2025-01-15T00:00:00"/>
    <x v="1"/>
  </r>
  <r>
    <x v="3"/>
    <x v="3"/>
    <x v="3"/>
    <x v="3"/>
    <m/>
    <x v="0"/>
    <n v="0.9"/>
    <s v="ATSDR"/>
    <s v="Yes"/>
    <s v="ATSDR"/>
    <n v="0.9"/>
    <n v="0.9"/>
    <d v="2025-04-01T00:00:00"/>
    <s v="Animal"/>
    <x v="0"/>
    <s v="Yes"/>
    <s v="Matsumoto 2021"/>
    <s v="Nasal respiratory epithelial lesions"/>
    <m/>
    <s v="BMC10"/>
    <m/>
    <s v="2 years"/>
    <s v="Yes"/>
    <s v="6/24 hours/day x 5/7 days/week"/>
    <s v="Yes"/>
    <s v="RGDR = 0.25"/>
    <n v="3"/>
    <n v="10"/>
    <m/>
    <m/>
    <m/>
    <m/>
    <n v="30"/>
    <m/>
    <m/>
    <s v="Click Here"/>
    <m/>
    <s v="Chronic noncancer TRVs are from an April 2025 final ATSDR toxicological profile"/>
    <s v="Yes"/>
    <d v="2025-07-21T00:00:00"/>
    <x v="0"/>
  </r>
  <r>
    <x v="3"/>
    <x v="3"/>
    <x v="3"/>
    <x v="3"/>
    <m/>
    <x v="1"/>
    <n v="2.5"/>
    <s v="OEHHA"/>
    <s v="Yes"/>
    <s v="ATSDR"/>
    <n v="7"/>
    <n v="7"/>
    <d v="2024-04-01T00:00:00"/>
    <s v="Human"/>
    <x v="0"/>
    <s v="Yes"/>
    <s v="Weber-Tschopp 1977"/>
    <s v="Decrease in resp. rate; nose and throat irritation. LOAEL 0.3 ppm."/>
    <m/>
    <s v="LOAEL"/>
    <s v="Severe"/>
    <s v="40 minutes and 60 minutes"/>
    <s v="No"/>
    <m/>
    <s v="No"/>
    <m/>
    <n v="1"/>
    <n v="10"/>
    <n v="10"/>
    <n v="1"/>
    <m/>
    <m/>
    <n v="100"/>
    <m/>
    <m/>
    <s v="Click Here"/>
    <s v="Kidney; Liver; Blood; Nervous system; Cardiovascular system; Immune system"/>
    <s v="OEHHA acute TRV is based on a more complete database than ATSDR - OEHHA value recommended by an ATSAC member because OEHHA used the geometric mean of two studies, which makes the value more scientifically robust, and ATSDR did not cite the Darley study. See TRV Support document."/>
    <s v="Yes"/>
    <d v="2025-01-15T00:00:00"/>
    <x v="1"/>
  </r>
  <r>
    <x v="3"/>
    <x v="3"/>
    <x v="3"/>
    <x v="3"/>
    <m/>
    <x v="1"/>
    <n v="2.5"/>
    <s v="OEHHA"/>
    <s v="Yes"/>
    <s v="OEHHA"/>
    <n v="2.5"/>
    <n v="2.5"/>
    <d v="2008-12-01T00:00:00"/>
    <s v="Human"/>
    <x v="2"/>
    <s v="Yes"/>
    <s v="Darley 1960; Weber-Tschopp 1977"/>
    <s v="Ocular irritation"/>
    <m/>
    <s v="LOAEL"/>
    <s v="Less severe"/>
    <s v="5 minutes"/>
    <s v="No"/>
    <m/>
    <s v="No"/>
    <m/>
    <m/>
    <n v="10"/>
    <n v="6"/>
    <m/>
    <m/>
    <m/>
    <n v="60"/>
    <m/>
    <m/>
    <s v="Click Here"/>
    <m/>
    <s v="OEHHA acute TRV is based on a more complete database than ATSDR - OEHHA value recommended by an ATSAC member because OEHHA used the geometric mean of two studies, which makes the value more scientifically robust, and ATSDR did not cite the Darley study. See TRV Support document."/>
    <s v="Yes"/>
    <d v="2025-07-21T00:00:00"/>
    <x v="0"/>
  </r>
  <r>
    <x v="4"/>
    <x v="4"/>
    <x v="4"/>
    <x v="4"/>
    <m/>
    <x v="0"/>
    <n v="6"/>
    <s v="IRIS"/>
    <s v="No"/>
    <s v="IRIS"/>
    <n v="6"/>
    <n v="6"/>
    <d v="2010-03-22T00:00:00"/>
    <s v="Rat"/>
    <x v="1"/>
    <s v="Yes"/>
    <s v="Johnson 1986"/>
    <s v="Degenerative nerve changes in rats. Chronic RfC derived from route-to-route extrapolation estimate of the HECBMDL from the HEDBMDL from an oral study. However, differences in urinary metabolites are within two-fold of each other, and the metabolic paths and disposition are similar, supporting derivation  of RfC from oral POD used as basis for RfD."/>
    <m/>
    <s v="BMC05"/>
    <m/>
    <s v="2 years"/>
    <s v="No"/>
    <m/>
    <s v="Yes"/>
    <s v="Complicated - see source materials; related to route-route extrapolation from an oral study"/>
    <n v="3"/>
    <n v="10"/>
    <m/>
    <m/>
    <m/>
    <m/>
    <n v="30"/>
    <m/>
    <s v="RfC was derived from route-to-route extrapolation estimate of the human equivalent concentration benchmark dose limit. Reproductive and developmental effects are only mentioned for oral exposures by OEHHA"/>
    <s v="Click Here"/>
    <m/>
    <s v="Checked 1/13/2023 - no changes"/>
    <s v="No"/>
    <d v="2025-01-15T00:00:00"/>
    <x v="0"/>
  </r>
  <r>
    <x v="5"/>
    <x v="5"/>
    <x v="5"/>
    <x v="5"/>
    <m/>
    <x v="0"/>
    <n v="0.2"/>
    <s v="PPRTV"/>
    <s v="Yes"/>
    <s v="IRIS"/>
    <n v="1"/>
    <n v="1"/>
    <d v="1994-04-01T00:00:00"/>
    <s v="Mouse"/>
    <x v="0"/>
    <s v="Yes"/>
    <s v="Miller 1981"/>
    <s v="Degeneration of nasal olfactory epithelium in mice."/>
    <m/>
    <s v="LOAEL"/>
    <s v="Less severe"/>
    <s v="13 weeks"/>
    <s v="Yes"/>
    <s v="6/24 hours/day x 5/7 days/week"/>
    <s v="Yes"/>
    <s v="RGDR(ET) = 0.122"/>
    <s v="X"/>
    <n v="10"/>
    <s v="x"/>
    <n v="3"/>
    <m/>
    <n v="10"/>
    <n v="300"/>
    <m/>
    <s v="Critical effects reflect degeneration of olfactory epithelium; Developmental effects are basis for oral RfD, and IRIS summary suggests that it is reasonable to extrapolate developmental effects to inhalation exposures, although NOAEL for this effect is much higher via inhalation than the critical effect of olfactory epithelium degeneration. "/>
    <s v="Click Here"/>
    <m/>
    <s v="Checked 3/31/2023 - Proposed chronic TRV comes from PPRTV subchronic RfC. It is based on the same study and approach as the IRIS chronic RfC but applied benchmark concentration modeling for the POD rather than a NOAEL. The proposed acute TRV is adapted from OEHHA's 1-hour REL, by modifying the exposure time to 24 hours to make the acute TRV better align with DEQ's 24-hour averaging time for acute TRVs. "/>
    <s v="Yes"/>
    <d v="2025-01-15T00:00:00"/>
    <x v="1"/>
  </r>
  <r>
    <x v="5"/>
    <x v="5"/>
    <x v="5"/>
    <x v="5"/>
    <m/>
    <x v="0"/>
    <n v="0.2"/>
    <s v="PPRTV"/>
    <s v="Yes"/>
    <s v="IRIS"/>
    <n v="1"/>
    <n v="1"/>
    <d v="1994-04-01T00:00:00"/>
    <s v="Animal"/>
    <x v="1"/>
    <s v="Yes"/>
    <s v="Miller 1981"/>
    <s v="Degeneration of nasal olfactory epithelium in mice."/>
    <m/>
    <s v="LOAEL"/>
    <s v="Less severe"/>
    <s v="13 weeks"/>
    <s v="Yes"/>
    <s v="6/24 hours/day x 5/7 days/week"/>
    <s v="Yes"/>
    <s v="RGDR(ET) = 0.122"/>
    <s v="X"/>
    <n v="10"/>
    <s v="x"/>
    <n v="3"/>
    <m/>
    <n v="10"/>
    <n v="300"/>
    <m/>
    <m/>
    <s v="Click Here"/>
    <m/>
    <s v="Checked 3/31/2023 - Proposed chronic TRV comes from PPRTV subchronic RfC. It is based on the same study and approach as the IRIS chronic RfC but applied benchmark concentration modeling for the POD rather than a NOAEL. The proposed acute TRV is adapted from OEHHA's 1-hour REL, by modifying the exposure time to 24 hours to make the acute TRV better align with DEQ's 24-hour averaging time for acute TRVs. "/>
    <s v="Yes"/>
    <d v="2025-01-15T00:00:00"/>
    <x v="1"/>
  </r>
  <r>
    <x v="5"/>
    <x v="5"/>
    <x v="5"/>
    <x v="5"/>
    <m/>
    <x v="0"/>
    <n v="0.2"/>
    <s v="PPRTV"/>
    <s v="Yes"/>
    <s v="PPRTV"/>
    <n v="0.2"/>
    <n v="0.2"/>
    <d v="2010-10-01T00:00:00"/>
    <s v="Animal"/>
    <x v="0"/>
    <s v="Yes"/>
    <s v="Miller 1981"/>
    <s v="Degeneration of nasal olfactory epithelium in mice."/>
    <m/>
    <s v="BMC10"/>
    <m/>
    <s v="13 weeks"/>
    <s v="Yes"/>
    <s v="6/24 hours/day x 5/7 days/week"/>
    <s v="Yes"/>
    <s v="RGDR(ET) = 0.137"/>
    <n v="3"/>
    <n v="10"/>
    <m/>
    <m/>
    <n v="3"/>
    <m/>
    <n v="100"/>
    <m/>
    <s v="PPRTV value is a subchronic RfC"/>
    <s v="Click Here"/>
    <m/>
    <s v="Checked 3/31/2023 - Proposed chronic TRV comes from PPRTV subchronic RfC. It is based on the same study and approach as the IRIS chronic RfC but applied benchmark concentration modeling for the POD rather than a NOAEL. The proposed acute TRV is adapted from OEHHA's 1-hour REL, by modifying the exposure time to 24 hours to make the acute TRV better align with DEQ's 24-hour averaging time for acute TRVs. "/>
    <s v="Yes"/>
    <d v="2025-01-15T00:00:00"/>
    <x v="0"/>
  </r>
  <r>
    <x v="5"/>
    <x v="5"/>
    <x v="5"/>
    <x v="5"/>
    <m/>
    <x v="1"/>
    <n v="590"/>
    <s v="DEQ"/>
    <s v="Yes"/>
    <s v="OEHHA"/>
    <n v="6000"/>
    <n v="6000"/>
    <d v="1999-04-01T00:00:00"/>
    <s v="Animal"/>
    <x v="0"/>
    <s v="Yes"/>
    <s v="Gage 1970"/>
    <s v="Resp. irritation in rats."/>
    <m/>
    <s v="NOAEL"/>
    <m/>
    <s v="6 hours per day, on 20 occasions."/>
    <s v="Yes"/>
    <s v="Cn*T = K where n=2; (802 ppm * 6h = = C2 *1h) Couldn't quite follow this equation but it ultimately adjusts the NOAEL from 80 to 200 ppm, essentially adjusting upward to account for the time compression of 20 6 hour exposures down to a single 1 hour exposure."/>
    <s v="No"/>
    <m/>
    <n v="10"/>
    <n v="10"/>
    <m/>
    <m/>
    <m/>
    <m/>
    <n v="100"/>
    <m/>
    <s v="Extrapolated to a 1-hour exposure"/>
    <s v="TRV Support Document"/>
    <s v="Eyes"/>
    <s v="Checked 3/31/2023 - Proposed chronic TRV comes from PPRTV subchronic RfC. It is based on the same study and approach as the IRIS chronic RfC but applied benchmark concentration modeling for the POD rather than a NOAEL. The proposed acute TRV is adapted from OEHHA's 1-hour REL, by modifying the exposure time to 24 hours to make the acute TRV better align with DEQ's 24-hour averaging time for acute TRVs. "/>
    <s v="Yes"/>
    <d v="2025-01-15T00:00:00"/>
    <x v="1"/>
  </r>
  <r>
    <x v="5"/>
    <x v="5"/>
    <x v="5"/>
    <x v="5"/>
    <m/>
    <x v="1"/>
    <n v="590"/>
    <s v="DEQ"/>
    <s v="Yes"/>
    <s v="DEQ"/>
    <n v="590"/>
    <n v="590"/>
    <d v="2024-10-10T00:00:00"/>
    <s v="Animal"/>
    <x v="0"/>
    <s v="Yes"/>
    <s v="Gage 1970"/>
    <s v="Resp. irritation in rats."/>
    <m/>
    <s v="NOAEL"/>
    <m/>
    <s v="6 hours per day, on 20 occasions."/>
    <s v="Yes"/>
    <s v="6/24 hours/day  "/>
    <s v="No"/>
    <m/>
    <n v="10"/>
    <n v="10"/>
    <m/>
    <m/>
    <m/>
    <m/>
    <n v="100"/>
    <m/>
    <s v="Adapted from OEHHA's 1-hour REL, by omitting time compression equation and extrapolating to 24 hour exposure time"/>
    <s v="TRV Support Document"/>
    <m/>
    <s v="Checked 3/31/2023 - Proposed chronic TRV comes from PPRTV subchronic RfC. It is based on the same study and approach as the IRIS chronic RfC but applied benchmark concentration modeling for the POD rather than a NOAEL. The proposed acute TRV is adapted from OEHHA's 1-hour REL, by modifying the exposure time to 24 hours to make the acute TRV better align with DEQ's 24-hour averaging time for acute TRVs. "/>
    <s v="Yes"/>
    <d v="2025-01-15T00:00:00"/>
    <x v="0"/>
  </r>
  <r>
    <x v="6"/>
    <x v="6"/>
    <x v="6"/>
    <x v="6"/>
    <m/>
    <x v="0"/>
    <n v="5"/>
    <s v="OEHHA"/>
    <s v="Yes"/>
    <s v="OEHHA"/>
    <n v="5"/>
    <n v="5"/>
    <d v="2001-12-01T00:00:00"/>
    <s v="Rat"/>
    <x v="0"/>
    <s v="Yes"/>
    <s v="Quast 1980"/>
    <s v="Degeneration and inflammation of nasal epithelium in rats; resp. system is hazard index target."/>
    <m/>
    <s v="BMC05"/>
    <m/>
    <s v="2 years"/>
    <s v="Yes"/>
    <s v="6/24 hours/day x 5/7 days/week"/>
    <s v="Yes"/>
    <s v="RGDR = 0.25"/>
    <n v="3"/>
    <n v="10"/>
    <m/>
    <m/>
    <m/>
    <m/>
    <n v="30"/>
    <m/>
    <s v="Lack of human exposure data."/>
    <s v="Click Here"/>
    <m/>
    <s v="Checked 12/27/2023 cancer TRV changed from ATSAC to OEHHA. No proposed changes to chronic noncancer TRV. ATSDR rescinded their acute MRL as of 8/1/2023"/>
    <s v="No"/>
    <d v="2025-01-15T00:00:00"/>
    <x v="0"/>
  </r>
  <r>
    <x v="6"/>
    <x v="6"/>
    <x v="6"/>
    <x v="6"/>
    <m/>
    <x v="0"/>
    <n v="5"/>
    <s v="OEHHA"/>
    <s v="Yes"/>
    <s v="IRIS"/>
    <n v="2"/>
    <n v="2"/>
    <d v="1991-11-01T00:00:00"/>
    <s v="Animal"/>
    <x v="0"/>
    <s v="Yes"/>
    <s v="Quast 1980"/>
    <s v="Degeneration and inflammation of nasal respiratory epithelium; hyperplasia of mucous secreting cells"/>
    <m/>
    <s v="LOAEL"/>
    <m/>
    <s v="2 years"/>
    <s v="Yes"/>
    <s v="6/24 hours/day x 5/7 days/week"/>
    <s v="Yes"/>
    <s v="RGDR = 0.252."/>
    <n v="3"/>
    <n v="10"/>
    <n v="3"/>
    <m/>
    <n v="10"/>
    <m/>
    <n v="1000"/>
    <s v="An additional factor of 10 is applied due to an incomplete database, or more specifically, the lack of an inhalation bioassay in a second species, and the lack of reproductive data by the inhalation route with the existence of an oral study showing reproductive effects. "/>
    <m/>
    <s v="Click Here"/>
    <m/>
    <s v="Checked 12/27/2023 cancer TRV changed from ATSAC to OEHHA. No proposed changes to chronic noncancer TRV. ATSDR rescinded their acute MRL as of 8/1/2023"/>
    <s v="No"/>
    <d v="2025-01-15T00:00:00"/>
    <x v="1"/>
  </r>
  <r>
    <x v="7"/>
    <x v="7"/>
    <x v="7"/>
    <x v="7"/>
    <m/>
    <x v="0"/>
    <n v="6"/>
    <s v="PPRTV"/>
    <s v="No"/>
    <s v="PPRTV"/>
    <n v="6"/>
    <n v="6"/>
    <d v="2005-10-27T00:00:00"/>
    <s v="Animal"/>
    <x v="3"/>
    <s v="Yes"/>
    <s v="Short 1990"/>
    <s v="Anemia without any nonneoplastic lesions"/>
    <m/>
    <s v="NOAEL"/>
    <m/>
    <s v="4 weeks"/>
    <s v="Yes"/>
    <s v="6/24 hours/day x 5/7 days/week"/>
    <s v="Yes"/>
    <s v="DAF = 1"/>
    <n v="3"/>
    <n v="10"/>
    <m/>
    <n v="10"/>
    <n v="3"/>
    <m/>
    <n v="1000"/>
    <m/>
    <m/>
    <s v="Click Here"/>
    <m/>
    <s v="New TRV added to CAO program, although the PPRTV has been in place since 2005"/>
    <s v="Yes"/>
    <d v="2025-01-15T00:00:00"/>
    <x v="0"/>
  </r>
  <r>
    <x v="8"/>
    <x v="8"/>
    <x v="8"/>
    <x v="8"/>
    <m/>
    <x v="0"/>
    <n v="1"/>
    <s v="IRIS"/>
    <s v="No"/>
    <s v="IRIS"/>
    <n v="1"/>
    <n v="1"/>
    <d v="1991-12-01T00:00:00"/>
    <s v="Rabbit"/>
    <x v="1"/>
    <s v="Yes"/>
    <s v="Lu 1982"/>
    <s v="Functional and histological peripheral neurotoxicity in rabbits."/>
    <m/>
    <s v="NOAEL"/>
    <m/>
    <s v="3 months"/>
    <s v="Yes"/>
    <s v="6/24 hours/day x 6/7 days/week"/>
    <s v="Yes"/>
    <s v="b:a lambda(a)/lambda(h) = 1"/>
    <n v="3"/>
    <n v="10"/>
    <m/>
    <n v="10"/>
    <n v="10"/>
    <m/>
    <n v="3000"/>
    <m/>
    <m/>
    <s v="Click Here"/>
    <s v="Kidney"/>
    <s v="No proposed changes to TRVs"/>
    <s v="No"/>
    <d v="2025-01-15T00:00:00"/>
    <x v="0"/>
  </r>
  <r>
    <x v="9"/>
    <x v="9"/>
    <x v="9"/>
    <x v="9"/>
    <m/>
    <x v="0"/>
    <n v="5"/>
    <s v="PPRTV"/>
    <s v="No"/>
    <s v="PPRTV"/>
    <n v="5"/>
    <n v="5"/>
    <d v="2006-10-29T00:00:00"/>
    <s v="Human"/>
    <x v="1"/>
    <s v="Yes"/>
    <s v="Hosovski 1990"/>
    <s v="Occupational studies indicate neurotoxic effects; LOAEL available."/>
    <m/>
    <s v="LOAEL"/>
    <s v="Severe"/>
    <s v="Average of 12 years exposure"/>
    <s v="Yes"/>
    <s v="Standard adjustment for occupational exposure"/>
    <s v="No"/>
    <m/>
    <m/>
    <n v="10"/>
    <n v="10"/>
    <m/>
    <n v="3"/>
    <m/>
    <n v="300"/>
    <m/>
    <s v="LOAEL based on lower-bound TWA that was measured in workers; exposure was 8 hours per day over several years."/>
    <s v="Click Here"/>
    <m/>
    <s v="Checked 3/3/2023 - No proposed changes to TRVs"/>
    <s v="No"/>
    <d v="2025-01-15T00:00:00"/>
    <x v="0"/>
  </r>
  <r>
    <x v="10"/>
    <x v="10"/>
    <x v="10"/>
    <x v="10"/>
    <m/>
    <x v="0"/>
    <n v="500"/>
    <s v="IRIS"/>
    <s v="Yes"/>
    <s v="IRIS"/>
    <n v="500"/>
    <n v="500"/>
    <d v="2016-09-20T00:00:00"/>
    <s v="Human"/>
    <x v="0"/>
    <s v="Yes"/>
    <s v="Holness 1989"/>
    <s v="Decreased lung function, respiratory symptoms in occupational workers."/>
    <m/>
    <s v="NOAEL"/>
    <m/>
    <s v="Not given"/>
    <s v="Yes"/>
    <s v="Standard occupational adjustment"/>
    <s v="No"/>
    <m/>
    <m/>
    <n v="10"/>
    <m/>
    <m/>
    <m/>
    <m/>
    <n v="10"/>
    <m/>
    <s v="NOAEL adjusted to continuous exposure. ATSDR Dose arrays do not list any chronic LOAELs."/>
    <s v="Click Here"/>
    <m/>
    <s v="3/14/2023 - No proposed change to values but updated source for chronic TRV from the old ATSAC to the IRIS, which is where it came from anyway. "/>
    <s v="No"/>
    <d v="2025-01-15T00:00:00"/>
    <x v="0"/>
  </r>
  <r>
    <x v="10"/>
    <x v="10"/>
    <x v="10"/>
    <x v="10"/>
    <m/>
    <x v="0"/>
    <n v="500"/>
    <s v="IRIS"/>
    <s v="Yes"/>
    <s v="OEHHA"/>
    <n v="200"/>
    <n v="200"/>
    <d v="2000-02-01T00:00:00"/>
    <s v="Human"/>
    <x v="4"/>
    <s v="Yes"/>
    <s v="Holness 1989"/>
    <s v="Skin irritation"/>
    <m/>
    <s v="NOAEL"/>
    <m/>
    <s v="12.2 years"/>
    <s v="Yes"/>
    <s v="Standard occupational adjustment"/>
    <s v="No"/>
    <m/>
    <m/>
    <n v="10"/>
    <m/>
    <m/>
    <m/>
    <m/>
    <n v="10"/>
    <m/>
    <m/>
    <s v="Click Here"/>
    <m/>
    <s v="3/14/2023 - No proposed change to values but updated source for chronic TRV from the old ATSAC to the IRIS, which is where it came from anyway. "/>
    <s v="No"/>
    <d v="2025-01-15T00:00:00"/>
    <x v="1"/>
  </r>
  <r>
    <x v="10"/>
    <x v="10"/>
    <x v="10"/>
    <x v="10"/>
    <m/>
    <x v="0"/>
    <n v="500"/>
    <s v="IRIS"/>
    <s v="Yes"/>
    <s v="OEHHA"/>
    <n v="200"/>
    <n v="200"/>
    <d v="2000-02-01T00:00:00"/>
    <s v="Human"/>
    <x v="0"/>
    <s v="Yes"/>
    <s v="Holness 1989"/>
    <s v="Decreased lung function and respiratory irritation"/>
    <m/>
    <s v="NOAEL"/>
    <m/>
    <s v="12.2 years"/>
    <s v="Yes"/>
    <s v="Standard occupational adjustment"/>
    <s v="No"/>
    <m/>
    <m/>
    <n v="10"/>
    <m/>
    <m/>
    <m/>
    <m/>
    <n v="10"/>
    <m/>
    <m/>
    <s v="Click Here"/>
    <m/>
    <s v="3/14/2023 - No proposed change to values but updated source for chronic TRV from the old ATSAC to the IRIS, which is where it came from anyway. "/>
    <s v="No"/>
    <d v="2025-01-15T00:00:00"/>
    <x v="1"/>
  </r>
  <r>
    <x v="10"/>
    <x v="10"/>
    <x v="10"/>
    <x v="10"/>
    <m/>
    <x v="0"/>
    <n v="500"/>
    <s v="IRIS"/>
    <s v="Yes"/>
    <s v="OEHHA"/>
    <n v="200"/>
    <n v="200"/>
    <d v="2000-02-01T00:00:00"/>
    <s v="Human"/>
    <x v="2"/>
    <s v="Yes"/>
    <s v="Holness 1989"/>
    <s v="Eye irritation"/>
    <m/>
    <s v="NOAEL"/>
    <m/>
    <s v="12.2 years"/>
    <s v="Yes"/>
    <s v="Standard occupational adjustment"/>
    <s v="No"/>
    <m/>
    <m/>
    <n v="10"/>
    <m/>
    <m/>
    <m/>
    <m/>
    <n v="10"/>
    <m/>
    <m/>
    <s v="Click Here"/>
    <m/>
    <s v="3/14/2023 - No proposed change to values but updated source for chronic TRV from the old ATSAC to the IRIS, which is where it came from anyway. "/>
    <s v="No"/>
    <d v="2025-01-15T00:00:00"/>
    <x v="1"/>
  </r>
  <r>
    <x v="10"/>
    <x v="10"/>
    <x v="10"/>
    <x v="10"/>
    <m/>
    <x v="0"/>
    <n v="500"/>
    <s v="IRIS"/>
    <s v="Yes"/>
    <s v="ATSDR"/>
    <n v="70"/>
    <n v="70"/>
    <d v="2004-09-01T00:00:00"/>
    <s v="Human"/>
    <x v="2"/>
    <s v="Yes"/>
    <s v="Holness 1989"/>
    <s v="Eye irritation"/>
    <m/>
    <s v="NOAEL"/>
    <m/>
    <s v="12.2 years"/>
    <s v="Yes"/>
    <s v="8/24 hours/day x 5/7 days/week"/>
    <s v="No"/>
    <m/>
    <m/>
    <n v="10"/>
    <m/>
    <m/>
    <n v="3"/>
    <m/>
    <n v="30"/>
    <m/>
    <m/>
    <s v="Click Here"/>
    <m/>
    <s v="3/14/2023 - No proposed change to values but updated source for chronic TRV from the old ATSAC to the IRIS, which is where it came from anyway. "/>
    <s v="No"/>
    <d v="2025-01-15T00:00:00"/>
    <x v="1"/>
  </r>
  <r>
    <x v="10"/>
    <x v="10"/>
    <x v="10"/>
    <x v="10"/>
    <m/>
    <x v="0"/>
    <n v="500"/>
    <s v="IRIS"/>
    <s v="Yes"/>
    <s v="ATSDR"/>
    <n v="70"/>
    <n v="70"/>
    <d v="2004-09-01T00:00:00"/>
    <s v="Human"/>
    <x v="0"/>
    <s v="Yes"/>
    <s v="Holness 1989"/>
    <s v="Respiratory irritation "/>
    <m/>
    <s v="NOAEL"/>
    <m/>
    <s v="12.2 years"/>
    <s v="Yes"/>
    <s v="8/24 hours/day x 5/7 days/week"/>
    <s v="No"/>
    <m/>
    <m/>
    <n v="10"/>
    <m/>
    <m/>
    <n v="3"/>
    <m/>
    <n v="30"/>
    <m/>
    <m/>
    <s v="Click Here"/>
    <m/>
    <s v="3/14/2023 - No proposed change to values but updated source for chronic TRV from the old ATSAC to the IRIS, which is where it came from anyway. "/>
    <s v="No"/>
    <d v="2025-01-15T00:00:00"/>
    <x v="1"/>
  </r>
  <r>
    <x v="10"/>
    <x v="10"/>
    <x v="10"/>
    <x v="10"/>
    <m/>
    <x v="0"/>
    <n v="500"/>
    <s v="IRIS"/>
    <s v="Yes"/>
    <s v="PPRTV"/>
    <n v="100"/>
    <n v="100"/>
    <d v="2005-02-02T00:00:00"/>
    <s v="Human"/>
    <x v="0"/>
    <s v="Yes"/>
    <s v="Holness 1989"/>
    <s v="Decreased lung function and respiratory irritation"/>
    <m/>
    <s v="NOAEL"/>
    <m/>
    <s v="12.2 years"/>
    <s v="Yes"/>
    <s v="Standard occupational adjustment"/>
    <s v="No"/>
    <m/>
    <m/>
    <n v="10"/>
    <m/>
    <m/>
    <n v="3"/>
    <m/>
    <n v="30"/>
    <m/>
    <m/>
    <s v="Click Here"/>
    <m/>
    <s v="3/14/2023 - No proposed change to values but updated source for chronic TRV from the old ATSAC to the IRIS, which is where it came from anyway. "/>
    <s v="No"/>
    <d v="2025-01-15T00:00:00"/>
    <x v="1"/>
  </r>
  <r>
    <x v="10"/>
    <x v="10"/>
    <x v="10"/>
    <x v="10"/>
    <m/>
    <x v="1"/>
    <n v="1200"/>
    <s v="ATSDR"/>
    <s v="Yes"/>
    <s v="ATSDR"/>
    <n v="1200"/>
    <n v="1200"/>
    <d v="2004-09-01T00:00:00"/>
    <s v="Human"/>
    <x v="2"/>
    <s v="Yes"/>
    <s v="Verberk 1977"/>
    <s v="Mild irritation eyes, nose, throat in humans exposed for 2 hrs."/>
    <m/>
    <s v="LOAEL"/>
    <s v="Described as mild"/>
    <s v="2 hours"/>
    <s v="No"/>
    <m/>
    <s v="No"/>
    <m/>
    <m/>
    <n v="10"/>
    <n v="3"/>
    <m/>
    <m/>
    <m/>
    <n v="30"/>
    <m/>
    <m/>
    <s v="Click Here"/>
    <s v="Kidney; Liver; Blood; Skin; Nervous system; Cardiovascular system; Immune system"/>
    <s v="3/14/2023 - No proposed change to values but updated source for chronic TRV from the old ATSAC to the IRIS, which is where it came from anyway. "/>
    <s v="No"/>
    <d v="2025-01-15T00:00:00"/>
    <x v="0"/>
  </r>
  <r>
    <x v="10"/>
    <x v="10"/>
    <x v="10"/>
    <x v="10"/>
    <m/>
    <x v="1"/>
    <n v="1200"/>
    <s v="ATSDR"/>
    <s v="Yes"/>
    <s v="ATSDR"/>
    <n v="1200"/>
    <n v="1200"/>
    <d v="2004-09-01T00:00:00"/>
    <s v="Human"/>
    <x v="0"/>
    <s v="Yes"/>
    <s v="Verberk 1977"/>
    <s v="Mild irritation eyes, nose, throat in humans exposed for 2 hrs."/>
    <m/>
    <s v="LOAEL"/>
    <s v="Described as mild"/>
    <s v="2 hours"/>
    <s v="No"/>
    <m/>
    <s v="No"/>
    <m/>
    <m/>
    <n v="10"/>
    <n v="3"/>
    <m/>
    <m/>
    <m/>
    <n v="30"/>
    <m/>
    <m/>
    <s v="Click Here"/>
    <s v="Kidney; Liver; Blood; Skin; Nervous system; Cardiovascular system; Immune system"/>
    <s v="3/14/2023 - No proposed change to values but updated source for chronic TRV from the old ATSAC to the IRIS, which is where it came from anyway. "/>
    <s v="No"/>
    <d v="2025-01-15T00:00:00"/>
    <x v="0"/>
  </r>
  <r>
    <x v="10"/>
    <x v="10"/>
    <x v="10"/>
    <x v="10"/>
    <m/>
    <x v="1"/>
    <n v="1200"/>
    <s v="ATSDR"/>
    <s v="Yes"/>
    <s v="OEHHA"/>
    <n v="3200"/>
    <n v="3200"/>
    <d v="1999-04-01T00:00:00"/>
    <s v="Human"/>
    <x v="0"/>
    <s v="Yes"/>
    <s v="Industrial biotest laboratories 1973; MacEwen 1970; Silverman 1949; Verbek 1977"/>
    <s v="Respiratory irritation "/>
    <m/>
    <s v="BMC05"/>
    <s v="Mild effects used to set BMC05"/>
    <s v="Various"/>
    <s v="Yes"/>
    <s v="Complex adjustments from multiple study exposure times to get to 1-hour REL See source material for details"/>
    <s v="No"/>
    <m/>
    <m/>
    <n v="3"/>
    <m/>
    <m/>
    <m/>
    <m/>
    <n v="3"/>
    <m/>
    <m/>
    <s v="Click Here"/>
    <m/>
    <s v="3/14/2023 - No proposed change to values but updated source for chronic TRV from the old ATSAC to the IRIS, which is where it came from anyway. "/>
    <s v="No"/>
    <d v="2025-01-15T00:00:00"/>
    <x v="1"/>
  </r>
  <r>
    <x v="10"/>
    <x v="10"/>
    <x v="10"/>
    <x v="10"/>
    <m/>
    <x v="1"/>
    <n v="1200"/>
    <s v="ATSDR"/>
    <s v="Yes"/>
    <s v="OEHHA"/>
    <n v="3200"/>
    <n v="3200"/>
    <d v="1999-04-01T00:00:00"/>
    <s v="Human"/>
    <x v="2"/>
    <s v="Yes"/>
    <s v="Industrial biotest laboratories 1973; MacEwen 1970; Silverman 1949; Verbek 1977"/>
    <s v="Eye irritation"/>
    <m/>
    <s v="BMC05"/>
    <s v="Mild effects used to set BMC05"/>
    <s v="Various"/>
    <s v="Yes"/>
    <s v="Complex adjustments from multiple study exposure times to get to 1-hour REL See source material for details"/>
    <s v="No"/>
    <m/>
    <m/>
    <n v="3"/>
    <m/>
    <m/>
    <m/>
    <m/>
    <n v="3"/>
    <m/>
    <m/>
    <s v="Click Here"/>
    <m/>
    <s v="3/14/2023 - No proposed change to values but updated source for chronic TRV from the old ATSAC to the IRIS, which is where it came from anyway. "/>
    <s v="No"/>
    <d v="2025-01-15T00:00:00"/>
    <x v="1"/>
  </r>
  <r>
    <x v="11"/>
    <x v="11"/>
    <x v="11"/>
    <x v="11"/>
    <m/>
    <x v="0"/>
    <n v="1"/>
    <s v="IRIS"/>
    <s v="No"/>
    <s v="IRIS"/>
    <n v="1"/>
    <n v="1"/>
    <d v="1990-11-01T00:00:00"/>
    <s v="Rat, Guinea Pig, and Mouse"/>
    <x v="5"/>
    <s v="Yes"/>
    <s v="Oberst 1956; DuPont deNemours 1982"/>
    <s v="ATSAC identified IRIS RfC as TRV, based on IRIS.  Lack of toxicity in main inhalation RfC study, but mild spleen toxicity in 2nd referenced study, rats."/>
    <m/>
    <s v="NOAEL"/>
    <m/>
    <s v="20-26 weeks"/>
    <s v="Yes"/>
    <s v="6/24 hours/day x 5/7 days/week"/>
    <s v="Yes"/>
    <s v="DAF = 1"/>
    <n v="10"/>
    <n v="10"/>
    <m/>
    <n v="10"/>
    <n v="3"/>
    <m/>
    <n v="3000"/>
    <m/>
    <s v="Critical effect based off of multiple studies in rats, mice, and guinea pigs.  Few human inhalation studies in literature. NOAEL identified for study where there was a lack of toxicity."/>
    <s v="Click Here"/>
    <m/>
    <s v="3/15/2023 - no proposed Changes to TRVs"/>
    <s v="No"/>
    <d v="2025-01-15T00:00:00"/>
    <x v="0"/>
  </r>
  <r>
    <x v="12"/>
    <x v="12"/>
    <x v="12"/>
    <x v="12"/>
    <m/>
    <x v="0"/>
    <n v="0.3"/>
    <s v="ATSDR"/>
    <s v="Yes"/>
    <s v="ATSDR"/>
    <n v="0.3"/>
    <n v="0.3"/>
    <d v="2019-10-01T00:00:00"/>
    <s v="Animal"/>
    <x v="0"/>
    <s v="Yes"/>
    <s v="Newton 1994"/>
    <s v="Pulmonary toxicity, chronic interstitial inflammation in female rats."/>
    <m/>
    <s v="BMC10"/>
    <m/>
    <s v="1 year"/>
    <s v="Yes"/>
    <s v="6/24 hours/day x 5/7 days/week"/>
    <s v="Yes"/>
    <s v="The RDDRs were calculated using EPA’s RDDR calculator with reference body weights of 0.380 and 0.229 kg for male and female rats and particle size of 3.76 μm (sigma g of 1.79)."/>
    <n v="3"/>
    <n v="10"/>
    <m/>
    <m/>
    <m/>
    <m/>
    <n v="30"/>
    <m/>
    <s v="ATSDR tox profile for antimony, though most studies in dose array are from antimony trioxide."/>
    <s v="Click Here"/>
    <s v="Kidney; Musculo-skeletal system; Eyes; Cardiovascular system; Immune system"/>
    <s v="Checked 5-11-2023. Included antimony trioxide TRVs here. ATSDR antimony TRVs are based on studies with antimony trioxide."/>
    <s v="No"/>
    <d v="2025-01-15T00:00:00"/>
    <x v="0"/>
  </r>
  <r>
    <x v="12"/>
    <x v="12"/>
    <x v="12"/>
    <x v="12"/>
    <m/>
    <x v="0"/>
    <n v="0.3"/>
    <s v="ATSDR"/>
    <s v="Yes"/>
    <s v="IRIS"/>
    <n v="0.2"/>
    <n v="0.2"/>
    <d v="1995-09-01T00:00:00"/>
    <s v="Animal"/>
    <x v="0"/>
    <s v="Yes"/>
    <s v="Newton 1994"/>
    <s v="Pulmonary toxicity, chronic interstitial inflammation"/>
    <m/>
    <s v="BMC10"/>
    <m/>
    <s v="1 year"/>
    <s v="Yes"/>
    <s v="6/24 hours/day x 5/7 days/week"/>
    <s v="Yes"/>
    <s v="RDDR = 0.46"/>
    <n v="3"/>
    <n v="10"/>
    <m/>
    <n v="3"/>
    <n v="3"/>
    <m/>
    <n v="300"/>
    <m/>
    <m/>
    <s v="Click Here"/>
    <m/>
    <s v="Checked 5-11-2023. Included antimony trioxide TRVs here. ATSDR antimony TRVs are based on studies with antimony trioxide."/>
    <s v="No"/>
    <d v="2025-01-15T00:00:00"/>
    <x v="1"/>
  </r>
  <r>
    <x v="12"/>
    <x v="12"/>
    <x v="12"/>
    <x v="12"/>
    <m/>
    <x v="1"/>
    <n v="1"/>
    <s v="ATSDR"/>
    <s v="No"/>
    <s v="ATSDR"/>
    <n v="1"/>
    <n v="1"/>
    <d v="2019-10-01T00:00:00"/>
    <s v="Animal"/>
    <x v="0"/>
    <s v="Yes"/>
    <s v="NTP 2016"/>
    <s v="Squamous metaplasia of the epiglottis in male and female mice exposed to antimony trioxide."/>
    <m/>
    <s v="BMC10"/>
    <m/>
    <s v="17 days"/>
    <s v="Yes"/>
    <s v="6/24 hours/day x 5/7 days/week"/>
    <s v="Yes"/>
    <s v="The RDDRs were calculated using EPA’s RDDR calculator with the calculated average male and female terminal body weights of 0.189 and 0.0281 kg for rats and mice, respectively, for the NTP (2016) study."/>
    <n v="3"/>
    <n v="10"/>
    <m/>
    <m/>
    <m/>
    <m/>
    <n v="30"/>
    <m/>
    <m/>
    <s v="Click Here"/>
    <s v="Kidney; Liver; Blood; Endocrine system; Cardiovascular system"/>
    <s v="Checked 5-11-2023. Included antimony trioxide TRVs here. ATSDR antimony TRVs are based on studies with antimony trioxide."/>
    <s v="No"/>
    <d v="2025-01-15T00:00:00"/>
    <x v="0"/>
  </r>
  <r>
    <x v="13"/>
    <x v="13"/>
    <x v="13"/>
    <x v="13"/>
    <n v="6"/>
    <x v="0"/>
    <n v="1.4999999999999999E-2"/>
    <s v="OEHHA"/>
    <s v="No"/>
    <s v="OEHHA"/>
    <n v="1.4999999999999999E-2"/>
    <n v="1.4999999999999999E-2"/>
    <d v="2008-12-01T00:00:00"/>
    <s v="Human"/>
    <x v="1"/>
    <s v="Yes"/>
    <s v="Wasserman 2004; Tsai 2003"/>
    <s v="Decreased intellectual function in 10-year-old children; HI targets are development, cardiovascular system, nervous system, lung, skin."/>
    <m/>
    <s v="LOAEL"/>
    <s v="Neurodevelopmental"/>
    <s v="9.5-10.5 years"/>
    <s v="No"/>
    <m/>
    <s v="No"/>
    <m/>
    <m/>
    <n v="10"/>
    <n v="3"/>
    <m/>
    <m/>
    <m/>
    <n v="30"/>
    <m/>
    <s v="OEHHA lumps all arsenic compounds under one chronic REL. OEHHA has separate effect section on arsine; ATSDR does not."/>
    <s v="Click Here"/>
    <s v="Skin; Cardiovascular system; Respiratory system "/>
    <s v="Checked 3/31/2023 - Only update is re-attributing the source of the acute TRV from short-term guideline concentration value to OEHHA's acute REL. While a TCEQ value is available, I propose to stick with the OEHHA acute REL which is more health protective of a sensitive endpoint. In this case OEHHA did not apply a time compression factor. "/>
    <s v="No"/>
    <d v="2025-01-15T00:00:00"/>
    <x v="0"/>
  </r>
  <r>
    <x v="13"/>
    <x v="13"/>
    <x v="13"/>
    <x v="13"/>
    <n v="6"/>
    <x v="0"/>
    <n v="1.4999999999999999E-2"/>
    <s v="OEHHA"/>
    <s v="No"/>
    <s v="OEHHA"/>
    <n v="1.4999999999999999E-2"/>
    <n v="1.4999999999999999E-2"/>
    <d v="2008-12-01T00:00:00"/>
    <s v="Human"/>
    <x v="6"/>
    <s v="Yes"/>
    <s v="Wasserman 2004; Tsai 2003"/>
    <s v="Neurodevelopmental - Decreased intellectual function in 10-year-old children"/>
    <m/>
    <s v="LOAEL"/>
    <s v="Neurodevelopmental"/>
    <s v="9.5-10.5 years"/>
    <s v="No"/>
    <m/>
    <s v="No"/>
    <m/>
    <m/>
    <n v="10"/>
    <n v="3"/>
    <m/>
    <m/>
    <m/>
    <n v="30"/>
    <m/>
    <m/>
    <s v="Click Here"/>
    <s v="Skin; Cardiovascular system; Respiratory system "/>
    <s v="Checked 3/31/2023 - Only update is re-attributing the source of the acute TRV from short-term guideline concentration value to OEHHA's acute REL. While a TCEQ value is available, I propose to stick with the OEHHA acute REL which is more health protective of a sensitive endpoint. In this case OEHHA did not apply a time compression factor. "/>
    <s v="No"/>
    <d v="2025-01-15T00:00:00"/>
    <x v="0"/>
  </r>
  <r>
    <x v="13"/>
    <x v="13"/>
    <x v="13"/>
    <x v="13"/>
    <n v="6"/>
    <x v="1"/>
    <n v="0.2"/>
    <s v="OEHHA"/>
    <s v="No"/>
    <s v="OEHHA"/>
    <n v="0.2"/>
    <n v="0.2"/>
    <d v="2008-12-01T00:00:00"/>
    <s v="Mouse"/>
    <x v="6"/>
    <s v="Yes"/>
    <s v="Nagymajtenyi 1985"/>
    <s v="Acute REL: decreased fetal weight in mice. HI targets are development (teratogenicity), cardiovascular system, and nervous system.  Intermediate MRL: Decreased intellectual function in 10-year-old children; HI targets are development, cardiovascular system, nervous system, lung, skin."/>
    <m/>
    <s v="LOAEL"/>
    <s v="Decreased fetal weight"/>
    <s v="4 hours/day on gestation days 9-12"/>
    <s v="No"/>
    <m/>
    <s v="No"/>
    <m/>
    <n v="10"/>
    <n v="10"/>
    <n v="10"/>
    <m/>
    <m/>
    <m/>
    <n v="1000"/>
    <m/>
    <s v="Immune: decreased pulmonary bactericidal activity and increased susceptibility to streptococcal infection in mice.  Resp. - labored breathing, gasping in rats.  Gastrointestinal: gross GI lesions."/>
    <s v="Click Here"/>
    <s v="Nervous system; Cardiovascular system"/>
    <s v="Checked 3/31/2023 - Only update is re-attributing the source of the acute TRV from short-term guideline concentration value to OEHHA's acute REL. While a TCEQ value is available, I propose to stick with the OEHHA acute REL which is more health protective of a sensitive endpoint. In this case OEHHA did not apply a time compression factor. "/>
    <s v="No"/>
    <d v="2025-01-15T00:00:00"/>
    <x v="0"/>
  </r>
  <r>
    <x v="14"/>
    <x v="14"/>
    <x v="14"/>
    <x v="14"/>
    <m/>
    <x v="0"/>
    <n v="1.4999999999999999E-2"/>
    <s v="OEHHA"/>
    <s v="Yes"/>
    <s v="OEHHA"/>
    <n v="1.4999999999999999E-2"/>
    <n v="1.4999999999999999E-2"/>
    <d v="2008-12-01T00:00:00"/>
    <s v="Human"/>
    <x v="1"/>
    <s v="Yes"/>
    <s v="Wasserman 2004; Tsai 2003"/>
    <s v="Decreased intellectual function in 10-year-old children"/>
    <m/>
    <s v="LOAEL"/>
    <m/>
    <s v="9.5-10.5 years"/>
    <s v="No"/>
    <m/>
    <s v="No"/>
    <m/>
    <m/>
    <n v="10"/>
    <n v="3"/>
    <m/>
    <m/>
    <m/>
    <n v="30"/>
    <m/>
    <s v="OEHHA lumps all arsenic compounds under one chronic REL. OEHHA has separate effect section on arsine; ATSDR does not."/>
    <s v="Click Here"/>
    <s v="Blood; Respiratory system "/>
    <s v="Note that OEHHA values are from their &quot;arsenic and compounds&quot;  category. They explicitly include arsine gas as one of the compounds for the noncancer values, but they explicitly exclude arsine gas from application of their cancer value for arsenic and compounds. I could not find a cancer value for arsine gas from any alternate sources. Checked TCEQ. "/>
    <s v="No"/>
    <d v="2025-01-15T00:00:00"/>
    <x v="0"/>
  </r>
  <r>
    <x v="14"/>
    <x v="14"/>
    <x v="14"/>
    <x v="14"/>
    <m/>
    <x v="0"/>
    <n v="1.4999999999999999E-2"/>
    <s v="OEHHA"/>
    <s v="Yes"/>
    <s v="OEHHA"/>
    <n v="1.4999999999999999E-2"/>
    <n v="1.4999999999999999E-2"/>
    <d v="2008-12-01T00:00:00"/>
    <s v="Human"/>
    <x v="6"/>
    <s v="Yes"/>
    <s v="Wasserman 2004; Tsai 2003"/>
    <s v="Decreased intellectual function in 10-year-old children"/>
    <m/>
    <s v="LOAEL"/>
    <m/>
    <s v="9.5-10.5 years"/>
    <s v="No"/>
    <m/>
    <s v="No"/>
    <m/>
    <m/>
    <n v="10"/>
    <n v="3"/>
    <m/>
    <m/>
    <m/>
    <n v="30"/>
    <m/>
    <s v="OEHHA lumps all arsenic compounds under one chronic REL. OEHHA has separate effect section on arsine; ATSDR does not."/>
    <s v="Click Here"/>
    <s v="Blood; Respiratory system "/>
    <s v="Note that OEHHA values are from their &quot;arsenic and compounds&quot;  category. They explicitly include arsine gas as one of the compounds for the noncancer values, but they explicitly exclude arsine gas from application of their cancer value for arsenic and compounds. I could not find a cancer value for arsine gas from any alternate sources. Checked TCEQ. "/>
    <s v="No"/>
    <d v="2025-01-15T00:00:00"/>
    <x v="0"/>
  </r>
  <r>
    <x v="14"/>
    <x v="14"/>
    <x v="14"/>
    <x v="14"/>
    <m/>
    <x v="0"/>
    <n v="1.4999999999999999E-2"/>
    <s v="OEHHA"/>
    <s v="Yes"/>
    <s v="IRIS"/>
    <n v="0.05"/>
    <n v="0.05"/>
    <d v="1994-03-01T00:00:00"/>
    <s v="Animal"/>
    <x v="3"/>
    <s v="Yes"/>
    <s v="Blair 1990a,b; Hong 1989"/>
    <s v="Increased hemolysis, abnormal RBC morphology, and increased spleen weight, impaired compensatory erythropoiesis"/>
    <m/>
    <s v="NOAEL"/>
    <m/>
    <s v="12-13 weeks, varies by study"/>
    <s v="Yes"/>
    <s v="6/24 hours/day x 5/7 days/week"/>
    <s v="Yes"/>
    <s v="DAF = 1"/>
    <n v="3"/>
    <n v="10"/>
    <m/>
    <s v="x"/>
    <s v="X"/>
    <n v="10"/>
    <n v="300"/>
    <m/>
    <m/>
    <s v="Click Here"/>
    <m/>
    <s v="Note that OEHHA values are from their &quot;arsenic and compounds&quot;  category. They explicitly include arsine gas as one of the compounds for the noncancer values, but they explicitly exclude arsine gas from application of their cancer value for arsenic and compounds. I could not find a cancer value for arsine gas from any alternate sources. Checked TCEQ. "/>
    <s v="No"/>
    <d v="2025-01-15T00:00:00"/>
    <x v="1"/>
  </r>
  <r>
    <x v="14"/>
    <x v="14"/>
    <x v="14"/>
    <x v="14"/>
    <m/>
    <x v="1"/>
    <n v="0.2"/>
    <s v="OEHHA"/>
    <s v="No"/>
    <s v="OEHHA"/>
    <n v="0.2"/>
    <n v="0.2"/>
    <d v="2008-12-01T00:00:00"/>
    <s v="Mouse"/>
    <x v="6"/>
    <s v="Yes"/>
    <s v="Nagymajtenyi 1985"/>
    <s v="Acute REL: decreased fetal weight in mice. OEHHA concluded that the REL developed for other forms of inorganic arsenic should be applied to arsine gas as well."/>
    <m/>
    <s v="LOAEL"/>
    <m/>
    <s v="4 hours per day gestation days 9-12"/>
    <s v="No"/>
    <m/>
    <s v="No"/>
    <m/>
    <n v="10"/>
    <n v="10"/>
    <n v="10"/>
    <m/>
    <m/>
    <m/>
    <n v="1000"/>
    <m/>
    <s v="OEHHA lumps arsine gas in with inorganic arsenic and all arsenic compounds under one acute REL"/>
    <s v="Click Here"/>
    <s v="Nervous system; Cardiovascular system; Immune system"/>
    <s v="Note that OEHHA values are from their &quot;arsenic and compounds&quot;  category. They explicitly include arsine gas as one of the compounds for the noncancer values, but they explicitly exclude arsine gas from application of their cancer value for arsenic and compounds. I could not find a cancer value for arsine gas from any alternate sources. Checked TCEQ. "/>
    <s v="No"/>
    <d v="2025-01-15T00:00:00"/>
    <x v="0"/>
  </r>
  <r>
    <x v="15"/>
    <x v="15"/>
    <x v="15"/>
    <x v="15"/>
    <m/>
    <x v="0"/>
    <n v="10"/>
    <s v="ATSDR"/>
    <s v="No"/>
    <s v="ATSDR"/>
    <n v="10"/>
    <n v="10"/>
    <d v="2008-09-01T00:00:00"/>
    <s v="Animal"/>
    <x v="1"/>
    <s v="Yes"/>
    <s v="Kimmerle 1976"/>
    <s v="Decreased erythrocyte AChE activity"/>
    <m/>
    <s v="NOAEL"/>
    <m/>
    <s v="12 weeks"/>
    <s v="Yes"/>
    <s v="6/24 hours/day x 5/7 days/week"/>
    <s v="Yes"/>
    <s v="RDDR(ER)=1.695"/>
    <n v="3"/>
    <n v="10"/>
    <m/>
    <m/>
    <m/>
    <m/>
    <n v="30"/>
    <m/>
    <m/>
    <s v="Click Here"/>
    <m/>
    <s v="New to TRV list, but selected ATSDR values are from 2008"/>
    <s v="Yes"/>
    <d v="2025-01-15T00:00:00"/>
    <x v="0"/>
  </r>
  <r>
    <x v="15"/>
    <x v="15"/>
    <x v="15"/>
    <x v="15"/>
    <m/>
    <x v="1"/>
    <n v="20"/>
    <s v="ATSDR"/>
    <s v="No"/>
    <s v="ATSDR"/>
    <n v="20"/>
    <n v="20"/>
    <d v="2008-09-01T00:00:00"/>
    <s v="Animal"/>
    <x v="1"/>
    <s v="Yes"/>
    <s v="Kimmerle 1976"/>
    <s v="Decreased erythrocyte AChE activity"/>
    <m/>
    <s v="NOAEL"/>
    <m/>
    <s v="2 weeks"/>
    <s v="Yes"/>
    <s v="6/24 hours/day"/>
    <s v="Yes"/>
    <s v="RDDR(ER)=1.626"/>
    <n v="3"/>
    <n v="10"/>
    <m/>
    <m/>
    <m/>
    <m/>
    <n v="30"/>
    <m/>
    <m/>
    <s v="Click Here"/>
    <m/>
    <s v="New to TRV list, but selected ATSDR values are from 2008"/>
    <s v="Yes"/>
    <d v="2025-01-15T00:00:00"/>
    <x v="0"/>
  </r>
  <r>
    <x v="16"/>
    <x v="16"/>
    <x v="16"/>
    <x v="16"/>
    <m/>
    <x v="0"/>
    <n v="6"/>
    <s v="ATSDR"/>
    <s v="Yes"/>
    <s v="OEHHA"/>
    <n v="3"/>
    <n v="3"/>
    <d v="2014-06-01T00:00:00"/>
    <s v="Human"/>
    <x v="3"/>
    <s v="Yes"/>
    <s v="Lan 2004"/>
    <s v="Decreased peripheral blood cells in Chinese workers."/>
    <m/>
    <s v="BMC0.5SD"/>
    <s v="BMC is actually set at half of one standard deviation from the mean, not 5% response. "/>
    <s v="6.1+/-2.1 years"/>
    <s v="Yes"/>
    <s v="10/20 air breathed at work vs away from work x 6/7 days per week (Chinese workers are on 6 days/week rather than 5)"/>
    <s v="No"/>
    <m/>
    <m/>
    <n v="60"/>
    <m/>
    <s v="√10"/>
    <m/>
    <m/>
    <n v="200"/>
    <s v="60 is not an error. Calculated total uncertainty factor is closer to 180 but they rounded to 200."/>
    <m/>
    <s v="Click Here"/>
    <m/>
    <s v="Selected ATSDR chronic MRL as chronic TRV over other candidates because it considered same critical study and both candidates did BMD modeling but ATSDR found that the BMR 1SD was higher than the maximum exposure level therefore they default to the LOAEL as POD"/>
    <s v="Yes"/>
    <d v="2025-07-21T00:00:00"/>
    <x v="1"/>
  </r>
  <r>
    <x v="16"/>
    <x v="16"/>
    <x v="16"/>
    <x v="16"/>
    <m/>
    <x v="0"/>
    <n v="6"/>
    <s v="ATSDR"/>
    <s v="Yes"/>
    <s v="IRIS"/>
    <n v="30"/>
    <n v="30"/>
    <d v="2003-04-17T00:00:00"/>
    <s v="Human"/>
    <x v="5"/>
    <s v="Yes"/>
    <s v="Rothman 1996"/>
    <s v="Decreased lymphocyte count"/>
    <m/>
    <s v="BMC1SD"/>
    <m/>
    <s v="At least 6 months during work hours"/>
    <s v="Yes"/>
    <s v="Standard occupational adjustment"/>
    <s v="No"/>
    <m/>
    <m/>
    <n v="10"/>
    <n v="3"/>
    <n v="3"/>
    <n v="3"/>
    <m/>
    <n v="300"/>
    <s v="BMC was new as point of departure at the time this assessment was done. EPA applied an UF of 3 for LOAEL even though the point of departure is an BMC."/>
    <m/>
    <s v="Click Here"/>
    <m/>
    <s v="Selected ATSDR chronic MRL as chronic TRV over other candidates because it considered same critical study and both candidates did BMD modeling but ATSDR found that the BMR 1SD was higher than the maximum exposure level therefore they default to the LOAEL as POD"/>
    <s v="Yes"/>
    <d v="2025-07-21T00:00:00"/>
    <x v="1"/>
  </r>
  <r>
    <x v="16"/>
    <x v="16"/>
    <x v="16"/>
    <x v="16"/>
    <m/>
    <x v="0"/>
    <n v="6"/>
    <s v="ATSDR"/>
    <s v="Yes"/>
    <s v="PPRTV"/>
    <n v="80"/>
    <n v="80"/>
    <d v="2009-09-29T00:00:00"/>
    <s v="Human"/>
    <x v="5"/>
    <s v="Yes"/>
    <s v="Rothman 1996"/>
    <s v="Decreased lymphocyte count"/>
    <m/>
    <s v="BMC1SD"/>
    <s v="Actually a 1 SD BMC"/>
    <s v="At least 6 months during work hours"/>
    <s v="Yes"/>
    <s v="Standard occupational adjustment"/>
    <s v="No"/>
    <m/>
    <m/>
    <n v="10"/>
    <n v="3"/>
    <m/>
    <n v="3"/>
    <m/>
    <n v="100"/>
    <s v="Same as IRIS but omitted the subchronic to chronic UF because this value is a subchronic rather than chronic RfC"/>
    <m/>
    <s v="Click Here"/>
    <m/>
    <s v="Selected ATSDR chronic MRL as chronic TRV over other candidates because it considered same critical study and both candidates did BMD modeling but ATSDR found that the BMR 1SD was higher than the maximum exposure level therefore they default to the LOAEL as POD"/>
    <s v="Yes"/>
    <d v="2025-07-21T00:00:00"/>
    <x v="1"/>
  </r>
  <r>
    <x v="16"/>
    <x v="16"/>
    <x v="16"/>
    <x v="16"/>
    <m/>
    <x v="1"/>
    <n v="30"/>
    <s v="ATSDR"/>
    <s v="Yes"/>
    <s v="OEHHA"/>
    <n v="27"/>
    <n v="27"/>
    <d v="2014-06-01T00:00:00"/>
    <s v="Animal"/>
    <x v="3"/>
    <s v="Yes"/>
    <s v="Keller 1988"/>
    <s v="Decreased early nucleated red blood cell counts in 5 day neonates. "/>
    <m/>
    <s v="LOAEL"/>
    <m/>
    <s v="10 days during gestation. 6 hours per day"/>
    <s v="No"/>
    <m/>
    <s v="Yes"/>
    <s v="For TACs with systemic effects OEHHA applies a factor of 1."/>
    <n v="6"/>
    <n v="30"/>
    <n v="3"/>
    <m/>
    <m/>
    <m/>
    <n v="600"/>
    <s v="The 6 is not an error. OEHHA split interspecies uncertainty into 2 for toxicokinetic differences and sqrt of 10 for toxicodynamic making it approximately 6. The 30 for interhuman is 10 for toxicokinetic differences and an additional sqrt of 10 for toxicokinetic differences. "/>
    <m/>
    <s v="Click Here"/>
    <m/>
    <s v="The ATSDR DRAFT acute MRL is proposed because it is most recently published and considers more modern dosimetric adjustment. "/>
    <s v="Yes"/>
    <d v="2025-01-15T00:00:00"/>
    <x v="1"/>
  </r>
  <r>
    <x v="16"/>
    <x v="16"/>
    <x v="16"/>
    <x v="16"/>
    <m/>
    <x v="1"/>
    <n v="30"/>
    <s v="ATSDR"/>
    <s v="Yes"/>
    <s v="OEHHA"/>
    <n v="27"/>
    <n v="27"/>
    <d v="2014-06-01T00:00:00"/>
    <s v="Animal"/>
    <x v="6"/>
    <s v="Yes"/>
    <s v="Keller 1988"/>
    <s v="Decreased early nucleated red blood cell counts in 5 day neonates. "/>
    <m/>
    <s v="LOAEL"/>
    <m/>
    <s v="10 days during gestation. 6 hours per day"/>
    <s v="No"/>
    <m/>
    <s v="Yes"/>
    <s v="For TACs with systemic effects OEHHA applies a factor of 1."/>
    <n v="6"/>
    <n v="30"/>
    <n v="3"/>
    <m/>
    <m/>
    <m/>
    <n v="600"/>
    <s v="The 6 is not an error. OEHHA split interspecies uncertainty into 2 for toxicokinetic differences and sqrt of 10 for toxicodynamic making it approximately 6. The 30 for interhuman is 10 for toxicokinetic differences and an additional sqrt of 10 for toxicokinetic differences. "/>
    <m/>
    <s v="Click Here"/>
    <m/>
    <s v="The ATSDR DRAFT acute MRL is proposed because it is most recently published and considers more modern dosimetric adjustment. "/>
    <s v="Yes"/>
    <d v="2025-01-15T00:00:00"/>
    <x v="1"/>
  </r>
  <r>
    <x v="16"/>
    <x v="16"/>
    <x v="16"/>
    <x v="16"/>
    <n v="5"/>
    <x v="1"/>
    <n v="30"/>
    <s v="ATSDR"/>
    <s v="Yes"/>
    <s v="ATSDR"/>
    <n v="30"/>
    <n v="30"/>
    <d v="2024-10-01T00:00:00"/>
    <s v="Mouse"/>
    <x v="5"/>
    <s v="Yes"/>
    <s v="Rozen 1984"/>
    <s v="Decreased number of peripheral lymphocytes and impaired function of marrow lymphocytes"/>
    <m/>
    <s v="LOAEL"/>
    <m/>
    <s v="6 days"/>
    <s v="Yes"/>
    <s v="6/24 hours/day"/>
    <s v="Yes"/>
    <s v="DAF = 1"/>
    <n v="3"/>
    <n v="10"/>
    <n v="10"/>
    <m/>
    <m/>
    <m/>
    <n v="300"/>
    <m/>
    <m/>
    <s v="Click Here"/>
    <m/>
    <s v="The ATSDR DRAFT acute MRL is proposed because it is most recently published and considers more modern dosimetric adjustment. "/>
    <s v="Yes"/>
    <d v="2025-07-21T00:00:00"/>
    <x v="0"/>
  </r>
  <r>
    <x v="16"/>
    <x v="16"/>
    <x v="16"/>
    <x v="16"/>
    <n v="5"/>
    <x v="1"/>
    <n v="30"/>
    <s v="ATSDR"/>
    <s v="Yes"/>
    <s v="ATSDR"/>
    <n v="30"/>
    <n v="30"/>
    <d v="2024-10-01T00:00:00"/>
    <s v="Mouse"/>
    <x v="3"/>
    <s v="Yes"/>
    <s v="Rozen 1984"/>
    <s v="Decreased number of peripheral lymphocytes and impaired function of marrow lymphocytes"/>
    <m/>
    <s v="LOAEL"/>
    <m/>
    <s v="6 days"/>
    <s v="Yes"/>
    <s v="6/24 hours/day"/>
    <s v="Yes"/>
    <s v="DAF = 1"/>
    <n v="3"/>
    <n v="10"/>
    <n v="10"/>
    <m/>
    <m/>
    <m/>
    <n v="300"/>
    <m/>
    <m/>
    <s v="Click Here"/>
    <m/>
    <s v="The ATSDR DRAFT acute MRL is proposed because it is most recently published and considers more modern dosimetric adjustment. "/>
    <s v="Yes"/>
    <d v="2025-07-21T00:00:00"/>
    <x v="0"/>
  </r>
  <r>
    <x v="16"/>
    <x v="16"/>
    <x v="16"/>
    <x v="16"/>
    <n v="5"/>
    <x v="0"/>
    <n v="6"/>
    <s v="ATSDR"/>
    <s v="Yes"/>
    <s v="ATSDR"/>
    <n v="6"/>
    <n v="6"/>
    <d v="2024-10-01T00:00:00"/>
    <s v="Human"/>
    <x v="3"/>
    <s v="Yes"/>
    <s v="Lan 2004"/>
    <s v="Decreased number of peripheral B-lymphocytes"/>
    <m/>
    <s v="LOAEL"/>
    <m/>
    <s v="6.1 years average"/>
    <s v="Yes"/>
    <s v="8/24 hours/day x 6/7 days/week"/>
    <s v="No"/>
    <m/>
    <m/>
    <n v="10"/>
    <n v="10"/>
    <m/>
    <m/>
    <m/>
    <n v="100"/>
    <m/>
    <m/>
    <s v="Click Here"/>
    <m/>
    <s v="Selected ATSDR chronic MRL as chronic TRV over other candidates because it considered same critical study and both candidates did BMD modeling but ATSDR found that the BMR 1SD was higher than the maximum exposure level therefore they default to the LOAEL as POD"/>
    <s v="Yes"/>
    <d v="2025-07-21T00:00:00"/>
    <x v="0"/>
  </r>
  <r>
    <x v="17"/>
    <x v="17"/>
    <x v="17"/>
    <x v="17"/>
    <m/>
    <x v="0"/>
    <n v="1"/>
    <s v="PPRTV"/>
    <s v="No"/>
    <s v="PPRTV"/>
    <n v="1"/>
    <n v="1"/>
    <d v="2008-07-14T00:00:00"/>
    <s v="Guinea pig"/>
    <x v="0"/>
    <s v="Yes"/>
    <s v="Monsanto 1983"/>
    <s v="Exhibited toxic effects in the lung (extrapolated from subchronic value). Including gross and microscopic lung lesions in guinea pigs,  sneezing and congested breathing in rats, and nasal irritation, eye irritation, and decreased body weight gain in hamsters ."/>
    <m/>
    <s v="BMC10"/>
    <s v="lung lesions in guinea pigs"/>
    <s v="5 weeks"/>
    <s v="Yes"/>
    <s v="6/24 hours/day x 5/7 days/week"/>
    <s v="Yes"/>
    <s v="RGDR = 0.335"/>
    <n v="3"/>
    <n v="10"/>
    <m/>
    <n v="3"/>
    <n v="10"/>
    <m/>
    <n v="1000"/>
    <m/>
    <s v="Information on human toxicity limited to secondary report of occupational study. No chronic inhalation toxicity studies of benzyl chloride have been conducted. Subchronic BMCL(HEC) applied and extrapolated."/>
    <s v="Click Here"/>
    <m/>
    <s v="Checked 4/12/2023 - Proposed update to acute TRV is an adaptation of the OEHHA 1-hour REL (the previous acute TRV). See &quot;Proposed TRVs where DEQ is the Authoritative Source&quot; document for details on the adaptation.  "/>
    <s v="No"/>
    <d v="2025-01-15T00:00:00"/>
    <x v="0"/>
  </r>
  <r>
    <x v="17"/>
    <x v="17"/>
    <x v="17"/>
    <x v="17"/>
    <m/>
    <x v="1"/>
    <n v="14"/>
    <s v="DEQ"/>
    <s v="Yes"/>
    <s v="OEHHA"/>
    <n v="240"/>
    <n v="240"/>
    <d v="1999-04-01T00:00:00"/>
    <s v="Mouse, Rat"/>
    <x v="2"/>
    <s v="Yes"/>
    <s v="Mikhailova 1965"/>
    <s v="Respiratory and eye irritation in mice and rats."/>
    <m/>
    <s v="LOAEL"/>
    <m/>
    <s v="2 hours"/>
    <s v="Yes"/>
    <s v="Adjustment to compress 2 hour exposure into 1 hour (202 * 2 h = C2 x 1 h)"/>
    <s v="No"/>
    <m/>
    <n v="10"/>
    <n v="10"/>
    <n v="6"/>
    <m/>
    <m/>
    <m/>
    <n v="600"/>
    <s v="The 6 is not a typo"/>
    <s v="Benzyl chloride is extremely irritating to the eyes, nose, and throat, is a potent lacrimator, and is capable of causing pulmonary edema "/>
    <s v="TRV Support Document"/>
    <m/>
    <s v="Checked 4/12/2023 - Proposed update to acute TRV is an adaptation of the OEHHA 1-hour REL (the previous acute TRV). See &quot;Proposed TRVs where DEQ is the Authoritative Source&quot; document for details on the adaptation.  "/>
    <s v="Yes"/>
    <d v="2025-01-15T00:00:00"/>
    <x v="1"/>
  </r>
  <r>
    <x v="17"/>
    <x v="17"/>
    <x v="17"/>
    <x v="17"/>
    <m/>
    <x v="1"/>
    <n v="14"/>
    <s v="DEQ"/>
    <s v="Yes"/>
    <s v="OEHHA"/>
    <n v="240"/>
    <n v="240"/>
    <d v="1999-04-01T00:00:00"/>
    <s v="Mouse, Rat"/>
    <x v="0"/>
    <s v="Yes"/>
    <s v="Mikhailova 1965"/>
    <s v="Respiratory and eye irritation in mice and rats."/>
    <m/>
    <s v="LOAEL"/>
    <m/>
    <s v="2 hours"/>
    <s v="Yes"/>
    <s v="Adjustment to compress 2 hour exposure into 1 hour (202 * 2 h = C2 x 1 h)"/>
    <s v="No"/>
    <m/>
    <n v="10"/>
    <n v="10"/>
    <n v="6"/>
    <m/>
    <m/>
    <m/>
    <n v="600"/>
    <s v="The 6 is not a typo"/>
    <s v="Benzyl chloride is extremely irritating to the eyes, nose, and throat, is a potent lacrimator, and is capable of causing pulmonary edema "/>
    <s v="TRV Support Document"/>
    <m/>
    <s v="Checked 4/12/2023 - Proposed update to acute TRV is an adaptation of the OEHHA 1-hour REL (the previous acute TRV). See &quot;Proposed TRVs where DEQ is the Authoritative Source&quot; document for details on the adaptation.  "/>
    <s v="Yes"/>
    <d v="2025-01-15T00:00:00"/>
    <x v="1"/>
  </r>
  <r>
    <x v="17"/>
    <x v="17"/>
    <x v="17"/>
    <x v="17"/>
    <m/>
    <x v="1"/>
    <n v="14"/>
    <s v="DEQ"/>
    <s v="Yes"/>
    <s v="DEQ"/>
    <n v="14"/>
    <n v="14"/>
    <d v="2024-10-11T00:00:00"/>
    <s v="Animal"/>
    <x v="2"/>
    <s v="Yes"/>
    <s v="Mikhailova 1965"/>
    <s v="Respiratory and eye irritation in mice and rats."/>
    <m/>
    <s v="LOAEL"/>
    <m/>
    <s v="2 hours"/>
    <s v="Yes"/>
    <s v="2/24 hours/day"/>
    <s v="No"/>
    <m/>
    <n v="10"/>
    <n v="10"/>
    <n v="6"/>
    <m/>
    <m/>
    <m/>
    <n v="600"/>
    <s v="The 6 is not a typo"/>
    <s v="This DEQ proposed value is the same in all respects as the OEHHA 1-hour REL but adjusted DEQ's 24-hour averaging time for acute TRVs"/>
    <s v="TRV Support Document"/>
    <m/>
    <s v="Checked 4/12/2023 - Proposed update to acute TRV is an adaptation of the OEHHA 1-hour REL (the previous acute TRV). See &quot;Proposed TRVs where DEQ is the Authoritative Source&quot; document for details on the adaptation.  "/>
    <s v="Yes"/>
    <d v="2025-01-15T00:00:00"/>
    <x v="0"/>
  </r>
  <r>
    <x v="17"/>
    <x v="17"/>
    <x v="17"/>
    <x v="17"/>
    <m/>
    <x v="1"/>
    <n v="14"/>
    <s v="DEQ"/>
    <s v="Yes"/>
    <s v="DEQ"/>
    <n v="14"/>
    <n v="14"/>
    <d v="2024-10-11T00:00:00"/>
    <s v="Animal"/>
    <x v="0"/>
    <s v="Yes"/>
    <s v="Mikhailova 1965"/>
    <s v="Respiratory and eye irritation in mice and rats."/>
    <m/>
    <s v="LOAEL"/>
    <m/>
    <s v="2 hours"/>
    <s v="Yes"/>
    <s v="2/24 hours/day"/>
    <s v="No"/>
    <m/>
    <n v="10"/>
    <n v="10"/>
    <n v="6"/>
    <m/>
    <m/>
    <m/>
    <n v="600"/>
    <s v="The 6 is not a typo"/>
    <s v="This DEQ proposed value is the same in all respects as the OEHHA 1-hour REL but adjusted DEQ's 24-hour averaging time for acute TRVs"/>
    <s v="TRV Support Document"/>
    <m/>
    <s v="Checked 4/12/2023 - Proposed update to acute TRV is an adaptation of the OEHHA 1-hour REL (the previous acute TRV). See &quot;Proposed TRVs where DEQ is the Authoritative Source&quot; document for details on the adaptation.  "/>
    <s v="Yes"/>
    <d v="2025-01-15T00:00:00"/>
    <x v="0"/>
  </r>
  <r>
    <x v="18"/>
    <x v="18"/>
    <x v="18"/>
    <x v="18"/>
    <m/>
    <x v="0"/>
    <n v="1E-3"/>
    <s v="ATSDR"/>
    <s v="Yes"/>
    <s v="OEHHA"/>
    <n v="7.0000000000000001E-3"/>
    <n v="7.0000000000000001E-3"/>
    <d v="2001-12-01T00:00:00"/>
    <s v="Human"/>
    <x v="5"/>
    <s v="Yes"/>
    <s v="Kreiss 1996 "/>
    <s v="Beryllium sensitization and chronic beryllium disease in occupationally exposed humans. TRV is based on toxicity of beryllium sulfate."/>
    <m/>
    <s v="LOAEL"/>
    <s v="LOAEL effect called severe by OHA"/>
    <s v="6.1 years average"/>
    <s v="Yes"/>
    <s v="Standard occupational adjustment"/>
    <s v="No"/>
    <m/>
    <n v="1"/>
    <n v="3"/>
    <n v="10"/>
    <n v="1"/>
    <m/>
    <m/>
    <n v="30"/>
    <m/>
    <s v="Chronic beryllium disease is irreversible"/>
    <s v="Click Here"/>
    <m/>
    <s v="Propose rescinding existing acute TRV. None of our authoritative sources have an acute TRV for beryllium and neither do TCEQ or Minnesota. ATSDR's very recent (2023) Toxicological Profile explicitly states that there is inadequate information to support an acute MRL for beryllium."/>
    <s v="Yes"/>
    <d v="2025-01-15T00:00:00"/>
    <x v="1"/>
  </r>
  <r>
    <x v="18"/>
    <x v="18"/>
    <x v="18"/>
    <x v="18"/>
    <m/>
    <x v="0"/>
    <n v="1E-3"/>
    <s v="ATSDR"/>
    <s v="Yes"/>
    <s v="OEHHA"/>
    <n v="7.0000000000000001E-3"/>
    <n v="7.0000000000000001E-3"/>
    <d v="2001-12-01T00:00:00"/>
    <s v="Human"/>
    <x v="0"/>
    <s v="Yes"/>
    <s v="Kreiss 1996"/>
    <s v="Beryllium sensitization and chronic beryllium disease in occupationally exposed humans. TRV is based on toxicity of beryllium sulfate."/>
    <m/>
    <s v="LOAEL"/>
    <s v="LOAEL effect called severe by OHA"/>
    <s v="6.1 years average"/>
    <s v="Yes"/>
    <s v="Standard occupational adjustment"/>
    <s v="No"/>
    <m/>
    <n v="1"/>
    <n v="3"/>
    <n v="10"/>
    <n v="1"/>
    <m/>
    <m/>
    <n v="30"/>
    <m/>
    <s v="Chronic beryllium disease is irreversible"/>
    <s v="Click Here"/>
    <m/>
    <s v="Propose rescinding existing acute TRV. None of our authoritative sources have an acute TRV for beryllium and neither do TCEQ or Minnesota. ATSDR's very recent (2023) Toxicological Profile explicitly states that there is inadequate information to support an acute MRL for beryllium."/>
    <s v="Yes"/>
    <d v="2025-01-15T00:00:00"/>
    <x v="1"/>
  </r>
  <r>
    <x v="18"/>
    <x v="18"/>
    <x v="18"/>
    <x v="18"/>
    <m/>
    <x v="0"/>
    <n v="1E-3"/>
    <s v="ATSDR"/>
    <s v="Yes"/>
    <s v="IRIS"/>
    <n v="0.02"/>
    <n v="0.02"/>
    <d v="1998-04-03T00:00:00"/>
    <s v="Human"/>
    <x v="0"/>
    <s v="Yes"/>
    <s v="Kreiss 1996; Eisenbud 1949"/>
    <s v="Beryllium sensitization and chronic beryllium disease"/>
    <m/>
    <s v="LOAEL"/>
    <m/>
    <s v="Unclear. Study lasted from at least 1981 to 1985"/>
    <s v="Yes"/>
    <s v="Standard occupational adjustment"/>
    <s v="No"/>
    <m/>
    <m/>
    <m/>
    <n v="3"/>
    <m/>
    <n v="3"/>
    <m/>
    <n v="10"/>
    <m/>
    <m/>
    <s v="Click Here"/>
    <m/>
    <s v="Propose rescinding existing acute TRV. None of our authoritative sources have an acute TRV for beryllium and neither do TCEQ or Minnesota. ATSDR's very recent (2023) Toxicological Profile explicitly states that there is inadequate information to support an acute MRL for beryllium."/>
    <s v="Yes"/>
    <d v="2025-01-15T00:00:00"/>
    <x v="1"/>
  </r>
  <r>
    <x v="18"/>
    <x v="18"/>
    <x v="18"/>
    <x v="18"/>
    <m/>
    <x v="0"/>
    <n v="1E-3"/>
    <s v="ATSDR"/>
    <s v="Yes"/>
    <s v="ATSDR"/>
    <n v="1E-3"/>
    <n v="1E-3"/>
    <d v="2023-09-01T00:00:00"/>
    <s v="Human"/>
    <x v="5"/>
    <s v="Yes"/>
    <s v="Schuler 2012"/>
    <s v="Beryllium sensitization"/>
    <m/>
    <s v="LOAEL"/>
    <m/>
    <s v="Median 1.75 years"/>
    <s v="No"/>
    <m/>
    <s v="No"/>
    <m/>
    <m/>
    <n v="3"/>
    <n v="10"/>
    <m/>
    <m/>
    <m/>
    <n v="30"/>
    <m/>
    <m/>
    <s v="Click Here"/>
    <m/>
    <s v="Propose rescinding existing acute TRV. None of our authoritative sources have an acute TRV for beryllium and neither do TCEQ or Minnesota. ATSDR's very recent (2023) Toxicological Profile explicitly states that there is inadequate information to support an acute MRL for beryllium."/>
    <s v="Yes"/>
    <d v="2025-01-15T00:00:00"/>
    <x v="0"/>
  </r>
  <r>
    <x v="18"/>
    <x v="18"/>
    <x v="18"/>
    <x v="18"/>
    <m/>
    <x v="0"/>
    <n v="1E-3"/>
    <s v="ATSDR"/>
    <s v="Yes"/>
    <s v="IRIS"/>
    <n v="0.02"/>
    <n v="0.02"/>
    <d v="1998-04-03T00:00:00"/>
    <s v="Human"/>
    <x v="5"/>
    <s v="Yes"/>
    <s v="Kreiss 1996; Eisenbud 1949"/>
    <s v="Beryllium sensitization and chronic beryllium disease"/>
    <m/>
    <s v="LOAEL"/>
    <m/>
    <s v="Unclear. Study lasted from at least 1981 to 1985"/>
    <s v="Yes"/>
    <s v="Standard occupational adjustment"/>
    <s v="No"/>
    <m/>
    <m/>
    <m/>
    <n v="3"/>
    <m/>
    <n v="3"/>
    <m/>
    <n v="10"/>
    <m/>
    <m/>
    <s v="Click Here"/>
    <m/>
    <s v="Propose rescinding existing acute TRV. None of our authoritative sources have an acute TRV for beryllium and neither do TCEQ or Minnesota. ATSDR's very recent (2023) Toxicological Profile explicitly states that there is inadequate information to support an acute MRL for beryllium."/>
    <s v="Yes"/>
    <d v="2025-01-15T00:00:00"/>
    <x v="1"/>
  </r>
  <r>
    <x v="19"/>
    <x v="19"/>
    <x v="19"/>
    <x v="19"/>
    <n v="3"/>
    <x v="0"/>
    <n v="0.4"/>
    <s v="PPRTV"/>
    <s v="No"/>
    <s v="PPRTV"/>
    <n v="0.4"/>
    <n v="0.4"/>
    <d v="2011-04-04T00:00:00"/>
    <s v="Animal"/>
    <x v="7"/>
    <s v="Yes"/>
    <s v="Cannon Laboratories 1977"/>
    <s v="Congestion and edema of liver and kidneys"/>
    <m/>
    <s v="BMC10"/>
    <m/>
    <s v="13 weeks"/>
    <s v="Yes"/>
    <s v="7/24 hours/day x 5/7 days/week"/>
    <s v="Yes"/>
    <s v="DAF = 1"/>
    <n v="3"/>
    <n v="10"/>
    <m/>
    <n v="10"/>
    <n v="10"/>
    <m/>
    <n v="3000"/>
    <m/>
    <s v="Screening level PPRTV"/>
    <s v="Click Here"/>
    <m/>
    <s v="Proposed value is screening level PPRTV. No other tox values available from authoritative sources"/>
    <s v="Yes"/>
    <d v="2025-01-15T00:00:00"/>
    <x v="0"/>
  </r>
  <r>
    <x v="19"/>
    <x v="19"/>
    <x v="19"/>
    <x v="19"/>
    <n v="3"/>
    <x v="0"/>
    <n v="0.4"/>
    <s v="PPRTV"/>
    <s v="No"/>
    <s v="PPRTV"/>
    <n v="0.4"/>
    <n v="0.4"/>
    <d v="2011-04-04T00:00:00"/>
    <s v="Animal"/>
    <x v="8"/>
    <s v="Yes"/>
    <s v="Cannon Laboratories 1977"/>
    <s v="Congestion and edema of liver and kidneys"/>
    <m/>
    <s v="BMC10"/>
    <m/>
    <s v="13 weeks"/>
    <s v="Yes"/>
    <s v="7/24 hours/day x 5/7 days/week"/>
    <s v="Yes"/>
    <s v="DAF = 1"/>
    <n v="3"/>
    <n v="10"/>
    <m/>
    <n v="10"/>
    <n v="10"/>
    <m/>
    <n v="3000"/>
    <m/>
    <s v="Screening level PPRTV"/>
    <s v="Click Here"/>
    <m/>
    <s v="Proposed value is screening level PPRTV. No other tox values available from authoritative sources"/>
    <s v="Yes"/>
    <d v="2025-01-15T00:00:00"/>
    <x v="0"/>
  </r>
  <r>
    <x v="20"/>
    <x v="20"/>
    <x v="20"/>
    <x v="20"/>
    <m/>
    <x v="0"/>
    <n v="60"/>
    <s v="IRIS"/>
    <s v="No"/>
    <s v="IRIS"/>
    <n v="60"/>
    <n v="60"/>
    <d v="2009-09-30T00:00:00"/>
    <s v="Animal"/>
    <x v="8"/>
    <s v="Yes"/>
    <s v="NTP 1985"/>
    <s v="Hepatocellular cytomegaly"/>
    <m/>
    <s v="BMC10"/>
    <m/>
    <s v="13 weeks"/>
    <s v="Yes"/>
    <s v="6/24 hours/day x 5/7 days/week"/>
    <s v="Yes"/>
    <s v="DAF = 1"/>
    <n v="3"/>
    <n v="10"/>
    <m/>
    <n v="3"/>
    <n v="10"/>
    <m/>
    <n v="1000"/>
    <m/>
    <m/>
    <s v="Click Here"/>
    <m/>
    <s v="Proposed TRV is from IRIS"/>
    <s v="Yes"/>
    <d v="2025-01-15T00:00:00"/>
    <x v="0"/>
  </r>
  <r>
    <x v="21"/>
    <x v="21"/>
    <x v="21"/>
    <x v="21"/>
    <m/>
    <x v="0"/>
    <n v="3.9"/>
    <s v="ATSDR"/>
    <s v="Yes"/>
    <s v="IRIS"/>
    <n v="5"/>
    <n v="5"/>
    <d v="1992-04-01T00:00:00"/>
    <s v="Rat"/>
    <x v="0"/>
    <s v="Yes"/>
    <s v="Reuzel 1987, 1991"/>
    <s v="Degenerative and proliferative lesions of the olfactory epithelium in nasal cavity of rats."/>
    <m/>
    <s v="LOAEL"/>
    <m/>
    <s v="29 months"/>
    <s v="Yes"/>
    <s v="6/24 hours/day x 5/7 days/week"/>
    <s v="Yes"/>
    <s v="RGDR(ET) = 0.23"/>
    <n v="3"/>
    <n v="10"/>
    <n v="3"/>
    <m/>
    <m/>
    <m/>
    <n v="100"/>
    <m/>
    <s v="Highly acutely toxic to humans; not a lot of human exposure studies. ATSDR Tox profile is draft"/>
    <s v="Click Here"/>
    <s v="Nervous system; Cardiovascular system"/>
    <s v="Proposed chronic TRV is from ATSDR in tox profile finalized in 2020 making it the most recent of the chronic TRVs for bromomethane. It also uses a more recent critical study than those used by other authoritative sources. Proposed DEQ acute TRV is derived from and identical to the OEHHA 1-hour REL except agency staff adjusted the exposure time to fit DEQ's 24-hour definition of acute TRV. See &quot;Proposed TRVs where DEQ is the Authoritative Source&quot; document for adjustment details. "/>
    <s v="Yes"/>
    <d v="2025-01-15T00:00:00"/>
    <x v="1"/>
  </r>
  <r>
    <x v="21"/>
    <x v="21"/>
    <x v="21"/>
    <x v="21"/>
    <m/>
    <x v="0"/>
    <n v="3.9"/>
    <s v="ATSDR"/>
    <s v="Yes"/>
    <s v="IRIS"/>
    <n v="5"/>
    <n v="5"/>
    <d v="1992-04-01T00:00:00"/>
    <s v="Animal"/>
    <x v="1"/>
    <s v="Yes"/>
    <s v="Reuzel 1987, 1991"/>
    <s v="Degenerative and proliferative lesions of the olfactory epithelium in nasal cavity of rats."/>
    <m/>
    <s v="LOAEL"/>
    <m/>
    <s v="29 months"/>
    <s v="Yes"/>
    <s v="6/24 hours/day x 5/7 days/week"/>
    <s v="Yes"/>
    <s v="RGDR(ET) = 0.23"/>
    <n v="3"/>
    <n v="10"/>
    <n v="3"/>
    <m/>
    <m/>
    <m/>
    <n v="100"/>
    <m/>
    <m/>
    <s v="Click Here"/>
    <m/>
    <s v="Proposed chronic TRV is from ATSDR in tox profile finalized in 2020 making it the most recent of the chronic TRVs for bromomethane. It also uses a more recent critical study than those used by other authoritative sources. Proposed DEQ acute TRV is derived from and identical to the OEHHA 1-hour REL except agency staff adjusted the exposure time to fit DEQ's 24-hour definition of acute TRV. See &quot;Proposed TRVs where DEQ is the Authoritative Source&quot; document for adjustment details. "/>
    <s v="Yes"/>
    <d v="2025-01-15T00:00:00"/>
    <x v="1"/>
  </r>
  <r>
    <x v="21"/>
    <x v="21"/>
    <x v="21"/>
    <x v="21"/>
    <m/>
    <x v="0"/>
    <n v="3.9"/>
    <s v="ATSDR"/>
    <s v="Yes"/>
    <s v="OEHHA"/>
    <n v="5"/>
    <n v="5"/>
    <d v="2000-02-01T00:00:00"/>
    <s v="Animal"/>
    <x v="0"/>
    <s v="Yes"/>
    <s v="Reuzel 1987, 1991"/>
    <s v="Degenerative and proliferative lesions of the olfactory epithelium in nasal cavity of rats."/>
    <m/>
    <s v="LOAEL"/>
    <m/>
    <s v="29 months"/>
    <s v="Yes"/>
    <s v="6/24 hours/day x 5/7 days/week"/>
    <s v="Yes"/>
    <s v="RDGR = 0.23"/>
    <n v="3"/>
    <n v="10"/>
    <n v="3"/>
    <m/>
    <m/>
    <m/>
    <n v="100"/>
    <m/>
    <m/>
    <s v="Click Here"/>
    <m/>
    <s v="Proposed chronic TRV is from ATSDR in tox profile finalized in 2020 making it the most recent of the chronic TRVs for bromomethane. It also uses a more recent critical study than those used by other authoritative sources. Proposed DEQ acute TRV is derived from and identical to the OEHHA 1-hour REL except agency staff adjusted the exposure time to fit DEQ's 24-hour definition of acute TRV. See &quot;Proposed TRVs where DEQ is the Authoritative Source&quot; document for adjustment details. "/>
    <s v="Yes"/>
    <d v="2025-01-15T00:00:00"/>
    <x v="1"/>
  </r>
  <r>
    <x v="21"/>
    <x v="21"/>
    <x v="21"/>
    <x v="21"/>
    <m/>
    <x v="0"/>
    <n v="3.9"/>
    <s v="ATSDR"/>
    <s v="Yes"/>
    <s v="OEHHA"/>
    <n v="5"/>
    <n v="5"/>
    <d v="2000-02-01T00:00:00"/>
    <s v="Animal"/>
    <x v="1"/>
    <s v="Yes"/>
    <s v="Reuzel 1987, 1991"/>
    <s v="Degenerative and proliferative lesions of the olfactory epithelium in nasal cavity of rats."/>
    <m/>
    <s v="LOAEL"/>
    <m/>
    <s v="29 months"/>
    <s v="Yes"/>
    <s v="6/24 hours/day x 5/7 days/week"/>
    <s v="Yes"/>
    <s v="RDGR = 0.23"/>
    <n v="3"/>
    <n v="10"/>
    <n v="3"/>
    <m/>
    <m/>
    <m/>
    <n v="100"/>
    <m/>
    <m/>
    <s v="Click Here"/>
    <m/>
    <s v="Proposed chronic TRV is from ATSDR in tox profile finalized in 2020 making it the most recent of the chronic TRVs for bromomethane. It also uses a more recent critical study than those used by other authoritative sources. Proposed DEQ acute TRV is derived from and identical to the OEHHA 1-hour REL except agency staff adjusted the exposure time to fit DEQ's 24-hour definition of acute TRV. See &quot;Proposed TRVs where DEQ is the Authoritative Source&quot; document for adjustment details. "/>
    <s v="Yes"/>
    <d v="2025-01-15T00:00:00"/>
    <x v="1"/>
  </r>
  <r>
    <x v="21"/>
    <x v="21"/>
    <x v="21"/>
    <x v="21"/>
    <m/>
    <x v="0"/>
    <n v="3.9"/>
    <s v="ATSDR"/>
    <s v="Yes"/>
    <s v="ATSDR"/>
    <n v="3.9"/>
    <n v="3.9"/>
    <d v="2020-03-01T00:00:00"/>
    <s v="Animal"/>
    <x v="0"/>
    <s v="Yes"/>
    <s v="Reuzel 1991"/>
    <s v="Degenerative and proliferative lesions of the olfactory epithelium in nasal cavity of rats."/>
    <m/>
    <s v="LOAEL"/>
    <m/>
    <s v="128 weeks"/>
    <s v="Yes"/>
    <s v="6/24 hours/day x 5/7 days/week"/>
    <s v="Yes"/>
    <s v="RDGR = 0.20"/>
    <n v="3"/>
    <n v="10"/>
    <n v="3"/>
    <m/>
    <m/>
    <m/>
    <n v="90"/>
    <s v="For some reason ATSDR didn't round 90 to 100 as is typical"/>
    <m/>
    <s v="Click Here"/>
    <m/>
    <s v="Proposed chronic TRV is from ATSDR in tox profile finalized in 2020 making it the most recent of the chronic TRVs for bromomethane. It also uses a more recent critical study than those used by other authoritative sources. Proposed DEQ acute TRV is derived from and identical to the OEHHA 1-hour REL except agency staff adjusted the exposure time to fit DEQ's 24-hour definition of acute TRV. See &quot;Proposed TRVs where DEQ is the Authoritative Source&quot; document for adjustment details. "/>
    <s v="Yes"/>
    <d v="2025-01-15T00:00:00"/>
    <x v="0"/>
  </r>
  <r>
    <x v="21"/>
    <x v="21"/>
    <x v="21"/>
    <x v="21"/>
    <m/>
    <x v="0"/>
    <n v="3.9"/>
    <s v="ATSDR"/>
    <s v="Yes"/>
    <s v="ATSDR"/>
    <n v="3.9"/>
    <n v="3.9"/>
    <d v="2020-03-01T00:00:00"/>
    <s v="Animal"/>
    <x v="1"/>
    <s v="Yes"/>
    <s v="Reuzel 1991"/>
    <s v="Degenerative and proliferative lesions of the olfactory epithelium in nasal cavity of rats."/>
    <m/>
    <s v="LOAEL"/>
    <m/>
    <s v="128 weeks"/>
    <s v="Yes"/>
    <s v="6/24 hours/day x 5/7 days/week"/>
    <s v="Yes"/>
    <s v="RDGR = 0.20"/>
    <n v="3"/>
    <n v="10"/>
    <n v="3"/>
    <m/>
    <m/>
    <m/>
    <n v="90"/>
    <s v="For some reason ATSDR didn't round 90 to 100 as is typical"/>
    <m/>
    <s v="Click Here"/>
    <m/>
    <s v="Proposed chronic TRV is from ATSDR in tox profile finalized in 2020 making it the most recent of the chronic TRVs for bromomethane. It also uses a more recent critical study than those used by other authoritative sources. Proposed DEQ acute TRV is derived from and identical to the OEHHA 1-hour REL except agency staff adjusted the exposure time to fit DEQ's 24-hour definition of acute TRV. See &quot;Proposed TRVs where DEQ is the Authoritative Source&quot; document for adjustment details. "/>
    <s v="Yes"/>
    <d v="2025-01-15T00:00:00"/>
    <x v="0"/>
  </r>
  <r>
    <x v="21"/>
    <x v="21"/>
    <x v="21"/>
    <x v="21"/>
    <m/>
    <x v="0"/>
    <n v="3.9"/>
    <s v="ATSDR"/>
    <s v="Yes"/>
    <s v="PPRTV"/>
    <n v="100"/>
    <n v="100"/>
    <d v="2007-06-05T00:00:00"/>
    <s v="Animal"/>
    <x v="0"/>
    <s v="Yes"/>
    <s v="NTP 1992"/>
    <s v="Degenerative and proliferative lesions of the olfactory epithelium in nasal cavity of rats."/>
    <m/>
    <s v="NOAEL"/>
    <m/>
    <s v="13 weeks"/>
    <s v="Yes"/>
    <s v="Details not laid out in assessment document"/>
    <s v="Yes"/>
    <s v="Details not laid out in PPRT assessment document"/>
    <n v="3"/>
    <n v="10"/>
    <m/>
    <m/>
    <m/>
    <m/>
    <n v="30"/>
    <m/>
    <m/>
    <s v="Click Here"/>
    <m/>
    <s v="Proposed chronic TRV is from ATSDR in tox profile finalized in 2020 making it the most recent of the chronic TRVs for bromomethane. It also uses a more recent critical study than those used by other authoritative sources. Proposed DEQ acute TRV is derived from and identical to the OEHHA 1-hour REL except agency staff adjusted the exposure time to fit DEQ's 24-hour definition of acute TRV. See &quot;Proposed TRVs where DEQ is the Authoritative Source&quot; document for adjustment details. "/>
    <s v="Yes"/>
    <d v="2025-01-15T00:00:00"/>
    <x v="1"/>
  </r>
  <r>
    <x v="21"/>
    <x v="21"/>
    <x v="21"/>
    <x v="21"/>
    <m/>
    <x v="1"/>
    <n v="190"/>
    <s v="DEQ"/>
    <s v="Yes"/>
    <s v="OEHHA"/>
    <n v="3900"/>
    <n v="3900"/>
    <d v="1999-04-01T00:00:00"/>
    <s v="Human"/>
    <x v="1"/>
    <s v="Yes"/>
    <s v="Watrous 1942"/>
    <s v="Anorexia, nausea headache"/>
    <m/>
    <s v="LOAEL"/>
    <m/>
    <s v="2 hours"/>
    <s v="Yes"/>
    <s v="LOAEL multiplied by 1.33 to compress two hour exposure into 1-hour REL"/>
    <s v="No"/>
    <m/>
    <m/>
    <n v="10"/>
    <n v="6"/>
    <m/>
    <m/>
    <m/>
    <n v="60"/>
    <m/>
    <m/>
    <s v="TRV Support Document"/>
    <s v="Respiratory system "/>
    <s v="Proposed DEQ acute TRV is derived from and identical to the OEHHA 1-hour REL except agency staff adjusted the exposure time to fit DEQ's 24-hour definition of acute TRV. See &quot;TRV Support Document&quot; for adjustment details. The OEHHA value was selected over the ATSDR intermediate MRL because the study exposure time was a better match for DEQ's target exposure time of 24 hours. "/>
    <s v="Yes"/>
    <d v="2025-07-21T00:00:00"/>
    <x v="1"/>
  </r>
  <r>
    <x v="21"/>
    <x v="21"/>
    <x v="21"/>
    <x v="21"/>
    <m/>
    <x v="1"/>
    <n v="190"/>
    <s v="DEQ"/>
    <s v="Yes"/>
    <s v="ATSDR"/>
    <n v="78"/>
    <n v="78"/>
    <d v="2020-03-01T00:00:00"/>
    <s v="Animal"/>
    <x v="1"/>
    <s v="Yes"/>
    <s v="NTP 1992"/>
    <s v="Decreased locomotor activity"/>
    <m/>
    <s v="LOAEL"/>
    <m/>
    <s v="6 months"/>
    <s v="Yes"/>
    <s v="6/24 hours/day x 5/7 days/week"/>
    <s v="Yes"/>
    <s v="Went through the motions but selected the default of 1 for the RGDR, which results in no actual adjustment."/>
    <n v="3"/>
    <n v="10"/>
    <n v="3"/>
    <m/>
    <m/>
    <m/>
    <n v="90"/>
    <s v="ATSDR didn't round to 100 as is typical"/>
    <m/>
    <s v="TRV Support Document"/>
    <m/>
    <s v="Proposed DEQ acute TRV is derived from and identical to the OEHHA 1-hour REL except agency staff adjusted the exposure time to fit DEQ's 24-hour definition of acute TRV. See &quot;TRV Support Document&quot; for adjustment details. The OEHHA value was selected over the ATSDR intermediate MRL because the study exposure time was a better match for DEQ's target exposure time of 24 hours. "/>
    <s v="Yes"/>
    <d v="2025-07-21T00:00:00"/>
    <x v="1"/>
  </r>
  <r>
    <x v="21"/>
    <x v="21"/>
    <x v="21"/>
    <x v="21"/>
    <m/>
    <x v="1"/>
    <n v="190"/>
    <s v="DEQ"/>
    <s v="Yes"/>
    <s v="DEQ"/>
    <n v="190"/>
    <n v="190"/>
    <d v="2024-10-11T00:00:00"/>
    <s v="Human"/>
    <x v="1"/>
    <s v="Yes"/>
    <s v="Watrous 1942"/>
    <s v="Anorexia, nausea headache"/>
    <m/>
    <s v="LOAEL"/>
    <m/>
    <s v="2 hours"/>
    <s v="Yes"/>
    <s v="2/24 hours using ten Berge adjustment where n = 1"/>
    <s v="No"/>
    <m/>
    <m/>
    <n v="10"/>
    <n v="6"/>
    <m/>
    <m/>
    <m/>
    <n v="60"/>
    <m/>
    <s v="Based on OEHHA 1-hour REL but adjusted to 24-hour exposure time to match DEQ definition of acute"/>
    <s v="TRV Support Document"/>
    <m/>
    <s v="Proposed DEQ acute TRV is derived from and identical to the OEHHA 1-hour REL except agency staff adjusted the exposure time to fit DEQ's 24-hour definition of acute TRV. See &quot;TRV Support Document&quot; for adjustment details. The OEHHA value was selected over the ATSDR intermediate MRL because the study exposure time was a better match for DEQ's target exposure time of 24 hours. "/>
    <s v="Yes"/>
    <d v="2025-07-21T00:00:00"/>
    <x v="0"/>
  </r>
  <r>
    <x v="22"/>
    <x v="22"/>
    <x v="22"/>
    <x v="22"/>
    <m/>
    <x v="0"/>
    <n v="1.7"/>
    <s v="OEHHA"/>
    <s v="Yes"/>
    <s v="ATSDR"/>
    <n v="100"/>
    <n v="100"/>
    <d v="2017-08-01T00:00:00"/>
    <s v="Human"/>
    <x v="1"/>
    <s v="Yes"/>
    <s v="Li 2010"/>
    <s v="Dose-dependent neurologic abnormalities in workers."/>
    <m/>
    <s v="LOAEL"/>
    <m/>
    <s v="36-47 months"/>
    <s v="Yes"/>
    <s v="12/24 hours/day x 5/7 days/week"/>
    <s v="No"/>
    <m/>
    <m/>
    <n v="10"/>
    <n v="3"/>
    <m/>
    <m/>
    <m/>
    <n v="30"/>
    <m/>
    <s v="ATSDR noted several limitations in the study, including selection bias and that exposures estimated are lower than actual exposures."/>
    <s v="Click Here"/>
    <s v="Endocrine system; Respiratory system "/>
    <s v="The OEHHA value is most recently evaluated and published. "/>
    <s v="Yes"/>
    <d v="2025-07-21T00:00:00"/>
    <x v="1"/>
  </r>
  <r>
    <x v="22"/>
    <x v="22"/>
    <x v="22"/>
    <x v="22"/>
    <m/>
    <x v="0"/>
    <n v="1.7"/>
    <s v="OEHHA"/>
    <s v="Yes"/>
    <s v="OEHHA"/>
    <n v="1.7"/>
    <n v="1.7"/>
    <d v="2023-04-01T00:00:00"/>
    <s v="Human"/>
    <x v="1"/>
    <s v="Yes"/>
    <s v="Li 2010"/>
    <s v="Reduction in distal peripheral  nerve function"/>
    <m/>
    <s v="LOAEL"/>
    <m/>
    <s v="38.8 months"/>
    <s v="Yes"/>
    <s v="10/20 cubic meters/day x 5/7 days/week"/>
    <s v="No"/>
    <m/>
    <m/>
    <n v="100"/>
    <n v="3"/>
    <n v="10"/>
    <m/>
    <m/>
    <n v="3000"/>
    <s v="Full 100 for interhuman variability because of neurotoxicity policy and to protect infants and children"/>
    <m/>
    <s v="Click Here"/>
    <m/>
    <s v="The OEHHA value is most recently evaluated and published. "/>
    <s v="Yes"/>
    <d v="2025-07-21T00:00:00"/>
    <x v="0"/>
  </r>
  <r>
    <x v="22"/>
    <x v="22"/>
    <x v="22"/>
    <x v="22"/>
    <m/>
    <x v="1"/>
    <n v="3300"/>
    <s v="OEHHA"/>
    <s v="Yes"/>
    <s v="ATSDR"/>
    <n v="5000"/>
    <n v="5000"/>
    <d v="2017-08-01T00:00:00"/>
    <s v="Rat"/>
    <x v="1"/>
    <s v="Yes"/>
    <s v="Honma 2003"/>
    <s v="Inhalation of n-PB causes excitation in CNS of male rats."/>
    <m/>
    <s v="BMC1SD"/>
    <m/>
    <s v="3 weeks"/>
    <s v="Yes"/>
    <s v="8/24 hours/day (no adjustment for less than full week because this is for an acute MRL)"/>
    <s v="Yes"/>
    <s v="Calculated adjustment ration was greater than 1. In such cases, ATSDR policy is to default to a factor of 1, which means no actual change in the value. "/>
    <n v="3"/>
    <n v="10"/>
    <m/>
    <m/>
    <m/>
    <m/>
    <n v="30"/>
    <m/>
    <m/>
    <s v="Click Here"/>
    <s v="Kidney; Liver; Endocrine system; Musculo-skeletal system; Cardiovascular system; Respiratory system "/>
    <s v="Checked 4/21/2023 - Updated ATSDR tox values that had apparently been incorrect from the first round of TRV development. Proposed cancer IUR is newly developed by OEHHA and incorporates many tumor types from a high quality NTP study in animals. Checked again 12/27/2023 and found noncancer updates from OEHHA for noncancer values. Propose to use older ATSDR chronic noncancer value as TRV because it is based on the same critical study as the new OEHHA chronic REL, but OEHHA applies some additional uncertainty factors that DEQ does not consider necessary such as a 10 fold UF for subchronic to chronic even though the study was in human exposed for over two years and DEQ considers an UFH sufficient rather than a full 100 as OEHHA applied. Also propose OEHHA's acute REL as acute TRV over ATSDR's acute MRL because the OEHHA value is based on developmental effects and so is more protective of children and developing babies. "/>
    <s v="Yes"/>
    <d v="2025-01-15T00:00:00"/>
    <x v="1"/>
  </r>
  <r>
    <x v="22"/>
    <x v="22"/>
    <x v="22"/>
    <x v="22"/>
    <m/>
    <x v="1"/>
    <n v="3300"/>
    <s v="OEHHA"/>
    <s v="Yes"/>
    <s v="OEHHA"/>
    <n v="3300"/>
    <n v="3300"/>
    <d v="2023-04-01T00:00:00"/>
    <s v="Animal"/>
    <x v="6"/>
    <s v="Yes"/>
    <s v="Huntingdon Life Sciences 2001"/>
    <s v="Reduced skull ossification in offspring"/>
    <m/>
    <s v="BMC05"/>
    <m/>
    <s v="GD 6-19"/>
    <s v="No"/>
    <m/>
    <s v="Yes"/>
    <s v="RGDR = 1"/>
    <n v="6"/>
    <n v="30"/>
    <m/>
    <m/>
    <m/>
    <m/>
    <n v="200"/>
    <m/>
    <m/>
    <s v="Click Here"/>
    <m/>
    <s v="Checked 4/21/2023 - Updated ATSDR tox values that had apparently been incorrect from the first round of TRV development. Proposed cancer IUR is newly developed by OEHHA and incorporates many tumor types from a high quality NTP study in animals. Checked again 12/27/2023 and found noncancer updates from OEHHA for noncancer values. Propose to use older ATSDR chronic noncancer value as TRV because it is based on the same critical study as the new OEHHA chronic REL, but OEHHA applies some additional uncertainty factors that DEQ does not consider necessary such as a 10 fold UF for subchronic to chronic even though the study was in human exposed for over two years and DEQ considers an UFH sufficient rather than a full 100 as OEHHA applied. Also propose OEHHA's acute REL as acute TRV over ATSDR's acute MRL because the OEHHA value is based on developmental effects and so is more protective of children and developing babies. "/>
    <s v="Yes"/>
    <d v="2025-01-15T00:00:00"/>
    <x v="0"/>
  </r>
  <r>
    <x v="23"/>
    <x v="23"/>
    <x v="23"/>
    <x v="23"/>
    <m/>
    <x v="0"/>
    <n v="2"/>
    <s v="OEHHA"/>
    <s v="Yes"/>
    <s v="OEHHA"/>
    <n v="2"/>
    <n v="2"/>
    <d v="2013-07-01T00:00:00"/>
    <s v="Mouse"/>
    <x v="9"/>
    <s v="Yes"/>
    <s v="NTP 1993; Doerr 1996"/>
    <s v="Increased incidence of ovarian atrophy."/>
    <m/>
    <s v="BMC05"/>
    <m/>
    <s v="9-24 months 6hr/day, 5 days/week"/>
    <s v="Yes"/>
    <s v="6/24 hours/day x 5/7 days/week"/>
    <s v="Yes"/>
    <s v="DAF = 1.68"/>
    <n v="10"/>
    <n v="30"/>
    <m/>
    <m/>
    <m/>
    <m/>
    <n v="300"/>
    <m/>
    <m/>
    <s v="Click Here"/>
    <m/>
    <s v="Checked 4/21/2023 - No proposed changes to values, but updated source information for cancer TRV from 2018 ATSAC to IRIS, which was already the source of the value suggested by 2018 ATSAC. Note that acute and chronic noncancer values are available from TCEQ that are slightly more recent, but they use the same underlying critical studies and differ only in that they apply less health-protective uncertainty factors than OEHHA. Also, OEHHA is a listed authoritative source in DEQ rules. "/>
    <s v="No"/>
    <d v="2025-01-15T00:00:00"/>
    <x v="0"/>
  </r>
  <r>
    <x v="23"/>
    <x v="23"/>
    <x v="23"/>
    <x v="23"/>
    <m/>
    <x v="0"/>
    <n v="2"/>
    <s v="OEHHA"/>
    <s v="Yes"/>
    <s v="IRIS"/>
    <n v="2"/>
    <n v="2"/>
    <d v="2002-11-05T00:00:00"/>
    <s v="Animal"/>
    <x v="9"/>
    <s v="Yes"/>
    <s v="NTP 1993"/>
    <s v="Ovarian atrophy"/>
    <m/>
    <s v="BMC10"/>
    <m/>
    <s v="2 years"/>
    <s v="Yes"/>
    <s v="6/24 hours/day x 5/7 days/week"/>
    <s v="Yes"/>
    <s v="RDGR was evaluated but policy defaulted to 1"/>
    <n v="3"/>
    <n v="10"/>
    <n v="10"/>
    <m/>
    <n v="3"/>
    <m/>
    <n v="1000"/>
    <s v="The 10 for LOAEL is actually noted as being for &quot;effect level extrapolation below the 10% effect level (analogous to the LOAEL-to-NOAEL extrapolation factor)&quot;"/>
    <m/>
    <s v="Click Here"/>
    <m/>
    <s v="Checked 4/21/2023 - No proposed changes to values, but updated source information for cancer TRV from 2018 ATSAC to IRIS, which was already the source of the value suggested by 2018 ATSAC. Note that acute and chronic noncancer values are available from TCEQ that are slightly more recent, but they use the same underlying critical studies and differ only in that they apply less health-protective uncertainty factors than OEHHA. Also, OEHHA is a listed authoritative source in DEQ rules. "/>
    <s v="No"/>
    <d v="2025-01-15T00:00:00"/>
    <x v="1"/>
  </r>
  <r>
    <x v="23"/>
    <x v="23"/>
    <x v="23"/>
    <x v="23"/>
    <m/>
    <x v="1"/>
    <n v="660"/>
    <s v="OEHHA"/>
    <s v="No"/>
    <s v="OEHHA"/>
    <n v="660"/>
    <n v="660"/>
    <d v="2013-07-01T00:00:00"/>
    <s v="Mouse"/>
    <x v="6"/>
    <s v="Yes"/>
    <s v="Hackett 1987"/>
    <s v="Lowered male fetal weight."/>
    <m/>
    <s v="BMC05"/>
    <m/>
    <s v="6 hours"/>
    <s v="No"/>
    <m/>
    <s v="Yes"/>
    <s v="DAF = 1.68"/>
    <n v="3"/>
    <n v="30"/>
    <m/>
    <m/>
    <m/>
    <m/>
    <n v="100"/>
    <s v="OEHHA added an additional factor of 3 to the human variability UF "/>
    <s v="Degradation products of 1,3-Butadiene are themselves toxic, in some cases more toxic."/>
    <s v="Click Here"/>
    <m/>
    <s v="Checked 4/21/2023 - No proposed changes to values, but updated source information for cancer TRV from 2018 ATSAC to IRIS, which was already the source of the value suggested by 2018 ATSAC. Note that acute and chronic noncancer values are available from TCEQ that are slightly more recent, but they use the same underlying critical studies and differ only in that they apply less health-protective uncertainty factors than OEHHA. Also, OEHHA is a listed authoritative source in DEQ rules. "/>
    <s v="No"/>
    <d v="2025-01-15T00:00:00"/>
    <x v="0"/>
  </r>
  <r>
    <x v="24"/>
    <x v="24"/>
    <x v="24"/>
    <x v="24"/>
    <m/>
    <x v="0"/>
    <s v="No proposed value"/>
    <s v="No proposed value"/>
    <s v="No"/>
    <s v="IRIS"/>
    <n v="5000"/>
    <n v="5000"/>
    <d v="2003-09-26T00:00:00"/>
    <s v="Mouse"/>
    <x v="6"/>
    <s v="Yes"/>
    <s v="Schwetz 1991"/>
    <s v="Developmental toxicity (skeletal variations) in mice."/>
    <m/>
    <s v="LOAEL"/>
    <m/>
    <s v="7 hr/day on gestation days 6-15."/>
    <s v="Yes"/>
    <s v="7/24 hours/day (because exposure duration was 9 contiguous days, no adjustment for days/week was appropriate)"/>
    <s v="Yes"/>
    <s v="Calculated RDGR was greater than 1 so IRIS policy was to default to 1 making no change to the RfC value"/>
    <n v="3"/>
    <n v="10"/>
    <m/>
    <m/>
    <n v="10"/>
    <m/>
    <n v="300"/>
    <m/>
    <m/>
    <s v="Click Here"/>
    <m/>
    <s v="No chronic value proposed for use because available candidate TRV is higher than the selected acute TRV."/>
    <s v="Yes"/>
    <d v="2025-07-21T00:00:00"/>
    <x v="1"/>
  </r>
  <r>
    <x v="24"/>
    <x v="24"/>
    <x v="24"/>
    <x v="24"/>
    <m/>
    <x v="1"/>
    <n v="2900"/>
    <s v="ATSDR"/>
    <s v="Yes"/>
    <s v="OEHHA"/>
    <n v="13000"/>
    <n v="13000"/>
    <d v="1999-04-01T00:00:00"/>
    <s v="Human"/>
    <x v="2"/>
    <s v="Yes"/>
    <s v="Nakaaki 1974"/>
    <s v="Subjective reports of eye, nose, and throat irritation; lacrimation and sneezing"/>
    <m/>
    <s v="LOAEL"/>
    <m/>
    <s v="2 hours"/>
    <s v="No"/>
    <m/>
    <s v="No"/>
    <m/>
    <m/>
    <n v="10"/>
    <n v="6"/>
    <m/>
    <m/>
    <m/>
    <n v="60"/>
    <m/>
    <m/>
    <s v="Click Here"/>
    <m/>
    <s v=" Agency staff proposing using the new 2020 ATSDR acute MRL as the acute TRV "/>
    <s v="Yes"/>
    <d v="2025-07-21T00:00:00"/>
    <x v="1"/>
  </r>
  <r>
    <x v="24"/>
    <x v="24"/>
    <x v="24"/>
    <x v="24"/>
    <m/>
    <x v="1"/>
    <n v="2900"/>
    <s v="ATSDR"/>
    <s v="Yes"/>
    <s v="OEHHA"/>
    <n v="13000"/>
    <n v="13000"/>
    <d v="1999-04-01T00:00:00"/>
    <s v="Human"/>
    <x v="0"/>
    <s v="Yes"/>
    <s v="Nakaaki 1974"/>
    <s v="Subjective reports of eye, nose, and throat irritation; lacrimation and sneezing"/>
    <m/>
    <s v="LOAEL"/>
    <m/>
    <s v="2 hours"/>
    <s v="No"/>
    <m/>
    <s v="No"/>
    <m/>
    <m/>
    <n v="10"/>
    <n v="6"/>
    <m/>
    <m/>
    <m/>
    <n v="60"/>
    <m/>
    <m/>
    <s v="Click Here"/>
    <m/>
    <s v=" Agency staff proposing using the new 2020 ATSDR acute MRL as the acute TRV "/>
    <s v="Yes"/>
    <d v="2025-07-21T00:00:00"/>
    <x v="1"/>
  </r>
  <r>
    <x v="24"/>
    <x v="24"/>
    <x v="24"/>
    <x v="24"/>
    <m/>
    <x v="1"/>
    <n v="2900"/>
    <s v="ATSDR"/>
    <s v="Yes"/>
    <s v="ATSDR"/>
    <n v="2900"/>
    <n v="2900"/>
    <d v="2020-10-01T00:00:00"/>
    <s v="Human"/>
    <x v="1"/>
    <s v="Yes"/>
    <s v="Tomicic 2011"/>
    <s v="Headache, fatigue, feeling of intoxication"/>
    <m/>
    <s v="LOAEL"/>
    <m/>
    <s v="6 hours"/>
    <s v="No"/>
    <m/>
    <s v="No"/>
    <m/>
    <m/>
    <n v="10"/>
    <n v="10"/>
    <m/>
    <m/>
    <m/>
    <n v="100"/>
    <m/>
    <m/>
    <s v="Click Here"/>
    <m/>
    <s v=" Agency staff proposing using the new 2020 ATSDR acute MRL as the acute TRV "/>
    <s v="Yes"/>
    <d v="2025-07-21T00:00:00"/>
    <x v="0"/>
  </r>
  <r>
    <x v="25"/>
    <x v="25"/>
    <x v="25"/>
    <x v="25"/>
    <m/>
    <x v="0"/>
    <n v="30000"/>
    <s v="PPRTV"/>
    <s v="No"/>
    <s v="PPRTV"/>
    <n v="30000"/>
    <n v="30000"/>
    <d v="2009-02-18T00:00:00"/>
    <s v="Rat"/>
    <x v="6"/>
    <s v="Yes"/>
    <s v="Nelson 1989"/>
    <s v="TRV is based on a subchronic RfC (which itself is based on a NOAEL value) for rats, with critical effect being reduced fetal body weights."/>
    <m/>
    <s v="NOAEL"/>
    <m/>
    <s v="GD 1-19"/>
    <s v="Yes"/>
    <s v="7/24 hours/day (no adjustment for partial week, because animals exposed every day consecutively for 19 days)"/>
    <s v="Yes"/>
    <s v="Calculated RGDR was greater than 1 and so following EPA policy they used a default of 1 resulting in no change to the value."/>
    <n v="3"/>
    <n v="10"/>
    <m/>
    <m/>
    <n v="3"/>
    <m/>
    <n v="100"/>
    <m/>
    <m/>
    <s v="Click Here"/>
    <m/>
    <s v="No new values available from authoritative sources and no proposed change to chronic TRV. Agency staff are proposing to apply the same subchronic RfC developed by the PPRTV program as an acute TRV as the chronic TRV. This subchronic PPRTV RfC is based on a subchronic developmental study where critical windows of fetal development my be important to protect. PPRTV did not add any uncertainty factors adjusting from subchronic to chronic application."/>
    <s v="No"/>
    <d v="2025-01-15T00:00:00"/>
    <x v="0"/>
  </r>
  <r>
    <x v="25"/>
    <x v="25"/>
    <x v="25"/>
    <x v="25"/>
    <m/>
    <x v="1"/>
    <n v="30000"/>
    <s v="DEQ"/>
    <s v="No"/>
    <s v="DEQ"/>
    <n v="30000"/>
    <n v="30000"/>
    <d v="2023-05-12T00:00:00"/>
    <s v="Animal"/>
    <x v="6"/>
    <s v="Yes"/>
    <m/>
    <s v="This proposed value is the subchronic PPRTV RfC described above without any modifications"/>
    <m/>
    <m/>
    <m/>
    <m/>
    <m/>
    <m/>
    <m/>
    <m/>
    <m/>
    <m/>
    <m/>
    <m/>
    <m/>
    <m/>
    <m/>
    <m/>
    <m/>
    <s v="TRV Support Document"/>
    <m/>
    <s v="No new values available from authoritative sources and no proposed change to chronic TRV. Agency staff are proposing to apply the same subchronic RfC developed by the PPRTV program as an acute TRV as the chronic TRV. This subchronic PPRTV RfC is based on a subchronic developmental study where critical windows of fetal development my be important to protect. PPRTV did not add any uncertainty factors adjusting from subchronic to chronic application."/>
    <s v="Yes"/>
    <d v="2025-01-15T00:00:00"/>
    <x v="0"/>
  </r>
  <r>
    <x v="26"/>
    <x v="26"/>
    <x v="26"/>
    <x v="26"/>
    <m/>
    <x v="0"/>
    <n v="5000"/>
    <s v="IRIS"/>
    <s v="No"/>
    <s v="IRIS"/>
    <n v="5000"/>
    <n v="5000"/>
    <d v="2021-08-13T00:00:00"/>
    <s v="Animal"/>
    <x v="7"/>
    <s v="Yes"/>
    <s v="NTP 1995"/>
    <s v="Increases in severity of nephropathy"/>
    <m/>
    <s v="LOAEL"/>
    <m/>
    <s v="2 years"/>
    <s v="Yes"/>
    <s v="Incorporated in PBPK route-to-route extrapolation"/>
    <s v="Yes"/>
    <s v="PBPK model used to extrapolate from drinking water study to inhalation"/>
    <n v="3"/>
    <n v="10"/>
    <n v="3"/>
    <m/>
    <m/>
    <m/>
    <n v="100"/>
    <m/>
    <m/>
    <s v="Click Here"/>
    <m/>
    <s v="The proposed acute TRV is a straight-across adoption of TCEQ's 1-hour ReV. See notes in Target organ table for TCEQ rationale for no time adjustment. The same rationale justifies no adjustment from 1-hour to 24-hour exposure times."/>
    <s v="Yes"/>
    <d v="2025-01-15T00:00:00"/>
    <x v="0"/>
  </r>
  <r>
    <x v="26"/>
    <x v="26"/>
    <x v="26"/>
    <x v="26"/>
    <m/>
    <x v="1"/>
    <n v="15000"/>
    <s v="DEQ"/>
    <s v="No"/>
    <s v="DEQ"/>
    <n v="15000"/>
    <n v="15000"/>
    <d v="2023-03-15T00:00:00"/>
    <s v="Animal"/>
    <x v="1"/>
    <s v="Yes"/>
    <s v="NTP 1997"/>
    <s v="Ataxia, hyperactivity and hypoactivity"/>
    <m/>
    <s v="NOAEL"/>
    <m/>
    <s v="12 days"/>
    <s v="No"/>
    <s v="The 6 h/day NOAEL POD of 450 ppm was not adjusted to a 1-h duration, because the CNS depression observed with alcohols may be more dependent on exposure concentration than duration (section 3.8.1 of the TCEQ Guidelines to Develop Toxicity Factors [TCEQ 2015a]). Moreover, the CNS effects were seen during the course of the subacute study, not just at the end of 12 exposure days. Therefore, the PODADJ is the NOAEL POD of 450 ppm."/>
    <s v="Yes"/>
    <s v="RGDR = 1"/>
    <n v="3"/>
    <n v="10"/>
    <m/>
    <m/>
    <n v="3"/>
    <m/>
    <n v="90"/>
    <m/>
    <s v="This value is adopted from TCEQ"/>
    <s v="TRV Support Document"/>
    <m/>
    <s v="The proposed acute TRV is a straight-across adoption of TCEQ's 1-hour ReV. See notes in Target organ table for TCEQ rationale for no time adjustment. The same rationale justifies no adjustment from 1-hour to 24-hour exposure times."/>
    <s v="Yes"/>
    <d v="2025-01-15T00:00:00"/>
    <x v="0"/>
  </r>
  <r>
    <x v="27"/>
    <x v="27"/>
    <x v="27"/>
    <x v="27"/>
    <n v="6"/>
    <x v="0"/>
    <n v="0.01"/>
    <s v="ATSDR"/>
    <s v="Yes"/>
    <s v="ATSDR"/>
    <n v="0.01"/>
    <n v="0.01"/>
    <d v="2012-09-01T00:00:00"/>
    <s v="Human"/>
    <x v="7"/>
    <s v="Yes"/>
    <s v="Buchet 1990; Jarup 2000; Suwazono 2006"/>
    <s v="Calculated from a 95% LCL of the urinary Cd level in humans associated with a 10% increased risk of low molecular weight proteinuria estimated from a metanalysis of select environmental exposure studies."/>
    <m/>
    <s v="BMC10"/>
    <s v="Actually called a Urinary Concentration level in the ATSDR documentation because the POD is based on urinary concentration of protein"/>
    <s v="Varies by study"/>
    <s v="No"/>
    <m/>
    <s v="No"/>
    <m/>
    <m/>
    <n v="10"/>
    <m/>
    <m/>
    <m/>
    <m/>
    <n v="10"/>
    <s v="This is actual a UF of 3 for human variability plus a modifying factor of 3 that is also best characterized as relating to human variability. Agency staff compiled these into 1 UF for human variability of 10. "/>
    <m/>
    <s v="Click Here"/>
    <s v="Respiratory system "/>
    <s v="Only proposed updates to source attribution (i.e. IRIS rather than 2018 ATSAC and ATSDR rather than DEQ Short-term guideline concentration). No proposed updates to actual TRV values. "/>
    <s v="No"/>
    <d v="2025-01-15T00:00:00"/>
    <x v="0"/>
  </r>
  <r>
    <x v="27"/>
    <x v="27"/>
    <x v="27"/>
    <x v="27"/>
    <n v="6"/>
    <x v="0"/>
    <n v="0.01"/>
    <s v="ATSDR"/>
    <s v="Yes"/>
    <s v="OEHHA"/>
    <n v="0.02"/>
    <n v="0.02"/>
    <d v="2001-01-01T00:00:00"/>
    <s v="Human"/>
    <x v="7"/>
    <s v="Yes"/>
    <s v="Lauwerys 1974"/>
    <s v="Proteinuria in 68% of LOAEL group"/>
    <m/>
    <s v="NOAEL"/>
    <m/>
    <s v="Average 4.1 years (1-12 years)"/>
    <s v="Yes"/>
    <s v="Standard occupational adjustment"/>
    <s v="No"/>
    <m/>
    <m/>
    <n v="10"/>
    <m/>
    <n v="3"/>
    <m/>
    <m/>
    <n v="30"/>
    <m/>
    <m/>
    <s v="Click Here"/>
    <m/>
    <s v="Only proposed updates to source attribution (i.e. IRIS rather than 2018 ATSAC and ATSDR rather than DEQ Short-term guideline concentration). No proposed updates to actual TRV values. "/>
    <s v="No"/>
    <d v="2025-01-15T00:00:00"/>
    <x v="1"/>
  </r>
  <r>
    <x v="27"/>
    <x v="27"/>
    <x v="27"/>
    <x v="27"/>
    <n v="6"/>
    <x v="1"/>
    <n v="0.03"/>
    <s v="ATSDR"/>
    <s v="No"/>
    <s v="ATSDR"/>
    <n v="0.03"/>
    <n v="0.03"/>
    <d v="2012-09-01T00:00:00"/>
    <s v="Rat"/>
    <x v="0"/>
    <s v="Yes"/>
    <s v="NTP 1995"/>
    <s v="Alveolar histiocytic infiltrate and foal inflammation in alveolar septa."/>
    <m/>
    <s v="LOAEL"/>
    <m/>
    <s v="2 weeks (6.2 hrs/day, 5 days/wk)."/>
    <s v="Yes"/>
    <s v="6.2 hours/day x 5/7 days/week"/>
    <s v="Yes"/>
    <s v="Regional Dose Deposition Ration (RDDR) = 0.617"/>
    <n v="3"/>
    <n v="10"/>
    <n v="10"/>
    <m/>
    <m/>
    <m/>
    <n v="300"/>
    <m/>
    <m/>
    <s v="Click Here"/>
    <s v="Kidney; Immune system; Gastrointestinal system"/>
    <s v="Only proposed updates to source attribution (i.e. IRIS rather than 2018 ATSAC and ATSDR rather than DEQ Short-term guideline concentration). No proposed updates to actual TRV values. "/>
    <s v="No"/>
    <d v="2025-01-15T00:00:00"/>
    <x v="0"/>
  </r>
  <r>
    <x v="28"/>
    <x v="28"/>
    <x v="28"/>
    <x v="28"/>
    <m/>
    <x v="0"/>
    <n v="2.2000000000000002"/>
    <s v="OEHHA"/>
    <s v="No"/>
    <s v="OEHHA"/>
    <n v="2.2000000000000002"/>
    <n v="2.2000000000000002"/>
    <d v="2013-10-01T00:00:00"/>
    <s v="Rat"/>
    <x v="0"/>
    <s v="Yes"/>
    <s v="Reinhold 1998"/>
    <s v="Inflammatory changes of nasal and laryngeal epithelium in rodents."/>
    <m/>
    <s v="BMC05"/>
    <m/>
    <s v="13 Weeks"/>
    <s v="Yes"/>
    <s v="6/24 hours/day x 5/7 days/week"/>
    <s v="Yes"/>
    <s v="RGDR(ET) = 0.25"/>
    <n v="3"/>
    <n v="10"/>
    <m/>
    <n v="2"/>
    <m/>
    <m/>
    <n v="60"/>
    <m/>
    <m/>
    <s v="Click Here"/>
    <s v="Blood; Nervous system"/>
    <s v="Checked 4/24/2023 - No proposed updates to TRVs"/>
    <s v="No"/>
    <d v="2025-01-15T00:00:00"/>
    <x v="0"/>
  </r>
  <r>
    <x v="28"/>
    <x v="28"/>
    <x v="28"/>
    <x v="28"/>
    <m/>
    <x v="1"/>
    <n v="50"/>
    <s v="OEHHA"/>
    <s v="No"/>
    <s v="OEHHA"/>
    <n v="50"/>
    <n v="50"/>
    <d v="2013-10-01T00:00:00"/>
    <s v="Human"/>
    <x v="2"/>
    <s v="Yes"/>
    <s v="Ziegler 2008"/>
    <s v="Increased eye blink frequency in humans."/>
    <m/>
    <s v="NOAEL"/>
    <m/>
    <s v="1 hour"/>
    <s v="No"/>
    <m/>
    <s v="No"/>
    <m/>
    <m/>
    <n v="10"/>
    <m/>
    <m/>
    <m/>
    <m/>
    <n v="10"/>
    <m/>
    <m/>
    <s v="Click Here"/>
    <s v="Nervous system"/>
    <s v="Checked 4/24/2023 - No proposed updates to TRVs"/>
    <s v="No"/>
    <d v="2025-01-15T00:00:00"/>
    <x v="0"/>
  </r>
  <r>
    <x v="29"/>
    <x v="29"/>
    <x v="29"/>
    <x v="29"/>
    <m/>
    <x v="0"/>
    <n v="300"/>
    <s v="ATSDR"/>
    <s v="Yes"/>
    <s v="OEHHA"/>
    <n v="800"/>
    <n v="800"/>
    <d v="2002-05-01T00:00:00"/>
    <s v="Human"/>
    <x v="1"/>
    <s v="Yes"/>
    <s v="Johnson 1983"/>
    <s v="Critical effects is reduction in motor nerve conduction velocities in occupationally-exposed humans. Critical hazard index targets are nervous system and reproductive system."/>
    <m/>
    <s v="BMC05"/>
    <m/>
    <s v="12.1 years"/>
    <s v="Yes"/>
    <s v="Standard occupational adjustment"/>
    <s v="No"/>
    <m/>
    <m/>
    <n v="10"/>
    <m/>
    <m/>
    <m/>
    <m/>
    <n v="10"/>
    <m/>
    <m/>
    <s v="Click Here"/>
    <s v="Liver; Cardiovascular system"/>
    <s v="Selected ATSDR over other candidate values because it incorporates data from multiple critical studies in multiple populations making for a scientifically robust POD"/>
    <s v="Yes"/>
    <d v="2025-01-15T00:00:00"/>
    <x v="1"/>
  </r>
  <r>
    <x v="29"/>
    <x v="29"/>
    <x v="29"/>
    <x v="29"/>
    <m/>
    <x v="0"/>
    <n v="300"/>
    <s v="ATSDR"/>
    <s v="Yes"/>
    <s v="IRIS"/>
    <n v="700"/>
    <n v="700"/>
    <d v="1995-08-01T00:00:00"/>
    <s v="Human"/>
    <x v="1"/>
    <s v="Yes"/>
    <s v="Johnson 1983"/>
    <s v="Peripheral nervous system dysfunction"/>
    <m/>
    <s v="BMC10"/>
    <m/>
    <s v="12.1 years"/>
    <s v="Yes"/>
    <s v="Standard occupational adjustment"/>
    <s v="No"/>
    <m/>
    <m/>
    <n v="3"/>
    <m/>
    <s v="x"/>
    <s v="X"/>
    <n v="10"/>
    <n v="30"/>
    <m/>
    <m/>
    <s v="Click Here"/>
    <m/>
    <s v="Selected ATSDR over other candidate values because it incorporates data from multiple critical studies in multiple populations making for a scientifically robust POD"/>
    <s v="Yes"/>
    <d v="2025-01-15T00:00:00"/>
    <x v="1"/>
  </r>
  <r>
    <x v="29"/>
    <x v="29"/>
    <x v="29"/>
    <x v="29"/>
    <m/>
    <x v="1"/>
    <n v="600"/>
    <s v="ATSDR"/>
    <s v="Yes"/>
    <s v="OEHHA"/>
    <n v="6200"/>
    <n v="6200"/>
    <d v="1999-04-01T00:00:00"/>
    <s v="Rat"/>
    <x v="6"/>
    <s v="Yes"/>
    <s v="Saillenfait 1989"/>
    <s v="Significant reductions in fetal body weight"/>
    <m/>
    <s v="NOAEL"/>
    <m/>
    <s v="Gestation days 6-20; 6 hrs/day"/>
    <s v="No"/>
    <m/>
    <s v="No"/>
    <m/>
    <n v="10"/>
    <n v="10"/>
    <m/>
    <m/>
    <m/>
    <m/>
    <n v="100"/>
    <m/>
    <m/>
    <s v="Click Here"/>
    <m/>
    <s v="Selected ATSDR value over OEHHA because it is much newer and applies more modern dosimetric adjustment methods"/>
    <s v="Yes"/>
    <d v="2025-01-15T00:00:00"/>
    <x v="1"/>
  </r>
  <r>
    <x v="29"/>
    <x v="29"/>
    <x v="29"/>
    <x v="29"/>
    <m/>
    <x v="1"/>
    <n v="600"/>
    <s v="ATSDR"/>
    <s v="Yes"/>
    <s v="ATSDR"/>
    <n v="600"/>
    <n v="600"/>
    <d v="2025-07-01T00:00:00"/>
    <s v="Rat"/>
    <x v="8"/>
    <s v="Yes"/>
    <s v="Freundt 1974"/>
    <s v="Increased total lipid levels in hepatic microsomal fraction"/>
    <m/>
    <s v="LOAEL"/>
    <m/>
    <s v="8 hours"/>
    <s v="No"/>
    <m/>
    <s v="Yes"/>
    <s v="DAF = 0.7756"/>
    <n v="3"/>
    <n v="10"/>
    <n v="3"/>
    <m/>
    <m/>
    <m/>
    <n v="90"/>
    <m/>
    <m/>
    <s v="Click Here"/>
    <m/>
    <s v="Selected ATSDR value over OEHHA because it is so much newer and applies more modern dosimetric adjustment methods"/>
    <s v="Yes"/>
    <d v="2025-07-21T00:00:00"/>
    <x v="0"/>
  </r>
  <r>
    <x v="29"/>
    <x v="29"/>
    <x v="29"/>
    <x v="29"/>
    <m/>
    <x v="0"/>
    <n v="300"/>
    <s v="ATSDR"/>
    <s v="Yes"/>
    <s v="ATSDR"/>
    <n v="300"/>
    <n v="300"/>
    <d v="2025-07-01T00:00:00"/>
    <s v="Human"/>
    <x v="1"/>
    <s v="Yes"/>
    <s v="Cirla and Graziano 1981; Godderis 2006; Hirata 1996; Johnson 1983; Kim 2000; Reinhardt 1997; Yoshioka 2017"/>
    <s v="Impaired peripheral nerve conduction"/>
    <m/>
    <s v="95% lower confidence limit of weighted median NOAEL/LOAEL boundary"/>
    <m/>
    <s v="Varies by study - all chronic"/>
    <s v="Yes"/>
    <s v="8/24 hours/day and 5/7 days/week"/>
    <s v="No"/>
    <m/>
    <m/>
    <n v="10"/>
    <m/>
    <m/>
    <m/>
    <m/>
    <n v="10"/>
    <m/>
    <m/>
    <s v="Click Here"/>
    <m/>
    <s v="Selected ATSDR over other candidate values because it incorporates data from multiple critical studies in multiple populations making for a scientifically robust POD"/>
    <s v="Yes"/>
    <d v="2025-07-21T00:00:00"/>
    <x v="0"/>
  </r>
  <r>
    <x v="30"/>
    <x v="30"/>
    <x v="30"/>
    <x v="30"/>
    <m/>
    <x v="0"/>
    <n v="100"/>
    <s v="IRIS"/>
    <s v="Yes"/>
    <s v="IRIS"/>
    <n v="100"/>
    <n v="100"/>
    <d v="2010-03-31T00:00:00"/>
    <s v="Rat"/>
    <x v="8"/>
    <s v="Yes"/>
    <s v="Nagano 2007; JBRC, 1998"/>
    <s v="Fatty changes in liver in rats. Note that related LOAEL is the same for the liver, kidney, and spleen."/>
    <m/>
    <s v="BMC10"/>
    <m/>
    <s v="104 weeks"/>
    <s v="Yes"/>
    <s v="PBPK model was used for adjustments"/>
    <s v="Yes"/>
    <s v="PBPK model used"/>
    <n v="3"/>
    <n v="10"/>
    <m/>
    <m/>
    <n v="3"/>
    <m/>
    <n v="100"/>
    <m/>
    <s v="Database deficiency due to limited developmental studies via inhalation"/>
    <s v="Click Here"/>
    <s v="Kidney"/>
    <s v="Only proposed change is updated source attribution from 2018 ATSAC to IRIS, which was already the source of the existing TRV. Therefore, no proposed changes to TRV values. "/>
    <s v="No"/>
    <d v="2025-01-15T00:00:00"/>
    <x v="0"/>
  </r>
  <r>
    <x v="30"/>
    <x v="30"/>
    <x v="30"/>
    <x v="30"/>
    <m/>
    <x v="0"/>
    <n v="100"/>
    <s v="IRIS"/>
    <s v="Yes"/>
    <s v="OEHHA"/>
    <n v="40"/>
    <n v="40"/>
    <d v="2001-01-01T00:00:00"/>
    <s v="Animal"/>
    <x v="8"/>
    <s v="Yes"/>
    <s v="Adams 1952"/>
    <s v="Increase in liver weight and liver lipid content in females"/>
    <m/>
    <s v="LOAEL"/>
    <m/>
    <s v="203 days"/>
    <s v="Yes"/>
    <s v="7/24 hours/day x 5/7 days/week"/>
    <s v="Yes"/>
    <s v="RDGR = 1.7"/>
    <n v="3"/>
    <n v="10"/>
    <n v="3"/>
    <n v="3"/>
    <m/>
    <m/>
    <n v="300"/>
    <m/>
    <m/>
    <s v="Click Here"/>
    <m/>
    <s v="Only proposed change is updated source attribution from 2018 ATSAC to IRIS, which was already the source of the existing TRV. Therefore, no proposed changes to TRV values. "/>
    <s v="No"/>
    <d v="2025-01-15T00:00:00"/>
    <x v="1"/>
  </r>
  <r>
    <x v="30"/>
    <x v="30"/>
    <x v="30"/>
    <x v="30"/>
    <m/>
    <x v="0"/>
    <n v="100"/>
    <s v="IRIS"/>
    <s v="Yes"/>
    <s v="ATSDR"/>
    <n v="190"/>
    <n v="190"/>
    <d v="2005-08-01T00:00:00"/>
    <s v="Animal"/>
    <x v="8"/>
    <s v="Yes"/>
    <s v="JBRC 1998"/>
    <s v="increased liver weight, serum enzymes, liver histopathology (fatty change, granulation, foci, deposition of ceroid, fibrosis, and cirrhosis)"/>
    <m/>
    <s v="NOAEL"/>
    <m/>
    <s v="104 weeks"/>
    <s v="Yes"/>
    <s v="6/24 hours/day x 5/7 days/week"/>
    <s v="Yes"/>
    <s v="RDGR was greater than 1, so ATSDR went with the default of 1 which effectively means no adjustment"/>
    <n v="3"/>
    <n v="10"/>
    <m/>
    <m/>
    <m/>
    <m/>
    <n v="30"/>
    <m/>
    <m/>
    <s v="Click Here"/>
    <m/>
    <s v="Only proposed change is updated source attribution from 2018 ATSAC to IRIS, which was already the source of the existing TRV. Therefore, no proposed changes to TRV values. "/>
    <s v="No"/>
    <d v="2025-01-15T00:00:00"/>
    <x v="1"/>
  </r>
  <r>
    <x v="30"/>
    <x v="30"/>
    <x v="30"/>
    <x v="30"/>
    <m/>
    <x v="1"/>
    <n v="1900"/>
    <s v="OEHHA"/>
    <s v="Yes"/>
    <s v="OEHHA"/>
    <n v="1900"/>
    <n v="1900"/>
    <d v="1999-04-01T00:00:00"/>
    <s v="Rat"/>
    <x v="6"/>
    <s v="Yes"/>
    <s v="Schwetz 1974"/>
    <s v="Fetal growth retardation (decreased crown-rump length and body weight)"/>
    <m/>
    <s v="LOAEL"/>
    <m/>
    <s v="GD 6-15"/>
    <s v="No"/>
    <m/>
    <s v="No"/>
    <m/>
    <n v="10"/>
    <n v="10"/>
    <n v="10"/>
    <m/>
    <m/>
    <m/>
    <n v="1000"/>
    <m/>
    <m/>
    <s v="Click Here"/>
    <s v="Nervous system"/>
    <s v="Only proposed change is updated source attribution from 2018 ATSAC to IRIS, which was already the source of the existing TRV. Therefore, no proposed changes to TRV values. "/>
    <s v="No"/>
    <d v="2025-01-15T00:00:00"/>
    <x v="0"/>
  </r>
  <r>
    <x v="30"/>
    <x v="30"/>
    <x v="30"/>
    <x v="30"/>
    <m/>
    <x v="1"/>
    <n v="1900"/>
    <s v="OEHHA"/>
    <s v="Yes"/>
    <s v="ATSDR"/>
    <n v="190"/>
    <n v="190"/>
    <d v="2005-08-01T00:00:00"/>
    <s v="Animal"/>
    <x v="8"/>
    <s v="Yes"/>
    <s v="Adams 1952"/>
    <s v="fatty degeneration and increased liver weights"/>
    <m/>
    <s v="NOAEL"/>
    <m/>
    <s v="173-205 days"/>
    <s v="Yes"/>
    <s v="7/24 hours/day x 5/7 days/week"/>
    <s v="Yes"/>
    <s v="RDGR was greater than 1, so ATSDR went with the default of 1 which effectively means no adjustment"/>
    <n v="3"/>
    <n v="10"/>
    <m/>
    <m/>
    <m/>
    <m/>
    <n v="30"/>
    <m/>
    <m/>
    <s v="Click Here"/>
    <m/>
    <s v="Only proposed change is updated source attribution from 2018 ATSAC to IRIS, which was already the source of the existing TRV. Therefore, no proposed changes to TRV values. "/>
    <s v="No"/>
    <d v="2025-01-15T00:00:00"/>
    <x v="1"/>
  </r>
  <r>
    <x v="31"/>
    <x v="31"/>
    <x v="31"/>
    <x v="31"/>
    <m/>
    <x v="0"/>
    <n v="10"/>
    <s v="OEHHA"/>
    <s v="Yes"/>
    <s v="OEHHA"/>
    <n v="10"/>
    <n v="10"/>
    <d v="2017-02-17T00:00:00"/>
    <s v="Rat"/>
    <x v="1"/>
    <s v="Yes"/>
    <s v="Morgan 2004"/>
    <s v="Low cytochrome oxidase levels in exposed females"/>
    <m/>
    <s v="BMC1SD"/>
    <m/>
    <s v="12 weeks (6 hr/day, 5 days/wk)"/>
    <s v="Yes"/>
    <s v="6/24 hours/day x 5/7 days/week"/>
    <s v="Yes"/>
    <s v="RGDR = 1"/>
    <n v="6"/>
    <n v="30"/>
    <m/>
    <n v="3"/>
    <n v="3"/>
    <m/>
    <n v="2000"/>
    <s v="Rounded up from 1800"/>
    <m/>
    <s v="Click Here"/>
    <m/>
    <s v="No proposed change to chronic TRV. Proposed acute TRV is based on OEHHA 2017 1-hour acute REL but agency staff recalculated it to adjust the exposure time to DEQ's 24-hour definition of acute TRVs. See &quot;Proposed TRVs where DEQ is the Authoritative Source&quot; document for the details of the exposure time adjustment."/>
    <s v="No"/>
    <d v="2025-01-15T00:00:00"/>
    <x v="0"/>
  </r>
  <r>
    <x v="31"/>
    <x v="31"/>
    <x v="31"/>
    <x v="31"/>
    <m/>
    <x v="0"/>
    <n v="10"/>
    <s v="OEHHA"/>
    <s v="Yes"/>
    <s v="PPRTV"/>
    <n v="100"/>
    <n v="100"/>
    <d v="2015-09-29T00:00:00"/>
    <s v="Animal"/>
    <x v="1"/>
    <s v="Yes"/>
    <s v="Morgan 2004"/>
    <s v="Neuronal loss or microgliosis"/>
    <m/>
    <s v="BMC10"/>
    <m/>
    <s v="12 weeks"/>
    <s v="Yes"/>
    <s v="6/24 hours/day x 5/7 days/week"/>
    <s v="Yes"/>
    <s v="DAF = 1"/>
    <n v="3"/>
    <n v="10"/>
    <m/>
    <n v="10"/>
    <n v="3"/>
    <m/>
    <n v="1000"/>
    <m/>
    <m/>
    <s v="Click Here"/>
    <m/>
    <s v="No proposed change to chronic TRV. Proposed acute TRV is based on OEHHA 2017 1-hour acute REL but agency staff recalculated it to adjust the exposure time to DEQ's 24-hour definition of acute TRVs. See &quot;Proposed TRVs where DEQ is the Authoritative Source&quot; document for the details of the exposure time adjustment."/>
    <s v="No"/>
    <d v="2025-01-15T00:00:00"/>
    <x v="1"/>
  </r>
  <r>
    <x v="31"/>
    <x v="31"/>
    <x v="31"/>
    <x v="31"/>
    <m/>
    <x v="1"/>
    <n v="93"/>
    <s v="DEQ"/>
    <s v="Yes"/>
    <s v="OEHHA"/>
    <n v="660"/>
    <n v="660"/>
    <d v="2017-02-17T00:00:00"/>
    <s v="Rat"/>
    <x v="1"/>
    <s v="Yes"/>
    <s v="Morgan 2004"/>
    <s v="CNS toxicity in male rats (ataxia, head tilt, necrotic lesions, vacuolation of myelin)"/>
    <m/>
    <s v="NOAEL"/>
    <m/>
    <s v="6 hours"/>
    <s v="Yes"/>
    <s v="Mathematically compressed 6 hour exposure into 1 hour averaging time"/>
    <s v="Yes"/>
    <s v="RGDR = 1"/>
    <n v="6"/>
    <n v="100"/>
    <m/>
    <m/>
    <n v="3"/>
    <m/>
    <n v="2000"/>
    <s v="Total is rounded up from 1800"/>
    <m/>
    <s v="TRV Support Document"/>
    <m/>
    <s v="No proposed change to chronic TRV. Proposed acute TRV is based on OEHHA 2017 1-hour acute REL but agency staff recalculated it to adjust the exposure time to DEQ's 24-hour definition of acute TRVs. See &quot;Proposed TRVs where DEQ is the Authoritative Source&quot; document for the details of the exposure time adjustment."/>
    <s v="Yes"/>
    <d v="2025-01-15T00:00:00"/>
    <x v="1"/>
  </r>
  <r>
    <x v="31"/>
    <x v="31"/>
    <x v="31"/>
    <x v="31"/>
    <m/>
    <x v="1"/>
    <n v="93"/>
    <s v="DEQ"/>
    <s v="Yes"/>
    <s v="DEQ"/>
    <n v="93"/>
    <n v="93"/>
    <d v="2024-10-11T00:00:00"/>
    <s v="Animal"/>
    <x v="1"/>
    <s v="Yes"/>
    <s v="Morgan 2004"/>
    <s v="CNS toxicity in male rats (ataxia, head tilt, necrotic lesions, vacuolation of myelin)"/>
    <m/>
    <s v="NOAEL"/>
    <m/>
    <s v="6 hours"/>
    <s v="Yes"/>
    <s v="6/24 hours/day  "/>
    <s v="Yes"/>
    <s v="RGDR = 1"/>
    <n v="6"/>
    <n v="100"/>
    <m/>
    <m/>
    <n v="3"/>
    <m/>
    <n v="2000"/>
    <s v="Total is rounded up from 1800"/>
    <s v="This DEQ value is based on and identical to the 2017 OEHHA 1-hour REL but adjusted to 24 hour exposure time"/>
    <s v="TRV Support Document"/>
    <m/>
    <s v="No proposed change to chronic TRV. Proposed acute TRV is based on OEHHA 2017 1-hour acute REL but agency staff recalculated it to adjust the exposure time to DEQ's 24-hour definition of acute TRVs. See &quot;Proposed TRVs where DEQ is the Authoritative Source&quot; document for the details of the exposure time adjustment."/>
    <s v="Yes"/>
    <d v="2025-01-15T00:00:00"/>
    <x v="0"/>
  </r>
  <r>
    <x v="32"/>
    <x v="32"/>
    <x v="32"/>
    <x v="32"/>
    <m/>
    <x v="0"/>
    <n v="0.9"/>
    <s v="IRIS"/>
    <s v="No"/>
    <s v="IRIS"/>
    <n v="0.9"/>
    <n v="0.9"/>
    <d v="2009-09-29T00:00:00"/>
    <s v="Animal"/>
    <x v="0"/>
    <s v="Yes"/>
    <s v="BRL 1994"/>
    <s v="Increased incidence of alveolar epithelial hyperplasia in the lungs"/>
    <m/>
    <s v="BMC10"/>
    <m/>
    <s v="13 weeks"/>
    <s v="Yes"/>
    <s v="6/24 hours/day x 5/7 days/week"/>
    <s v="Yes"/>
    <s v="RDDR = 0.536"/>
    <n v="3"/>
    <n v="10"/>
    <m/>
    <n v="10"/>
    <n v="3"/>
    <m/>
    <n v="1000"/>
    <m/>
    <m/>
    <s v="Click Here"/>
    <m/>
    <s v="Only tox value available from authoritative sources - note that IRIS recommends against applying this TRV to other cerium compounds besides cerium oxide."/>
    <s v="Yes"/>
    <d v="2025-01-15T00:00:00"/>
    <x v="0"/>
  </r>
  <r>
    <x v="33"/>
    <x v="33"/>
    <x v="33"/>
    <x v="33"/>
    <m/>
    <x v="0"/>
    <n v="0.02"/>
    <s v="ATSDR"/>
    <s v="Yes"/>
    <s v="IRIS"/>
    <n v="0.7"/>
    <n v="0.7"/>
    <d v="1998-02-07T00:00:00"/>
    <s v="Rat"/>
    <x v="8"/>
    <s v="Yes"/>
    <s v="Khasawinah 1989a"/>
    <s v="Hepatocellular hypertrophy in rats, subchronic study."/>
    <m/>
    <s v="NOAEL"/>
    <m/>
    <s v="90 days"/>
    <s v="Yes"/>
    <s v="8/24 hours/day x 5/7 days/week"/>
    <s v="Yes"/>
    <s v="RDDR(ER) = 2.7"/>
    <s v="X"/>
    <n v="10"/>
    <m/>
    <n v="10"/>
    <s v="X"/>
    <n v="10"/>
    <n v="1000"/>
    <m/>
    <m/>
    <s v="Click Here"/>
    <m/>
    <s v="No proposed changes to chronic TRVs. Proposed acute TRV is derived from ATSDR's intermediate MRL. DEQ adjusted exposure time. See &quot;Proposed TRVs where DEQ is the Authoritative Source&quot; for details of adjustment."/>
    <s v="No"/>
    <d v="2025-01-15T00:00:00"/>
    <x v="1"/>
  </r>
  <r>
    <x v="33"/>
    <x v="33"/>
    <x v="33"/>
    <x v="33"/>
    <m/>
    <x v="0"/>
    <n v="0.02"/>
    <s v="ATSDR"/>
    <s v="Yes"/>
    <s v="ATSDR"/>
    <n v="0.02"/>
    <n v="0.02"/>
    <d v="2018-02-01T00:00:00"/>
    <s v="Animal"/>
    <x v="8"/>
    <s v="Yes"/>
    <s v="Khasawinah 1989; Velsicol 1984"/>
    <s v="Hepatocellular hypertrophy"/>
    <m/>
    <s v="NOAEL"/>
    <m/>
    <s v="90 days"/>
    <s v="Yes"/>
    <s v="8/24/ hours/day x 5/7 days/week"/>
    <s v="Yes"/>
    <s v="DAF = 1 as policy default in absence of measured data on interspecies scaling"/>
    <n v="10"/>
    <n v="10"/>
    <m/>
    <n v="10"/>
    <m/>
    <m/>
    <n v="1000"/>
    <m/>
    <s v="This is based on same study as intermediate MRL but additional UF added to extrapolate from subchronic to chronic exposure"/>
    <s v="Click Here"/>
    <m/>
    <s v="No proposed changes to chronic TRVs. Proposed acute TRV is derived from ATSDR's intermediate MRL. DEQ adjusted exposure time. See &quot;Proposed TRVs where DEQ is the Authoritative Source&quot; for details of adjustment."/>
    <s v="No"/>
    <d v="2025-01-15T00:00:00"/>
    <x v="0"/>
  </r>
  <r>
    <x v="33"/>
    <x v="33"/>
    <x v="33"/>
    <x v="33"/>
    <m/>
    <x v="1"/>
    <n v="0.28000000000000003"/>
    <s v="DEQ"/>
    <s v="Yes"/>
    <s v="ATSDR"/>
    <n v="0.2"/>
    <n v="0.2"/>
    <d v="2018-02-01T00:00:00"/>
    <s v="Animal"/>
    <x v="8"/>
    <s v="Yes"/>
    <s v="Khasawinah 1989; Velsicol 1984"/>
    <s v="Hepatocellular hypertrophy"/>
    <m/>
    <s v="NOAEL"/>
    <m/>
    <s v="90 days"/>
    <s v="Yes"/>
    <s v="8/24/ hours/day x 5/7 days/week"/>
    <s v="Yes"/>
    <s v="DAF = 1 as policy default in absence of measured data on interspecies scaling"/>
    <n v="10"/>
    <n v="10"/>
    <m/>
    <m/>
    <m/>
    <m/>
    <n v="100"/>
    <m/>
    <s v="This is an intermediate inhalation MRL"/>
    <s v="TRV Support Document"/>
    <m/>
    <s v="No proposed changes to chronic TRVs. Proposed acute TRV is derived from ATSDR's intermediate MRL. DEQ adjusted exposure time. See &quot;Proposed TRVs where DEQ is the Authoritative Source&quot; for details of adjustment."/>
    <s v="Yes"/>
    <d v="2025-01-15T00:00:00"/>
    <x v="1"/>
  </r>
  <r>
    <x v="33"/>
    <x v="33"/>
    <x v="33"/>
    <x v="33"/>
    <m/>
    <x v="1"/>
    <n v="0.28000000000000003"/>
    <s v="DEQ"/>
    <s v="Yes"/>
    <s v="DEQ"/>
    <n v="0.28000000000000003"/>
    <n v="0.28000000000000003"/>
    <d v="2024-11-08T00:00:00"/>
    <s v="Animal"/>
    <x v="8"/>
    <s v="Yes"/>
    <s v="Khasawinah 1989; Velsicol 1984"/>
    <s v="Hepatocellular hypertrophy"/>
    <m/>
    <s v="NOAEL"/>
    <m/>
    <s v="90 days"/>
    <s v="Yes"/>
    <s v="8/24/ hours/day "/>
    <s v="Yes"/>
    <s v="DAF = 1 as policy default in absence of measured data on interspecies scaling"/>
    <n v="10"/>
    <n v="10"/>
    <m/>
    <m/>
    <m/>
    <m/>
    <n v="100"/>
    <m/>
    <s v="Exposure time adjusted from ATSDR intermediate MRL. Days/week adjustment reversed."/>
    <s v="TRV Support Document"/>
    <m/>
    <s v="No proposed changes to chronic TRVs. Proposed acute TRV is derived from ATSDR's intermediate MRL. DEQ adjusted exposure time. See &quot;Proposed TRVs where DEQ is the Authoritative Source&quot; for details of adjustment."/>
    <s v="Yes"/>
    <d v="2025-01-15T00:00:00"/>
    <x v="0"/>
  </r>
  <r>
    <x v="34"/>
    <x v="34"/>
    <x v="34"/>
    <x v="34"/>
    <m/>
    <x v="0"/>
    <n v="0.15"/>
    <s v="ATSDR"/>
    <s v="Yes"/>
    <s v="ATSDR"/>
    <n v="0.15"/>
    <n v="0.15"/>
    <d v="2010-11-01T00:00:00"/>
    <s v="Monkey"/>
    <x v="0"/>
    <s v="Yes"/>
    <s v="Klonne 1987"/>
    <s v="Nasal lesions "/>
    <m/>
    <s v="BMC10"/>
    <m/>
    <s v="1  year"/>
    <s v="Yes"/>
    <s v="6/24 hours/day x 5/7 days/week"/>
    <s v="Yes"/>
    <s v="RGDR(ET) = 0.34"/>
    <n v="3"/>
    <n v="10"/>
    <m/>
    <m/>
    <m/>
    <m/>
    <n v="30"/>
    <m/>
    <m/>
    <s v="Click Here"/>
    <s v="Eyes"/>
    <s v="No proposed changes to TRVs but updated attribution for chronic value from 2018 ATSAC to ATSDR which is where the 2018 ATSAC got the number from."/>
    <s v="No"/>
    <d v="2025-01-15T00:00:00"/>
    <x v="0"/>
  </r>
  <r>
    <x v="34"/>
    <x v="34"/>
    <x v="34"/>
    <x v="34"/>
    <m/>
    <x v="0"/>
    <n v="0.15"/>
    <s v="ATSDR"/>
    <s v="Yes"/>
    <s v="OEHHA"/>
    <n v="0.2"/>
    <n v="0.2"/>
    <d v="2000-02-01T00:00:00"/>
    <s v="Animal"/>
    <x v="0"/>
    <s v="Yes"/>
    <s v="Wolf 1995"/>
    <s v="Upper respiratory lesions"/>
    <m/>
    <s v="BMC05"/>
    <m/>
    <s v="2 years"/>
    <s v="Yes"/>
    <s v="6/24 hours/day x 3/7 days/week"/>
    <s v="Yes"/>
    <s v="RGDR = 0.16"/>
    <n v="3"/>
    <n v="10"/>
    <m/>
    <m/>
    <m/>
    <m/>
    <n v="30"/>
    <m/>
    <m/>
    <s v="Click Here"/>
    <m/>
    <s v="No proposed changes to TRVs but updated attribution for chronic value from 2018 ATSAC to ATSDR which is where the 2018 ATSAC got the number from."/>
    <s v="No"/>
    <d v="2025-01-15T00:00:00"/>
    <x v="1"/>
  </r>
  <r>
    <x v="34"/>
    <x v="34"/>
    <x v="34"/>
    <x v="34"/>
    <m/>
    <x v="1"/>
    <n v="170"/>
    <s v="ATSDR"/>
    <s v="Yes"/>
    <s v="ATSDR"/>
    <n v="170"/>
    <n v="170"/>
    <d v="2010-11-01T00:00:00"/>
    <s v="Human"/>
    <x v="0"/>
    <s v="Yes"/>
    <s v="Anglen 1981; D'Alessandro 1996; Rotman 1983; Schins 2000; Shusterman 1998; Shusterman 2003"/>
    <s v="Sensory irritation and pulmonary function"/>
    <m/>
    <s v="NOAEL"/>
    <m/>
    <s v="4 - 8 hours"/>
    <s v="Yes"/>
    <s v="8/24 hours/day"/>
    <s v="No"/>
    <m/>
    <m/>
    <n v="3"/>
    <m/>
    <m/>
    <m/>
    <m/>
    <n v="3"/>
    <m/>
    <m/>
    <s v="Click Here"/>
    <s v="Eyes"/>
    <s v="No proposed changes to TRVs but updated attribution for chronic value from 2018 ATSAC to ATSDR which is where the 2018 ATSAC got the number from."/>
    <s v="No"/>
    <d v="2025-01-15T00:00:00"/>
    <x v="0"/>
  </r>
  <r>
    <x v="34"/>
    <x v="34"/>
    <x v="34"/>
    <x v="34"/>
    <m/>
    <x v="1"/>
    <n v="170"/>
    <s v="ATSDR"/>
    <s v="Yes"/>
    <s v="OEHHA"/>
    <n v="210"/>
    <n v="210"/>
    <d v="1999-04-01T00:00:00"/>
    <s v="Human"/>
    <x v="0"/>
    <s v="Yes"/>
    <s v="Anglen 1981"/>
    <s v="Itching or burning of throat"/>
    <m/>
    <s v="NOAEL"/>
    <s v="mild, reversible effects considered NOAEL at POD level"/>
    <s v="30 minutes"/>
    <s v="Yes"/>
    <s v="Mathematically stretched 30 minute exposure out to 1 hour exposure"/>
    <s v="No"/>
    <m/>
    <m/>
    <n v="10"/>
    <m/>
    <m/>
    <m/>
    <m/>
    <n v="10"/>
    <m/>
    <m/>
    <s v="Click Here"/>
    <m/>
    <s v="No proposed changes to TRVs but updated attribution for chronic value from 2018 ATSAC to ATSDR which is where the 2018 ATSAC got the number from."/>
    <s v="No"/>
    <d v="2025-01-15T00:00:00"/>
    <x v="1"/>
  </r>
  <r>
    <x v="35"/>
    <x v="35"/>
    <x v="35"/>
    <x v="35"/>
    <m/>
    <x v="0"/>
    <n v="0.6"/>
    <s v="OEHHA"/>
    <s v="Yes"/>
    <s v="OEHHA"/>
    <n v="0.6"/>
    <n v="0.6"/>
    <d v="2001-01-01T00:00:00"/>
    <s v="Rat"/>
    <x v="0"/>
    <s v="Yes"/>
    <s v="Paulet 1972; Paulet 1970"/>
    <s v="Vascular congestion; peri bronchial edema in all animals; lung alveolar damage"/>
    <m/>
    <s v="LOAEL"/>
    <m/>
    <s v="2 months"/>
    <s v="Yes"/>
    <s v="5/24 hours/day x 5/7 days/week"/>
    <s v="Yes"/>
    <s v="RGDR = 1.57"/>
    <n v="3"/>
    <n v="10"/>
    <n v="10"/>
    <n v="3"/>
    <m/>
    <m/>
    <n v="1000"/>
    <m/>
    <m/>
    <s v="Click Here"/>
    <s v="Blood; Eyes"/>
    <s v="No proposed changes to chronic TRV. Proposed acute TRV is derived from ATSDR's intermediate MRL. Exposure time adjusted to reverse days/week modification. See &quot;Proposed TRVs where DEQ is the Authoritative Source&quot; for details."/>
    <s v="No"/>
    <d v="2025-01-15T00:00:00"/>
    <x v="0"/>
  </r>
  <r>
    <x v="35"/>
    <x v="35"/>
    <x v="35"/>
    <x v="35"/>
    <m/>
    <x v="0"/>
    <n v="0.6"/>
    <s v="OEHHA"/>
    <s v="Yes"/>
    <s v="IRIS"/>
    <n v="0.2"/>
    <n v="0.2"/>
    <d v="2000-10-12T00:00:00"/>
    <s v="Animal"/>
    <x v="0"/>
    <s v="Yes"/>
    <s v="Paulet 1972; Paulet 1970"/>
    <s v="Vascular congestion; peri bronchial edema in all animals; lung alveolar damage"/>
    <m/>
    <s v="LOAEL"/>
    <m/>
    <s v="60 days"/>
    <s v="Yes"/>
    <s v="5/24 hours/day x 5/7 days/week"/>
    <s v="Yes"/>
    <s v="RDGR(TH) = 1.57"/>
    <n v="3"/>
    <n v="10"/>
    <s v="x"/>
    <n v="10"/>
    <s v="X"/>
    <n v="10"/>
    <n v="3000"/>
    <m/>
    <m/>
    <s v="Click Here"/>
    <m/>
    <s v="No proposed changes to chronic TRV. Proposed acute TRV is derived from ATSDR's intermediate MRL. Exposure time adjusted to reverse days/week modification. See &quot;Proposed TRVs where DEQ is the Authoritative Source&quot; for details."/>
    <s v="No"/>
    <d v="2025-01-15T00:00:00"/>
    <x v="1"/>
  </r>
  <r>
    <x v="35"/>
    <x v="35"/>
    <x v="35"/>
    <x v="35"/>
    <m/>
    <x v="1"/>
    <n v="3.9"/>
    <s v="DEQ"/>
    <s v="Yes"/>
    <s v="ATSDR"/>
    <n v="2.8"/>
    <n v="2.8"/>
    <d v="2004-09-01T00:00:00"/>
    <s v="Rat"/>
    <x v="0"/>
    <s v="Yes"/>
    <s v="Paulet 1972 "/>
    <s v="Respiratory effects, including peribronchiolar edema, vascular congestion in the lungs"/>
    <m/>
    <s v="LOAEL"/>
    <m/>
    <s v="2 months"/>
    <s v="Yes"/>
    <s v="5/24 hours/day x 5/7 days/week"/>
    <s v="Yes"/>
    <s v="RGDR = 1.9"/>
    <n v="3"/>
    <n v="10"/>
    <n v="10"/>
    <m/>
    <m/>
    <m/>
    <n v="300"/>
    <m/>
    <s v="Intermediate MRL is used as the TRV"/>
    <s v="TRV Support Document"/>
    <s v="Blood; Eyes"/>
    <s v="No proposed changes to chronic TRV. Proposed acute TRV is derived from ATSDR's intermediate MRL. Exposure time adjusted to reverse days/week modification. See &quot;Proposed TRVs where DEQ is the Authoritative Source&quot; for details."/>
    <s v="Yes"/>
    <d v="2025-01-15T00:00:00"/>
    <x v="1"/>
  </r>
  <r>
    <x v="35"/>
    <x v="35"/>
    <x v="35"/>
    <x v="35"/>
    <m/>
    <x v="1"/>
    <n v="3.9"/>
    <s v="DEQ"/>
    <s v="Yes"/>
    <s v="DEQ"/>
    <n v="3.92"/>
    <n v="3.9"/>
    <d v="2024-11-08T00:00:00"/>
    <s v="Rat"/>
    <x v="0"/>
    <s v="Yes"/>
    <s v="Paulet 1972 "/>
    <s v="Respiratory effects, including peribronchiolar edema, vascular congestion in the lungs"/>
    <m/>
    <s v="LOAEL"/>
    <m/>
    <s v="2 months"/>
    <s v="Yes"/>
    <s v="5/24 hours/day "/>
    <s v="Yes"/>
    <s v="RGDR = 1.9"/>
    <n v="3"/>
    <n v="10"/>
    <n v="10"/>
    <m/>
    <m/>
    <m/>
    <n v="300"/>
    <m/>
    <s v="Exposure time adjusted from intermediate ATSDR MRL. Days/week adjustment reversed."/>
    <s v="TRV Support Document"/>
    <m/>
    <s v="No proposed changes to chronic TRV. Proposed acute TRV is derived from ATSDR's intermediate MRL. Exposure time adjusted to reverse days/week modification. See &quot;Proposed TRVs where DEQ is the Authoritative Source&quot; for details."/>
    <s v="Yes"/>
    <d v="2025-01-15T00:00:00"/>
    <x v="0"/>
  </r>
  <r>
    <x v="36"/>
    <x v="36"/>
    <x v="36"/>
    <x v="36"/>
    <m/>
    <x v="0"/>
    <n v="0.03"/>
    <s v="IRIS"/>
    <s v="No"/>
    <s v="IRIS"/>
    <n v="0.03"/>
    <n v="0.03"/>
    <d v="1991-10-01T00:00:00"/>
    <s v="Rat"/>
    <x v="0"/>
    <s v="Yes"/>
    <s v="NTP 1990"/>
    <s v="Squamous hyperplasia of the nasal respiratory epithelium"/>
    <m/>
    <s v="LOAEL"/>
    <m/>
    <s v="2 years"/>
    <s v="Yes"/>
    <s v="6/24 hours/day x 5/7 days/week"/>
    <s v="Yes"/>
    <s v="RGDR(ET) = 0.18"/>
    <s v="X"/>
    <n v="10"/>
    <n v="10"/>
    <m/>
    <s v="X"/>
    <n v="10"/>
    <n v="1000"/>
    <m/>
    <s v="Combined UF for database deficiency and for species extrapolation; IRIS summary cites &quot;lack of data on neurotoxicity and reproductive/developmental effects&quot;_x000a__x000a_"/>
    <s v="Click Here"/>
    <s v="Eyes; Skin"/>
    <s v="No proposed changes to TRV"/>
    <s v="No"/>
    <d v="2025-01-15T00:00:00"/>
    <x v="0"/>
  </r>
  <r>
    <x v="37"/>
    <x v="37"/>
    <x v="37"/>
    <x v="37"/>
    <m/>
    <x v="0"/>
    <n v="50"/>
    <s v="PPRTV"/>
    <s v="Yes"/>
    <s v="PPRTV"/>
    <n v="50"/>
    <n v="50"/>
    <d v="2006-10-12T00:00:00"/>
    <s v="Rat"/>
    <x v="7"/>
    <s v="Yes"/>
    <s v="Nair 1987"/>
    <s v="Tubular dilation of the kidneys"/>
    <m/>
    <s v="BMC10"/>
    <m/>
    <s v="11 weeks"/>
    <s v="Yes"/>
    <s v="6/24 hours/day no adjustment for days/week because experimental exposure was 7 days/week for the full 11 week study"/>
    <s v="Yes"/>
    <s v="Applied a default RGDR of 1 as a matter of policy because the actual calculated ration was greater than 1"/>
    <n v="3"/>
    <n v="10"/>
    <m/>
    <n v="10"/>
    <n v="3"/>
    <m/>
    <n v="1000"/>
    <m/>
    <m/>
    <s v="Click Here"/>
    <s v="Liver; Blood; Endocrine system; Eyes; Nervous system"/>
    <s v="No proposed changes to TRVs"/>
    <s v="No"/>
    <d v="2025-01-15T00:00:00"/>
    <x v="0"/>
  </r>
  <r>
    <x v="37"/>
    <x v="37"/>
    <x v="37"/>
    <x v="37"/>
    <m/>
    <x v="0"/>
    <n v="50"/>
    <s v="PPRTV"/>
    <s v="Yes"/>
    <s v="OEHHA"/>
    <n v="1000"/>
    <n v="1000"/>
    <d v="2001-01-01T00:00:00"/>
    <s v="Animal"/>
    <x v="8"/>
    <s v="Yes"/>
    <s v="Nair 1987"/>
    <s v="Increased absolute and relative liver weight; hepatocellular hypertrophy"/>
    <m/>
    <s v="NOAEL"/>
    <m/>
    <s v="11 weeks"/>
    <s v="Yes"/>
    <s v="6/24 hours/day no adjustment for days/week because experimental exposure was 7 days/week for the full 11 week study"/>
    <s v="Yes"/>
    <s v="RGDR = 2"/>
    <n v="3"/>
    <n v="10"/>
    <m/>
    <n v="3"/>
    <m/>
    <m/>
    <n v="100"/>
    <m/>
    <m/>
    <s v="Click Here"/>
    <m/>
    <s v="No proposed changes to TRVs"/>
    <s v="No"/>
    <d v="2025-01-15T00:00:00"/>
    <x v="1"/>
  </r>
  <r>
    <x v="37"/>
    <x v="37"/>
    <x v="37"/>
    <x v="37"/>
    <m/>
    <x v="0"/>
    <n v="50"/>
    <s v="PPRTV"/>
    <s v="Yes"/>
    <s v="OEHHA"/>
    <n v="1000"/>
    <n v="1000"/>
    <d v="2001-01-01T00:00:00"/>
    <s v="Animal"/>
    <x v="7"/>
    <s v="Yes"/>
    <s v="Nair 1987"/>
    <s v="Renal degeneration and inflammation"/>
    <m/>
    <s v="NOAEL"/>
    <m/>
    <s v="11 weeks"/>
    <s v="Yes"/>
    <s v="6/24 hours/day no adjustment for days/week because experimental exposure was 7 days/week for the full 11 week study"/>
    <s v="Yes"/>
    <s v="RGDR = 2"/>
    <n v="3"/>
    <n v="10"/>
    <m/>
    <n v="3"/>
    <m/>
    <m/>
    <n v="100"/>
    <m/>
    <m/>
    <s v="Click Here"/>
    <m/>
    <s v="No proposed changes to TRVs"/>
    <s v="No"/>
    <d v="2025-01-15T00:00:00"/>
    <x v="1"/>
  </r>
  <r>
    <x v="37"/>
    <x v="37"/>
    <x v="37"/>
    <x v="37"/>
    <m/>
    <x v="0"/>
    <n v="50"/>
    <s v="PPRTV"/>
    <s v="Yes"/>
    <s v="OEHHA"/>
    <n v="1000"/>
    <n v="1000"/>
    <d v="2001-01-01T00:00:00"/>
    <s v="Animal"/>
    <x v="9"/>
    <s v="Yes"/>
    <s v="Nair 1987"/>
    <s v="Testicular degeneration"/>
    <m/>
    <s v="NOAEL"/>
    <m/>
    <s v="11 weeks"/>
    <s v="Yes"/>
    <s v="6/24 hours/day no adjustment for days/week because experimental exposure was 7 days/week for the full 11 week study"/>
    <s v="Yes"/>
    <s v="RGDR = 2"/>
    <n v="3"/>
    <n v="10"/>
    <m/>
    <n v="3"/>
    <m/>
    <m/>
    <n v="100"/>
    <m/>
    <m/>
    <s v="Click Here"/>
    <m/>
    <s v="No proposed changes to TRVs"/>
    <s v="No"/>
    <d v="2025-01-15T00:00:00"/>
    <x v="1"/>
  </r>
  <r>
    <x v="38"/>
    <x v="38"/>
    <x v="38"/>
    <x v="38"/>
    <m/>
    <x v="0"/>
    <n v="300"/>
    <s v="PPRTV"/>
    <s v="No"/>
    <s v="PPRTV"/>
    <n v="300"/>
    <n v="300"/>
    <d v="2007-05-21T00:00:00"/>
    <s v="Animal"/>
    <x v="8"/>
    <s v="Yes"/>
    <s v="Newton 1998"/>
    <s v="hepatocellular hypertrophy, increased liver weight and changes to serum chemistry"/>
    <m/>
    <s v="NOAEL"/>
    <m/>
    <s v="13 weeks"/>
    <s v="Yes"/>
    <s v="6/24 hours/day x 5/7 days/week"/>
    <s v="Yes"/>
    <s v="DAF = 1"/>
    <n v="3"/>
    <n v="10"/>
    <m/>
    <n v="10"/>
    <n v="3"/>
    <m/>
    <n v="1000"/>
    <m/>
    <m/>
    <s v="Click Here"/>
    <m/>
    <s v="New TRVs proposed. Each TRV selected was the only option available in its category from authoritative sources. "/>
    <s v="Yes"/>
    <d v="2025-01-15T00:00:00"/>
    <x v="0"/>
  </r>
  <r>
    <x v="39"/>
    <x v="39"/>
    <x v="39"/>
    <x v="39"/>
    <m/>
    <x v="0"/>
    <n v="50000"/>
    <s v="IRIS"/>
    <s v="No"/>
    <s v="IRIS"/>
    <n v="50000"/>
    <n v="50000"/>
    <d v="1995-07-01T00:00:00"/>
    <s v="Rat"/>
    <x v="1"/>
    <s v="Yes"/>
    <s v="Seckar 1986"/>
    <s v="Listed as &quot;no adverse effects&quot;"/>
    <m/>
    <s v="NOAEL"/>
    <m/>
    <s v="2 years"/>
    <s v="Yes"/>
    <s v="6/24 hours/day x 5/7 days/week"/>
    <s v="Yes"/>
    <s v="DAF = 1 as a matter of policy when calculated value is greater than 1"/>
    <n v="3"/>
    <n v="10"/>
    <m/>
    <m/>
    <n v="10"/>
    <m/>
    <n v="300"/>
    <m/>
    <s v="IRIS lists target organ as &quot;other&quot; since no adverse effects observed"/>
    <s v="Click Here"/>
    <s v="Respiratory system "/>
    <s v="No proposed changes to TRV"/>
    <s v="No"/>
    <d v="2025-01-15T00:00:00"/>
    <x v="0"/>
  </r>
  <r>
    <x v="40"/>
    <x v="40"/>
    <x v="40"/>
    <x v="40"/>
    <m/>
    <x v="0"/>
    <n v="4000"/>
    <s v="PPRTV"/>
    <s v="Yes"/>
    <s v="OEHHA"/>
    <n v="30000"/>
    <n v="30000"/>
    <d v="2000-04-01T00:00:00"/>
    <s v="Mouse"/>
    <x v="6"/>
    <s v="Yes"/>
    <s v="Scortichini 1986"/>
    <s v="Delayed fetal ossification in mice"/>
    <m/>
    <s v="NOAEL"/>
    <m/>
    <s v="days 6-15 of gestation"/>
    <s v="Yes"/>
    <s v="6/24 hours/day x 7/7 days week since animals were treated every day of exposure period"/>
    <s v="Yes"/>
    <s v="Default DAF of 1 was used because of lack of species specific dosimetric information"/>
    <n v="3"/>
    <n v="10"/>
    <m/>
    <m/>
    <m/>
    <m/>
    <n v="30"/>
    <m/>
    <m/>
    <s v="Click Here"/>
    <s v="Liver"/>
    <s v="Agency staff propose to use the PPRTV because of the use of a BMC rather than a NOAEL. It is based on the same study. Staff propose to use this as the chronic TRV even though it is a subchronic RfC."/>
    <s v="Yes"/>
    <d v="2025-01-15T00:00:00"/>
    <x v="1"/>
  </r>
  <r>
    <x v="40"/>
    <x v="40"/>
    <x v="40"/>
    <x v="40"/>
    <m/>
    <x v="0"/>
    <n v="4000"/>
    <s v="PPRTV"/>
    <s v="Yes"/>
    <s v="IRIS"/>
    <n v="10000"/>
    <n v="10000"/>
    <d v="1991-04-01T00:00:00"/>
    <s v="Animal"/>
    <x v="6"/>
    <s v="Yes"/>
    <s v="Scortichini 1986"/>
    <s v="Delayed fetal ossification in mice"/>
    <m/>
    <s v="NOAEL"/>
    <m/>
    <s v="days 6-15 of gestation"/>
    <s v="No"/>
    <s v="No adjustment because it was a developmental study"/>
    <s v="Yes"/>
    <s v="Default DAF of 1 was used because of lack of species specific dosimetric information"/>
    <n v="3"/>
    <n v="10"/>
    <m/>
    <m/>
    <n v="10"/>
    <m/>
    <n v="300"/>
    <m/>
    <m/>
    <s v="Click Here"/>
    <m/>
    <s v="Agency staff propose to use the PPRTV because of the use of a BMC rather than a NOAEL. It is based on the same study. Staff propose to use this as the chronic TRV even though it is a subchronic RfC."/>
    <s v="Yes"/>
    <d v="2025-01-15T00:00:00"/>
    <x v="1"/>
  </r>
  <r>
    <x v="40"/>
    <x v="40"/>
    <x v="40"/>
    <x v="40"/>
    <m/>
    <x v="0"/>
    <n v="4000"/>
    <s v="PPRTV"/>
    <s v="Yes"/>
    <s v="PPRTV"/>
    <n v="4000"/>
    <n v="4000"/>
    <d v="2007-07-24T00:00:00"/>
    <s v="Animal"/>
    <x v="6"/>
    <s v="Yes"/>
    <s v="Scortichini 1986"/>
    <s v="Delayed fetal ossification in mice"/>
    <m/>
    <s v="BMC10"/>
    <m/>
    <s v="days 6-15 of gestation"/>
    <s v="Yes"/>
    <s v="6/24 hours/day x 7/7 days week since animals were treated every day of exposure period"/>
    <s v="Yes"/>
    <s v="Degault DAF of 1 used"/>
    <n v="3"/>
    <n v="10"/>
    <m/>
    <m/>
    <n v="10"/>
    <m/>
    <n v="300"/>
    <m/>
    <s v="This is a subchronic RfC"/>
    <s v="Click Here"/>
    <m/>
    <s v="Agency staff propose to use the PPRTV because of the use of a BMC rather than a NOAEL. It is based on the same study. Staff propose to use this as the chronic TRV even though it is a subchronic RfC."/>
    <s v="Yes"/>
    <d v="2025-01-15T00:00:00"/>
    <x v="0"/>
  </r>
  <r>
    <x v="40"/>
    <x v="40"/>
    <x v="40"/>
    <x v="40"/>
    <m/>
    <x v="1"/>
    <n v="34000"/>
    <s v="ATSDR"/>
    <s v="No"/>
    <s v="ATSDR"/>
    <n v="34000"/>
    <n v="34000"/>
    <d v="2025-01-01T00:00:00"/>
    <s v="Mouse"/>
    <x v="6"/>
    <s v="Yes"/>
    <s v="Scortichini 1986"/>
    <s v="Increased incidence of DFFC of the scull"/>
    <m/>
    <s v="NOAEL"/>
    <m/>
    <s v="days 6-15 of gestation"/>
    <s v="Yes"/>
    <s v="6/24 hours/day (no days/week adjustment because acute value and dosing was each day)"/>
    <s v="Yes"/>
    <s v="Default DAF of 1 was used because of lack of species specific dosimetric information"/>
    <n v="3"/>
    <n v="10"/>
    <m/>
    <m/>
    <m/>
    <m/>
    <n v="30"/>
    <m/>
    <m/>
    <s v="Click Here"/>
    <s v="Nervous system"/>
    <s v="OHA proposes to use the 1/1/2025 final ATSDR acute MRL as the acute TRV since it is the only acute value available from an authoritative source. "/>
    <s v="Yes"/>
    <d v="2025-07-21T00:00:00"/>
    <x v="0"/>
  </r>
  <r>
    <x v="41"/>
    <x v="41"/>
    <x v="41"/>
    <x v="41"/>
    <m/>
    <x v="1"/>
    <n v="170"/>
    <s v="DEQ"/>
    <s v="Yes"/>
    <s v="ATSDR"/>
    <n v="120"/>
    <n v="120"/>
    <d v="2017-10-01T00:00:00"/>
    <s v="Rat"/>
    <x v="0"/>
    <s v="Yes"/>
    <s v="Dow Chemical 1958"/>
    <s v="ATSDR states that limited data for BCEE suggests that the respiratory tract, body weight, and nervous system are sensitive targets of toxicity, but the Intermediate MRL is based on body weight effects."/>
    <m/>
    <s v="LOAEL"/>
    <m/>
    <s v="130 days"/>
    <s v="Yes"/>
    <s v="7/24 hours/day x 5/7 days/week"/>
    <s v="Yes"/>
    <s v="Not described in tox profile"/>
    <n v="10"/>
    <n v="10"/>
    <n v="10"/>
    <m/>
    <m/>
    <m/>
    <n v="1000"/>
    <m/>
    <s v="Study from 1958; same effect observed in guinea pigs"/>
    <s v="TRV Support Document"/>
    <s v="Eyes"/>
    <s v="Proposed acute TRV modified from ATSDR intermediate MRL to remove days/week component of intermittent exposure adjustment. No proposed changes to cancer TRV"/>
    <s v="Yes"/>
    <d v="2025-01-15T00:00:00"/>
    <x v="1"/>
  </r>
  <r>
    <x v="41"/>
    <x v="41"/>
    <x v="41"/>
    <x v="41"/>
    <m/>
    <x v="1"/>
    <n v="170"/>
    <s v="DEQ"/>
    <s v="Yes"/>
    <s v="DEQ"/>
    <n v="168"/>
    <n v="170"/>
    <d v="2024-03-20T00:00:00"/>
    <s v="Rat"/>
    <x v="0"/>
    <s v="Yes"/>
    <s v="Dow Chemical 1958"/>
    <s v="ATSDR states that limited data for BCEE suggests that the respiratory tract, body weight, and nervous system are sensitive targets of toxicity, but the Intermediate MRL is based on body weight effects."/>
    <m/>
    <s v="LOAEL"/>
    <m/>
    <s v="130 days"/>
    <s v="Yes"/>
    <s v="7/24 hours/day (No days/week adjustment because of 24 hour averaging time for DEQ acute TRVs) - otherwise identical to ATSDR intermediate MRL"/>
    <s v="Yes"/>
    <s v="Not described in tox profile"/>
    <n v="10"/>
    <n v="10"/>
    <n v="10"/>
    <m/>
    <m/>
    <m/>
    <n v="1000"/>
    <m/>
    <s v="Study from 1958; same effect observed in guinea pigs"/>
    <s v="TRV Support Document"/>
    <m/>
    <s v="Proposed acute TRV modified from ATSDR intermediate MRL to remove days/week component of intermittent exposure adjustment. No proposed changes to cancer TRV"/>
    <s v="Yes"/>
    <d v="2025-01-15T00:00:00"/>
    <x v="0"/>
  </r>
  <r>
    <x v="42"/>
    <x v="42"/>
    <x v="42"/>
    <x v="42"/>
    <m/>
    <x v="0"/>
    <n v="2"/>
    <s v="ATSDR"/>
    <s v="Yes"/>
    <s v="OEHHA"/>
    <n v="300"/>
    <n v="300"/>
    <d v="2000-04-01T00:00:00"/>
    <s v="Rat"/>
    <x v="7"/>
    <s v="Yes"/>
    <s v="Torkelson 1976"/>
    <s v="Pathological changes in liver (degenerative) and kidneys (cloudy swelling)"/>
    <m/>
    <s v="LOAEL"/>
    <m/>
    <s v="6 months"/>
    <s v="Yes"/>
    <s v="7/24 hours/day x 5/7 days/week"/>
    <s v="Yes"/>
    <s v="RGDR = 3"/>
    <n v="3"/>
    <n v="10"/>
    <n v="10"/>
    <m/>
    <m/>
    <m/>
    <n v="300"/>
    <m/>
    <m/>
    <s v="Click Here"/>
    <m/>
    <s v="Propose adding IRIS Cancer TRV. Both proposed noncancer TRVs are from ATSDR's recent (10/1/2024) toxicological profile which uses more recent critical studies than the other authoritative sources.  "/>
    <s v="Yes"/>
    <d v="2025-01-15T00:00:00"/>
    <x v="1"/>
  </r>
  <r>
    <x v="42"/>
    <x v="42"/>
    <x v="42"/>
    <x v="42"/>
    <m/>
    <x v="0"/>
    <n v="2"/>
    <s v="ATSDR"/>
    <s v="Yes"/>
    <s v="OEHHA"/>
    <n v="300"/>
    <n v="300"/>
    <d v="2000-04-01T00:00:00"/>
    <s v="Rat"/>
    <x v="8"/>
    <s v="Yes"/>
    <s v="Torkelson 1976"/>
    <s v="Pathological changes in liver (degenerative) and kidneys (cloudy swelling)"/>
    <m/>
    <s v="LOAEL"/>
    <m/>
    <s v="6 months"/>
    <s v="Yes"/>
    <s v="7/24 hours/day x 5/7 days/week"/>
    <s v="Yes"/>
    <s v="RGDR = 3"/>
    <n v="3"/>
    <n v="10"/>
    <n v="10"/>
    <m/>
    <m/>
    <m/>
    <n v="300"/>
    <m/>
    <m/>
    <s v="Click Here"/>
    <m/>
    <s v="Propose adding IRIS Cancer TRV. Both proposed noncancer TRVs are from ATSDR's recent (10/1/2024) toxicological profile which uses more recent critical studies than the other authoritative sources.  "/>
    <s v="Yes"/>
    <d v="2025-01-15T00:00:00"/>
    <x v="1"/>
  </r>
  <r>
    <x v="42"/>
    <x v="42"/>
    <x v="42"/>
    <x v="42"/>
    <m/>
    <x v="0"/>
    <n v="2"/>
    <s v="ATSDR"/>
    <s v="Yes"/>
    <s v="ATSDR"/>
    <n v="2"/>
    <n v="2"/>
    <d v="2024-10-01T00:00:00"/>
    <s v="Animal"/>
    <x v="0"/>
    <s v="Yes"/>
    <s v="Yammamoto 2002"/>
    <s v="Nasal lesions"/>
    <m/>
    <s v="LOAEL"/>
    <m/>
    <s v="104 weeks"/>
    <s v="Yes"/>
    <s v="6/24 hours/day x 5/7 days/week"/>
    <s v="Yes"/>
    <s v="RGDR = 0.118"/>
    <n v="3"/>
    <n v="10"/>
    <n v="10"/>
    <m/>
    <m/>
    <m/>
    <n v="300"/>
    <m/>
    <m/>
    <s v="Click Here"/>
    <m/>
    <s v="Propose adding IRIS Cancer TRV. Both proposed noncancer TRVs are from ATSDR's recent (10/1/2024) toxicological profile which uses more recent critical studies than the other authoritative sources.  "/>
    <s v="Yes"/>
    <d v="2025-01-15T00:00:00"/>
    <x v="0"/>
  </r>
  <r>
    <x v="42"/>
    <x v="42"/>
    <x v="42"/>
    <x v="42"/>
    <m/>
    <x v="1"/>
    <n v="5"/>
    <s v="ATSDR"/>
    <s v="Yes"/>
    <s v="OEHHA"/>
    <n v="150"/>
    <n v="150"/>
    <d v="1999-04-01T00:00:00"/>
    <s v="Animal"/>
    <x v="6"/>
    <s v="Yes"/>
    <s v="Schwetz 1974"/>
    <s v="fetotoxicity - decreased crown-rump length and wavy ribs and skeletal ossification defects"/>
    <m/>
    <s v="LOAEL"/>
    <m/>
    <s v="days 6-15 of gestation"/>
    <s v="No"/>
    <m/>
    <s v="No"/>
    <m/>
    <n v="10"/>
    <n v="10"/>
    <n v="10"/>
    <m/>
    <m/>
    <m/>
    <n v="1000"/>
    <m/>
    <m/>
    <s v="Click Here"/>
    <m/>
    <s v="Propose adding IRIS Cancer TRV. Both proposed noncancer TRVs are from ATSDR's recent (10/1/2024) toxicological profile which uses more recent critical studies than the other authoritative sources.  "/>
    <s v="Yes"/>
    <d v="2025-01-15T00:00:00"/>
    <x v="1"/>
  </r>
  <r>
    <x v="42"/>
    <x v="42"/>
    <x v="42"/>
    <x v="42"/>
    <m/>
    <x v="1"/>
    <n v="5"/>
    <s v="ATSDR"/>
    <s v="Yes"/>
    <s v="ATSDR"/>
    <n v="5"/>
    <n v="5"/>
    <d v="2024-10-01T00:00:00"/>
    <s v="Animal"/>
    <x v="0"/>
    <s v="Yes"/>
    <s v="Larson 1996; Templin 1996"/>
    <s v="Nasal lesions"/>
    <m/>
    <s v="NOAEL"/>
    <m/>
    <s v="4 days"/>
    <s v="Yes"/>
    <s v="6/24 hours/day x 4/7 days/week"/>
    <s v="Yes"/>
    <s v="RGDR = 0.132 for rats (Templin 1996) and 0.136 for mice (Larson 1996)"/>
    <n v="3"/>
    <n v="10"/>
    <m/>
    <m/>
    <m/>
    <m/>
    <n v="30"/>
    <m/>
    <m/>
    <s v="Click Here"/>
    <m/>
    <s v="Propose adding IRIS Cancer TRV. Both proposed noncancer TRVs are from ATSDR's recent (10/1/2024) toxicological profile which uses more recent critical studies than the other authoritative sources.  "/>
    <s v="Yes"/>
    <d v="2025-01-15T00:00:00"/>
    <x v="0"/>
  </r>
  <r>
    <x v="43"/>
    <x v="43"/>
    <x v="43"/>
    <x v="43"/>
    <m/>
    <x v="0"/>
    <n v="62"/>
    <s v="ATSDR"/>
    <s v="Yes"/>
    <s v="IRIS"/>
    <n v="90"/>
    <n v="90"/>
    <d v="2001-07-17T00:00:00"/>
    <s v="Mouse"/>
    <x v="1"/>
    <s v="Yes"/>
    <s v="Landry 1983, 1985"/>
    <s v="Cerebellar lesions"/>
    <m/>
    <s v="NOAEL"/>
    <m/>
    <s v="11 days"/>
    <s v="Yes"/>
    <s v="22/24 hours/day x 7/7 days/week"/>
    <s v="Yes"/>
    <s v="RGDR = 1 as default"/>
    <n v="3"/>
    <n v="10"/>
    <m/>
    <n v="10"/>
    <n v="3"/>
    <m/>
    <n v="1000"/>
    <m/>
    <s v="IRIS selected shorter-term study over data from a 2 year chronic study because results were more sensitive"/>
    <s v="Click Here"/>
    <s v="Kidney; Liver; Blood; Immune system"/>
    <s v="Proposed new values based on 2023 ATSDR updated tox profile"/>
    <s v="Yes"/>
    <d v="2025-01-15T00:00:00"/>
    <x v="1"/>
  </r>
  <r>
    <x v="43"/>
    <x v="43"/>
    <x v="43"/>
    <x v="43"/>
    <m/>
    <x v="0"/>
    <n v="62"/>
    <s v="ATSDR"/>
    <s v="Yes"/>
    <s v="ATSDR"/>
    <n v="62"/>
    <n v="62"/>
    <d v="2023-09-01T00:00:00"/>
    <s v="Animal"/>
    <x v="1"/>
    <s v="Yes"/>
    <s v="CIIT 1981"/>
    <s v="Axonal swelling and slight degeneration of axons in the spinal cord"/>
    <m/>
    <s v="LOAEL"/>
    <m/>
    <s v="24 months"/>
    <s v="Yes"/>
    <s v="6/24 hours/day x 5/7 days/week"/>
    <s v="Yes"/>
    <s v="In absence of partition coefficient data for some species to compare, assumed default of 1 for the RGDR"/>
    <n v="3"/>
    <n v="10"/>
    <n v="10"/>
    <m/>
    <m/>
    <m/>
    <n v="300"/>
    <m/>
    <m/>
    <s v="Click Here"/>
    <m/>
    <s v="Proposed new values based on 2023 ATSDR updated tox profile"/>
    <s v="Yes"/>
    <d v="2025-01-15T00:00:00"/>
    <x v="0"/>
  </r>
  <r>
    <x v="43"/>
    <x v="43"/>
    <x v="43"/>
    <x v="43"/>
    <m/>
    <x v="1"/>
    <n v="1000"/>
    <s v="ATSDR"/>
    <s v="No"/>
    <s v="ATSDR"/>
    <n v="1000"/>
    <n v="1000"/>
    <d v="2023-09-01T00:00:00"/>
    <s v="Mouse"/>
    <x v="1"/>
    <s v="Yes"/>
    <s v="Landry 1985"/>
    <s v="Degenerative changes in the cerebellum granule cells with nuclear pyknosis and karyorrhexis"/>
    <m/>
    <s v="NOAEL"/>
    <m/>
    <s v="11 days"/>
    <s v="Yes"/>
    <s v="22/24 hours/day  "/>
    <s v="Yes"/>
    <s v="RGDR = 1 as default"/>
    <n v="3"/>
    <n v="10"/>
    <n v="3"/>
    <m/>
    <m/>
    <m/>
    <n v="90"/>
    <m/>
    <m/>
    <s v="Click Here"/>
    <s v="Kidney; Liver; Blood; Endocrine system; Eyes; Immune system; Gastrointestinal system"/>
    <s v="Proposed new values based on 2023 ATSDR updated tox profile"/>
    <s v="No"/>
    <d v="2025-01-15T00:00:00"/>
    <x v="0"/>
  </r>
  <r>
    <x v="44"/>
    <x v="44"/>
    <x v="44"/>
    <x v="44"/>
    <m/>
    <x v="1"/>
    <n v="2"/>
    <s v="DEQ"/>
    <s v="Yes"/>
    <s v="ATSDR"/>
    <n v="1.4"/>
    <n v="1.4"/>
    <d v="2017-11-01T00:00:00"/>
    <s v="Rat"/>
    <x v="0"/>
    <s v="Yes"/>
    <s v="Leong 1981"/>
    <s v="NOAEL identified for lack of respiratory effects in rats to derive an Intermediate MRL; ATSDR did not derive an Acute MRL due to one study with only a 7-hour exposure period."/>
    <m/>
    <s v="NOAEL"/>
    <m/>
    <s v="6 months"/>
    <s v="Yes"/>
    <s v="6/24 hours/day x 5/7 days/week"/>
    <s v="Yes"/>
    <s v="ATSDR did not provide the conversion factor in the MRL worksheet"/>
    <n v="10"/>
    <n v="10"/>
    <m/>
    <m/>
    <m/>
    <m/>
    <n v="100"/>
    <m/>
    <s v="Based on NOAEL for the lack of respiratory effects in rats."/>
    <s v="TRV Support Document"/>
    <s v="Nervous system"/>
    <s v="No proposed changes to chronic TRVs. Proposed acute TRV is derived from ATSDR's intermediate MRL. The exposure time is adjusted as described in &quot;Proposed TRVs where DEQ is the Authoritative Source.&quot; "/>
    <s v="Yes"/>
    <d v="2025-01-15T00:00:00"/>
    <x v="1"/>
  </r>
  <r>
    <x v="44"/>
    <x v="44"/>
    <x v="44"/>
    <x v="44"/>
    <m/>
    <x v="1"/>
    <n v="2"/>
    <s v="DEQ"/>
    <s v="Yes"/>
    <s v="DEQ"/>
    <n v="1.96"/>
    <n v="2"/>
    <d v="2024-11-08T00:00:00"/>
    <s v="Rat"/>
    <x v="0"/>
    <s v="Yes"/>
    <s v="Leong 1981"/>
    <s v="NOAEL identified for lack of respiratory effects in rats to derive an Intermediate MRL; ATSDR did not derive an Acute MRL due to one study with only a 7-hour exposure period."/>
    <m/>
    <s v="NOAEL"/>
    <m/>
    <s v="6 months"/>
    <s v="Yes"/>
    <s v="6/24 hours/day "/>
    <s v="Yes"/>
    <s v="ATSDR did not provide the conversion factor in the MRL worksheet"/>
    <n v="10"/>
    <n v="10"/>
    <m/>
    <m/>
    <m/>
    <m/>
    <n v="100"/>
    <m/>
    <s v="Adjusted from ATSDR intermediate MRL by removing days/week modification. See &quot;Proposed TRVs where DEQ is the Authoritative Source&quot; for more details."/>
    <s v="TRV Support Document"/>
    <m/>
    <s v="No proposed changes to chronic TRVs. Proposed acute TRV is derived from ATSDR's intermediate MRL. The exposure time is adjusted as described in &quot;Proposed TRVs where DEQ is the Authoritative Source.&quot; "/>
    <s v="Yes"/>
    <d v="2025-01-15T00:00:00"/>
    <x v="0"/>
  </r>
  <r>
    <x v="45"/>
    <x v="45"/>
    <x v="45"/>
    <x v="45"/>
    <m/>
    <x v="0"/>
    <n v="2"/>
    <s v="PPRTV"/>
    <s v="No"/>
    <s v="PPRTV"/>
    <n v="2"/>
    <n v="2"/>
    <d v="2015-09-30T00:00:00"/>
    <s v="Animal"/>
    <x v="3"/>
    <s v="Yes"/>
    <s v="NTP 1993; Travlos 1996"/>
    <s v="Methemoglobinemia"/>
    <m/>
    <s v="LOAEL"/>
    <m/>
    <s v="13 weeks"/>
    <s v="Yes"/>
    <s v="6/24 hours/day x 5/7 days/week"/>
    <s v="Yes"/>
    <s v="DAF = 1"/>
    <n v="3"/>
    <n v="10"/>
    <n v="10"/>
    <n v="3"/>
    <m/>
    <m/>
    <n v="1000"/>
    <m/>
    <m/>
    <s v="Click Here"/>
    <m/>
    <s v="DEQ proposes new TRVs"/>
    <s v="Yes"/>
    <d v="2025-01-15T00:00:00"/>
    <x v="0"/>
  </r>
  <r>
    <x v="46"/>
    <x v="46"/>
    <x v="46"/>
    <x v="46"/>
    <m/>
    <x v="0"/>
    <n v="0.4"/>
    <s v="OEHHA"/>
    <s v="No"/>
    <s v="OEHHA"/>
    <n v="0.4"/>
    <n v="0.4"/>
    <d v="2001-12-01T00:00:00"/>
    <s v="Mouse"/>
    <x v="0"/>
    <s v="Yes"/>
    <s v="Burleigh-flayer 1995"/>
    <s v="Nasal rhinitis; bronchiectasis"/>
    <m/>
    <s v="BMC05"/>
    <m/>
    <s v="107 weeks"/>
    <s v="Yes"/>
    <s v="6/24 hours/day x 5/7 days/week"/>
    <s v="Yes"/>
    <s v="RGDR = 0.21"/>
    <n v="3"/>
    <n v="10"/>
    <m/>
    <m/>
    <m/>
    <m/>
    <n v="30"/>
    <m/>
    <m/>
    <s v="Click Here"/>
    <s v="Kidney; Blood"/>
    <s v="No proposed changes to TRVs"/>
    <s v="No"/>
    <d v="2025-01-15T00:00:00"/>
    <x v="0"/>
  </r>
  <r>
    <x v="46"/>
    <x v="46"/>
    <x v="46"/>
    <x v="46"/>
    <m/>
    <x v="1"/>
    <n v="29"/>
    <s v="OEHHA"/>
    <s v="No"/>
    <s v="OEHHA"/>
    <n v="29"/>
    <n v="29"/>
    <d v="1999-04-01T00:00:00"/>
    <s v="Mouse"/>
    <x v="0"/>
    <s v="Yes"/>
    <s v="Kane 1979"/>
    <s v="Decrease in respiratory rate by 50%"/>
    <m/>
    <s v="LOAEL"/>
    <s v="Described as an RD50 or level at which respiratory rate was decreased by 50%."/>
    <s v="10 minutes"/>
    <s v="Yes"/>
    <s v="10 experimental exposure time mathematically expanded to fit OEHHA's 1-hour REL averaging time "/>
    <s v="No"/>
    <s v="Could not find DAF info in summary"/>
    <n v="3"/>
    <n v="10"/>
    <m/>
    <m/>
    <m/>
    <m/>
    <n v="30"/>
    <m/>
    <m/>
    <s v="Click Here"/>
    <s v="Blood; Eyes; Nervous system; Gastrointestinal system"/>
    <s v="No proposed changes to TRVs"/>
    <s v="No"/>
    <d v="2025-01-15T00:00:00"/>
    <x v="0"/>
  </r>
  <r>
    <x v="47"/>
    <x v="47"/>
    <x v="47"/>
    <x v="47"/>
    <m/>
    <x v="0"/>
    <n v="20"/>
    <s v="IRIS"/>
    <s v="No"/>
    <s v="IRIS"/>
    <n v="20"/>
    <n v="20"/>
    <d v="2010-09-30T00:00:00"/>
    <s v="Rat/Mouse"/>
    <x v="5"/>
    <s v="Yes"/>
    <s v="NTP 1998"/>
    <s v="Splenic hematopoietic proliferation"/>
    <m/>
    <s v="BMC10"/>
    <m/>
    <s v="16 days, 13 weeks, 2 years"/>
    <s v="No"/>
    <m/>
    <s v="Yes"/>
    <s v="DAF = 1"/>
    <n v="3"/>
    <n v="10"/>
    <m/>
    <m/>
    <n v="3"/>
    <m/>
    <n v="100"/>
    <m/>
    <m/>
    <s v="Click Here"/>
    <s v="Kidney; Blood; Nervous system; Cardiovascular system"/>
    <s v="No proposed changes to TRV"/>
    <s v="No"/>
    <d v="2025-01-15T00:00:00"/>
    <x v="0"/>
  </r>
  <r>
    <x v="47"/>
    <x v="47"/>
    <x v="47"/>
    <x v="47"/>
    <m/>
    <x v="0"/>
    <n v="20"/>
    <s v="IRIS"/>
    <s v="No"/>
    <s v="IRIS"/>
    <n v="20"/>
    <n v="20"/>
    <d v="2010-09-30T00:00:00"/>
    <s v="Rat/Mouse"/>
    <x v="0"/>
    <s v="Yes"/>
    <s v="NTP 1998"/>
    <s v="Increase in incidence of olfactory atrophy, alveolar hyperplasia"/>
    <m/>
    <s v="BMC05"/>
    <m/>
    <s v="16 days, 13 weeks, 2 years"/>
    <s v="No"/>
    <m/>
    <s v="Yes"/>
    <s v="DAF = 1"/>
    <n v="3"/>
    <n v="10"/>
    <m/>
    <m/>
    <n v="3"/>
    <m/>
    <n v="100"/>
    <m/>
    <m/>
    <s v="Click Here"/>
    <s v="Kidney; Blood; Nervous system; Cardiovascular system"/>
    <s v="No proposed changes to TRV"/>
    <s v="No"/>
    <d v="2025-01-15T00:00:00"/>
    <x v="0"/>
  </r>
  <r>
    <x v="48"/>
    <x v="48"/>
    <x v="48"/>
    <x v="48"/>
    <n v="6"/>
    <x v="0"/>
    <n v="1.4"/>
    <s v="DEQ"/>
    <s v="No"/>
    <s v="DEQ"/>
    <n v="1.43"/>
    <n v="1.4"/>
    <d v="2024-02-02T00:00:00"/>
    <s v="Animal"/>
    <x v="0"/>
    <s v="Yes"/>
    <s v="Derelanko 1999"/>
    <s v="mild septal cell hyperplasia and chronic interstitial inflammation of the lung"/>
    <m/>
    <s v="LOAEL"/>
    <m/>
    <s v="13 weeks"/>
    <s v="Yes"/>
    <s v="6/24 hours/day x 5/7 days/week"/>
    <s v="Yes"/>
    <s v="RDDR = 0.789"/>
    <n v="3"/>
    <n v="10"/>
    <n v="3"/>
    <n v="3"/>
    <m/>
    <m/>
    <n v="300"/>
    <m/>
    <s v="adjusted from ATSDR intermediate MRL for insoluble trivalent chromium by adding another UF of 3 to adjust from subchronic to chronic. TCEQ did something similar. "/>
    <s v="TRV Support Document"/>
    <m/>
    <s v="Chronic TRV is derived by dividing ATSDR's intermediate MRL by an additional UF of 3 for a total UF rounded to 300 to adjust the result from a subchronic to a chronic averaging time. OEHHA applied the same approach to the same critical study to derive their chronic value for water soluble chromium III compounds. The proposed acute TRV is ATSDR's same intermediate MRL adjusted to remove the days/week component of the intermittent to continuous exposure adjustment. See &quot;Proposed TRVs where DEQ is the Authoritative Source&quot; document for details of the adjustments to both chronic and acute TRVs. "/>
    <s v="Yes"/>
    <d v="2025-01-15T00:00:00"/>
    <x v="0"/>
  </r>
  <r>
    <x v="48"/>
    <x v="48"/>
    <x v="48"/>
    <x v="48"/>
    <m/>
    <x v="1"/>
    <n v="7"/>
    <s v="DEQ"/>
    <s v="Yes"/>
    <s v="ATSDR"/>
    <n v="5"/>
    <n v="5"/>
    <d v="2012-09-01T00:00:00"/>
    <s v="Animal"/>
    <x v="0"/>
    <s v="Yes"/>
    <s v="Derelanko 1999"/>
    <s v="mild septal cell hyperplasia and chronic interstitial inflammation of the lung"/>
    <m/>
    <s v="LOAEL"/>
    <m/>
    <s v="13 weeks"/>
    <s v="Yes"/>
    <s v="6/24 hours/day x 5/7 days/week"/>
    <s v="Yes"/>
    <s v="RDDR = 0.789"/>
    <n v="3"/>
    <n v="10"/>
    <n v="3"/>
    <m/>
    <m/>
    <m/>
    <n v="90"/>
    <m/>
    <m/>
    <s v="TRV Support Document"/>
    <m/>
    <s v="Chronic TRV is derived by dividing ATSDR's intermediate MRL by an additional UF of 3 for a total UF rounded to 300 to adjust the result from a subchronic to a chronic averaging time. OEHHA applied the same approach to the same critical study to derive their chronic value for water soluble chromium III compounds. The proposed acute TRV is ATSDR's same intermediate MRL adjusted to remove the days/week component of the intermittent to continuous exposure adjustment. See &quot;Proposed TRVs where DEQ is the Authoritative Source&quot; document for details of the adjustments to both chronic and acute TRVs. "/>
    <s v="Yes"/>
    <d v="2025-01-15T00:00:00"/>
    <x v="1"/>
  </r>
  <r>
    <x v="48"/>
    <x v="48"/>
    <x v="48"/>
    <x v="48"/>
    <m/>
    <x v="1"/>
    <n v="7"/>
    <s v="DEQ"/>
    <s v="Yes"/>
    <s v="DEQ"/>
    <n v="7"/>
    <n v="7"/>
    <d v="2024-10-16T00:00:00"/>
    <s v="Animal"/>
    <x v="0"/>
    <s v="Yes"/>
    <s v="Derelanko 1999"/>
    <s v="mild septal cell hyperplasia and chronic interstitial inflammation of the lung"/>
    <m/>
    <s v="LOAEL"/>
    <m/>
    <s v="13 weeks"/>
    <s v="Yes"/>
    <s v="6/24 hours/day "/>
    <s v="Yes"/>
    <s v="RDDR = 0.789"/>
    <n v="3"/>
    <n v="10"/>
    <n v="3"/>
    <m/>
    <m/>
    <m/>
    <n v="90"/>
    <m/>
    <s v="Adjusted from ATSDR intermediate MRL to remove days/week component of intermittent to continuous exposure adjustment"/>
    <s v="TRV Support Document"/>
    <m/>
    <s v="Chronic TRV is derived by dividing ATSDR's intermediate MRL by an additional UF of 3 for a total UF rounded to 300 to adjust the result from a subchronic to a chronic averaging time. OEHHA applied the same approach to the same critical study to derive their chronic value for water soluble chromium III compounds. The proposed acute TRV is ATSDR's same intermediate MRL adjusted to remove the days/week component of the intermittent to continuous exposure adjustment. See &quot;Proposed TRVs where DEQ is the Authoritative Source&quot; document for details of the adjustments to both chronic and acute TRVs. "/>
    <s v="Yes"/>
    <d v="2025-01-15T00:00:00"/>
    <x v="0"/>
  </r>
  <r>
    <x v="49"/>
    <x v="49"/>
    <x v="49"/>
    <x v="49"/>
    <m/>
    <x v="0"/>
    <n v="0.06"/>
    <s v="OEHHA"/>
    <s v="No"/>
    <s v="OEHHA"/>
    <n v="0.06"/>
    <n v="0.06"/>
    <d v="2022-08-01T00:00:00"/>
    <s v="Animal"/>
    <x v="0"/>
    <s v="Yes"/>
    <s v="Derelanko 1999"/>
    <s v="Increased relative lung weights in males due to granulomatous inflammation, Type II cell hyperplasia, and histiocytosis in lymphoid tissue"/>
    <m/>
    <s v="BMC1SD"/>
    <m/>
    <s v="13 weeks"/>
    <s v="Yes"/>
    <s v="6/24 hours/day x 5/7 days/week"/>
    <s v="Yes"/>
    <s v="RDDR = 0.3"/>
    <n v="6"/>
    <n v="30"/>
    <m/>
    <n v="3"/>
    <m/>
    <m/>
    <n v="600"/>
    <m/>
    <m/>
    <s v="Click Here"/>
    <m/>
    <s v="The proposed TRVs are based on molecular weight equivalents of the trivalent chromium ion. See notes for which specific trivalent chromium compounds should be counted as soluble trivalent chromium and to which these TRVs should be applied. DEQ proposes an acute TRV based ATSDR's intermediate MRL rather than OEHHA's more recently published acute REL because OEHHA's value is based on a much older critical study than ATSDR's intermediate MRL and because an exposure time adjustment to OEHHA's 1-hour REL would create an acute TRV lower than the proposed chronic TRV."/>
    <s v="Yes"/>
    <d v="2025-01-15T00:00:00"/>
    <x v="0"/>
  </r>
  <r>
    <x v="49"/>
    <x v="49"/>
    <x v="49"/>
    <x v="49"/>
    <m/>
    <x v="1"/>
    <n v="0.14000000000000001"/>
    <s v="DEQ"/>
    <s v="Yes"/>
    <s v="OEHHA"/>
    <n v="0.48"/>
    <n v="0.48"/>
    <d v="2022-08-01T00:00:00"/>
    <s v="Animal"/>
    <x v="0"/>
    <s v="Yes"/>
    <s v="Henderson 1979"/>
    <s v="Enzyme release consistent with cell membrane damage and tissue injury; increased AP, ALP, and beta-glucuronidase activity in lung tissue and/or bronchioalveolar lavage fluid"/>
    <m/>
    <s v="NOAEL"/>
    <m/>
    <s v="30 minutes"/>
    <s v="Yes"/>
    <s v="30 minute experimental exposure adjusted to 1 hour using Haber's law"/>
    <s v="Yes"/>
    <s v="RDDR = 0.35"/>
    <n v="6"/>
    <n v="30"/>
    <m/>
    <m/>
    <m/>
    <m/>
    <n v="200"/>
    <m/>
    <m/>
    <s v="TRV Support Document"/>
    <m/>
    <s v="The proposed TRVs are based on molecular weight equivalents of the trivalent chromium ion. See notes for which specific trivalent chromium compounds should be counted as soluble trivalent chromium and to which these TRVs should be applied. DEQ proposes an acute TRV based ATSDR's intermediate MRL rather than OEHHA's more recently published acute REL because OEHHA's value is based on a much older critical study than ATSDR's intermediate MRL and because an exposure time adjustment to OEHHA's 1-hour REL would create an acute TRV lower than the proposed chronic TRV."/>
    <s v="Yes"/>
    <d v="2025-01-15T00:00:00"/>
    <x v="1"/>
  </r>
  <r>
    <x v="49"/>
    <x v="49"/>
    <x v="49"/>
    <x v="49"/>
    <m/>
    <x v="1"/>
    <n v="0.14000000000000001"/>
    <s v="DEQ"/>
    <s v="Yes"/>
    <s v="ATSDR"/>
    <n v="0.1"/>
    <n v="0.1"/>
    <d v="2012-09-01T00:00:00"/>
    <s v="Animal"/>
    <x v="0"/>
    <s v="Yes"/>
    <s v="Derelanko 1999"/>
    <s v="Nasal and Larynx lesions"/>
    <m/>
    <s v="LOAEL"/>
    <m/>
    <s v="13 weeks"/>
    <s v="Yes"/>
    <s v="6/24 hours/day x 5/7 days/week"/>
    <s v="Yes"/>
    <s v="RDDR = 0.078"/>
    <n v="3"/>
    <n v="10"/>
    <n v="10"/>
    <m/>
    <m/>
    <m/>
    <n v="300"/>
    <m/>
    <m/>
    <s v="TRV Support Document"/>
    <m/>
    <s v="The proposed TRVs are based on molecular weight equivalents of the trivalent chromium ion. See notes for which specific trivalent chromium compounds should be counted as soluble trivalent chromium and to which these TRVs should be applied. DEQ proposes an acute TRV based ATSDR's intermediate MRL rather than OEHHA's more recently published acute REL because OEHHA's value is based on a much older critical study than ATSDR's intermediate MRL and because an exposure time adjustment to OEHHA's 1-hour REL would create an acute TRV lower than the proposed chronic TRV."/>
    <s v="Yes"/>
    <d v="2025-01-15T00:00:00"/>
    <x v="1"/>
  </r>
  <r>
    <x v="49"/>
    <x v="49"/>
    <x v="49"/>
    <x v="49"/>
    <m/>
    <x v="1"/>
    <n v="0.14000000000000001"/>
    <s v="DEQ"/>
    <s v="Yes"/>
    <s v="DEQ"/>
    <n v="0.14000000000000001"/>
    <n v="0.14000000000000001"/>
    <d v="2024-10-16T00:00:00"/>
    <s v="Animal"/>
    <x v="0"/>
    <s v="Yes"/>
    <s v="Derelanko 1999"/>
    <s v="Nasal and Larynx lesions"/>
    <m/>
    <s v="LOAEL"/>
    <m/>
    <s v="13 weeks"/>
    <s v="Yes"/>
    <s v="6/24 hours/day "/>
    <s v="Yes"/>
    <s v="RDDR = 0.078"/>
    <n v="3"/>
    <n v="10"/>
    <n v="10"/>
    <m/>
    <m/>
    <m/>
    <n v="300"/>
    <m/>
    <s v="Adjusted from ATSDR intermediate MRL to remove days/week component of intermittent to continuous exposure adjustment"/>
    <s v="TRV Support Document"/>
    <m/>
    <s v="The proposed TRVs are based on molecular weight equivalents of the trivalent chromium ion. See notes for which specific trivalent chromium compounds should be counted as soluble trivalent chromium and to which these TRVs should be applied. DEQ proposes an acute TRV based ATSDR's intermediate MRL rather than OEHHA's more recently published acute REL because OEHHA's value is based on a much older critical study than ATSDR's intermediate MRL and because an exposure time adjustment to OEHHA's 1-hour REL would create an acute TRV lower than the proposed chronic TRV."/>
    <s v="Yes"/>
    <d v="2025-01-15T00:00:00"/>
    <x v="0"/>
  </r>
  <r>
    <x v="50"/>
    <x v="50"/>
    <x v="50"/>
    <x v="50"/>
    <m/>
    <x v="0"/>
    <n v="0.03"/>
    <s v="IRIS"/>
    <s v="Yes"/>
    <s v="OEHHA"/>
    <n v="2E-3"/>
    <n v="2E-3"/>
    <d v="2001-01-01T00:00:00"/>
    <s v="Human"/>
    <x v="0"/>
    <s v="Yes"/>
    <s v="Hedenstierna 1983"/>
    <s v="Nasal atrophy, nasal mucosal ulcerations, nasal septal perforations, transient pulmonary function changes"/>
    <m/>
    <s v="LOAEL"/>
    <m/>
    <s v="Mean 2.5 years"/>
    <s v="Yes"/>
    <s v="Standard occupational adjustment"/>
    <s v="No"/>
    <m/>
    <m/>
    <n v="10"/>
    <n v="3"/>
    <n v="10"/>
    <m/>
    <m/>
    <n v="300"/>
    <m/>
    <m/>
    <s v="Click Here"/>
    <m/>
    <s v="Proposed cancer and chronic TRVs are adopted from the 8/2024 IRIS assessment. They are most recently published of available values and are based on the most recently published underlying studies. The proposed acute TRV from DEQ is derived from ATSDR's intermediate MRL by removing the days/week component of the intermittent to continuous exposure adjustment. See Appendix for more details. "/>
    <s v="Yes"/>
    <d v="2025-01-15T00:00:00"/>
    <x v="1"/>
  </r>
  <r>
    <x v="50"/>
    <x v="50"/>
    <x v="50"/>
    <x v="50"/>
    <m/>
    <x v="0"/>
    <n v="0.03"/>
    <s v="IRIS"/>
    <s v="Yes"/>
    <s v="ATSDR"/>
    <n v="5.0000000000000001E-3"/>
    <n v="5.0000000000000001E-3"/>
    <d v="2012-09-02T00:00:00"/>
    <s v="Human"/>
    <x v="0"/>
    <s v="Yes"/>
    <s v="Lindberg Hedenstierna 1983"/>
    <s v="Nasal irritation, mucosal atrophy, decreased FVC, FEP1, and FEV"/>
    <m/>
    <s v="LOAEL"/>
    <m/>
    <s v="Mean 2.5 years"/>
    <s v="Yes"/>
    <s v="8/24 hours/day x 5/7 days/week"/>
    <s v="No"/>
    <m/>
    <m/>
    <n v="10"/>
    <n v="10"/>
    <m/>
    <m/>
    <m/>
    <n v="100"/>
    <m/>
    <m/>
    <s v="Click Here"/>
    <m/>
    <s v="Proposed cancer and chronic TRVs are adopted from the 8/2024 IRIS assessment. They are most recently published of available values and are based on the most recently published underlying studies. The proposed acute TRV from DEQ is derived from ATSDR's intermediate MRL by removing the days/week component of the intermittent to continuous exposure adjustment. See Appendix for more details. "/>
    <s v="Yes"/>
    <d v="2025-01-15T00:00:00"/>
    <x v="1"/>
  </r>
  <r>
    <x v="50"/>
    <x v="50"/>
    <x v="50"/>
    <x v="50"/>
    <m/>
    <x v="0"/>
    <n v="0.03"/>
    <s v="IRIS"/>
    <s v="Yes"/>
    <s v="IRIS"/>
    <n v="0.03"/>
    <n v="0.03"/>
    <d v="2024-08-01T00:00:00"/>
    <s v="Human"/>
    <x v="0"/>
    <s v="Yes"/>
    <s v="Gibb 2000"/>
    <s v="Ulcerated nasal septum"/>
    <m/>
    <s v="LOAEL"/>
    <m/>
    <s v="90 days"/>
    <s v="Yes"/>
    <s v="(10 m3/8 hours)/(20 m3/24 hours) x 240/365 days"/>
    <s v="No"/>
    <m/>
    <m/>
    <n v="3"/>
    <n v="10"/>
    <n v="3"/>
    <m/>
    <m/>
    <n v="100"/>
    <m/>
    <m/>
    <s v="Click Here"/>
    <m/>
    <s v="Proposed cancer and chronic TRVs are adopted from the 8/2024 IRIS assessment. They are most recently published of available values and are based on the most recently published underlying studies. The proposed acute TRV from DEQ is derived from ATSDR's intermediate MRL by removing the days/week component of the intermittent to continuous exposure adjustment. See Appendix for more details. "/>
    <s v="Yes"/>
    <d v="2025-01-15T00:00:00"/>
    <x v="0"/>
  </r>
  <r>
    <x v="50"/>
    <x v="50"/>
    <x v="50"/>
    <x v="50"/>
    <m/>
    <x v="1"/>
    <n v="7.0000000000000001E-3"/>
    <s v="DEQ"/>
    <s v="Yes"/>
    <s v="ATSDR"/>
    <n v="5.0000000000000001E-3"/>
    <n v="5.0000000000000001E-3"/>
    <d v="2012-09-02T00:00:00"/>
    <s v="Human"/>
    <x v="0"/>
    <s v="Yes"/>
    <s v="Lindberg 1983"/>
    <s v="Nasal irritation, mucosal atrophy, decreased FVC, FEP1, and FEV"/>
    <m/>
    <s v="LOAEL"/>
    <m/>
    <s v="Median 2.5 years"/>
    <s v="Yes"/>
    <s v="8/24 hours/day x 5/7 days/week"/>
    <s v="No"/>
    <m/>
    <m/>
    <n v="10"/>
    <n v="10"/>
    <m/>
    <m/>
    <m/>
    <n v="100"/>
    <m/>
    <m/>
    <s v="TRV Support Document"/>
    <m/>
    <s v="Proposed cancer and chronic TRVs are adopted from the 8/2024 IRIS assessment. They are most recently published of available values and are based on the most recently published underlying studies. The proposed acute TRV from DEQ is derived from ATSDR's intermediate MRL by removing the days/week component of the intermittent to continuous exposure adjustment. See Appendix for more details. "/>
    <s v="Yes"/>
    <d v="2025-01-15T00:00:00"/>
    <x v="1"/>
  </r>
  <r>
    <x v="50"/>
    <x v="50"/>
    <x v="50"/>
    <x v="50"/>
    <m/>
    <x v="1"/>
    <n v="7.0000000000000001E-3"/>
    <s v="DEQ"/>
    <s v="Yes"/>
    <s v="DEQ"/>
    <n v="7.0000000000000001E-3"/>
    <n v="7.0000000000000001E-3"/>
    <d v="2024-08-09T00:00:00"/>
    <s v="Human"/>
    <x v="0"/>
    <s v="Yes"/>
    <s v="Lindberg 1983"/>
    <s v="Nasal irritation, mucosal atrophy, decreased FVC, FEP1, and FEV"/>
    <m/>
    <s v="LOAEL"/>
    <m/>
    <s v="Median 2.5 years"/>
    <s v="Yes"/>
    <s v="8/24 hours/day  "/>
    <s v="No"/>
    <m/>
    <m/>
    <n v="10"/>
    <n v="10"/>
    <m/>
    <m/>
    <m/>
    <n v="100"/>
    <m/>
    <s v="Adapted from 2012 ATSDR intermediate MRL"/>
    <s v="TRV Support Document"/>
    <m/>
    <s v="Proposed cancer and chronic TRVs are adopted from the 8/2024 IRIS assessment. They are most recently published of available values and are based on the most recently published underlying studies. The proposed acute TRV from DEQ is derived from ATSDR's intermediate MRL by removing the days/week component of the intermittent to continuous exposure adjustment. See Appendix for more details. "/>
    <s v="Yes"/>
    <d v="2025-01-15T00:00:00"/>
    <x v="0"/>
  </r>
  <r>
    <x v="51"/>
    <x v="51"/>
    <x v="51"/>
    <x v="51"/>
    <m/>
    <x v="0"/>
    <n v="0.03"/>
    <s v="IRIS"/>
    <s v="Yes"/>
    <s v="OEHHA"/>
    <n v="0.2"/>
    <n v="0.2"/>
    <d v="2001-01-01T00:00:00"/>
    <s v="Rat"/>
    <x v="0"/>
    <s v="Yes"/>
    <s v="Glaser 1990 "/>
    <s v="Bronchoalveolar hyperplasia"/>
    <m/>
    <s v="BMC05"/>
    <m/>
    <s v="90 days"/>
    <s v="Yes"/>
    <s v="22/24 hours/day (dosing was every day so no days/week adjustment needed)"/>
    <s v="Yes"/>
    <s v="RDDR = 2.1355"/>
    <n v="3"/>
    <n v="10"/>
    <m/>
    <n v="3"/>
    <m/>
    <m/>
    <n v="100"/>
    <m/>
    <m/>
    <s v="Click Here"/>
    <m/>
    <s v="Proposed cancer and chronic noncancer TRVs are from the 8/2024 IRIS assessment, which treats both particulate and aerosol mist hexavalent chromium the same. Note that chronic values are adjusted to reflect the concentration of the hexavalent chromium molecule. DEQ is not proposing to change the acute TRV. "/>
    <s v="Yes"/>
    <d v="2025-01-15T00:00:00"/>
    <x v="1"/>
  </r>
  <r>
    <x v="51"/>
    <x v="51"/>
    <x v="51"/>
    <x v="51"/>
    <m/>
    <x v="0"/>
    <n v="0.03"/>
    <s v="IRIS"/>
    <s v="Yes"/>
    <s v="IRIS"/>
    <n v="0.03"/>
    <n v="0.03"/>
    <d v="2024-08-01T00:00:00"/>
    <s v="Human"/>
    <x v="0"/>
    <s v="Yes"/>
    <s v="Gibb 2000"/>
    <s v="Ulcerated nasal septum"/>
    <m/>
    <s v="LOAEL"/>
    <m/>
    <s v="90 days"/>
    <s v="Yes"/>
    <s v="(10 m3/8 hours)/(20m3/24 hours) x 240/365 days"/>
    <s v="No"/>
    <m/>
    <m/>
    <n v="3"/>
    <n v="10"/>
    <n v="3"/>
    <m/>
    <m/>
    <n v="100"/>
    <m/>
    <m/>
    <s v="Click Here"/>
    <m/>
    <s v="Proposed cancer and chronic noncancer TRVs are from the 8/2024 IRIS assessment, which treats both particulate and aerosol mist hexavalent chromium the same. Note that chronic values are adjusted to reflect the concentration of the hexavalent chromium molecule. DEQ is not proposing to change the acute TRV. "/>
    <s v="Yes"/>
    <d v="2025-01-15T00:00:00"/>
    <x v="0"/>
  </r>
  <r>
    <x v="51"/>
    <x v="51"/>
    <x v="51"/>
    <x v="51"/>
    <m/>
    <x v="1"/>
    <n v="0.3"/>
    <s v="ATSDR"/>
    <s v="No"/>
    <s v="ATSDR"/>
    <n v="0.3"/>
    <n v="0.3"/>
    <d v="2012-09-01T00:00:00"/>
    <s v="Animal"/>
    <x v="0"/>
    <s v="Yes"/>
    <s v="Glaser 1990 "/>
    <s v="alterations in lactate dehydrogenase levels in bronchoalveolar lavage"/>
    <m/>
    <s v="BMC10"/>
    <m/>
    <s v="90 days"/>
    <s v="Yes"/>
    <s v="22/24 hours day"/>
    <s v="Yes"/>
    <s v="RDDR = 0.63"/>
    <n v="3"/>
    <n v="10"/>
    <m/>
    <m/>
    <m/>
    <m/>
    <n v="30"/>
    <m/>
    <m/>
    <s v="Click Here"/>
    <m/>
    <s v="Proposed cancer and chronic noncancer TRVs are from the 8/2024 IRIS assessment, which treats both particulate and aerosol mist hexavalent chromium the same. Note that chronic values are adjusted to reflect the concentration of the hexavalent chromium molecule. DEQ is not proposing to change the acute TRV. "/>
    <s v="No"/>
    <d v="2025-01-15T00:00:00"/>
    <x v="0"/>
  </r>
  <r>
    <x v="52"/>
    <x v="52"/>
    <x v="52"/>
    <x v="52"/>
    <n v="6"/>
    <x v="0"/>
    <n v="0.1"/>
    <s v="ATSDR"/>
    <s v="Yes"/>
    <s v="ATSDR"/>
    <n v="0.1"/>
    <n v="0.1"/>
    <d v="2024-10-01T00:00:00"/>
    <s v="Human"/>
    <x v="0"/>
    <s v="Yes"/>
    <s v="Nemery 1992"/>
    <s v="Reduced spirometry parameter values"/>
    <m/>
    <s v="NOAEL"/>
    <m/>
    <s v="Couldn't find in ATSDR summary material. Duration listed as &quot;occupational&quot;"/>
    <s v="Yes"/>
    <s v="8/24 hours/day x 5/7 days/week"/>
    <s v="No"/>
    <m/>
    <m/>
    <n v="10"/>
    <m/>
    <m/>
    <m/>
    <m/>
    <n v="10"/>
    <m/>
    <m/>
    <s v="Click Here"/>
    <m/>
    <s v="New science"/>
    <s v="No"/>
    <d v="2025-01-15T00:00:00"/>
    <x v="0"/>
  </r>
  <r>
    <x v="52"/>
    <x v="52"/>
    <x v="52"/>
    <x v="52"/>
    <n v="6"/>
    <x v="0"/>
    <n v="0.1"/>
    <s v="ATSDR"/>
    <s v="Yes"/>
    <s v="PPRTV"/>
    <n v="6.0000000000000001E-3"/>
    <n v="6.0000000000000001E-3"/>
    <d v="2008-08-25T00:00:00"/>
    <s v="Human"/>
    <x v="0"/>
    <s v="Yes"/>
    <s v="Nemery 1992"/>
    <s v="Decreased pulmonary function and respiratory tract irritation"/>
    <m/>
    <s v="NOAEL"/>
    <m/>
    <s v="Not reported in summary document"/>
    <s v="Yes"/>
    <s v="10/20 m3/day x 5/7 days/week"/>
    <s v="No"/>
    <m/>
    <m/>
    <n v="10"/>
    <m/>
    <n v="3"/>
    <n v="10"/>
    <m/>
    <n v="300"/>
    <m/>
    <m/>
    <s v="Click Here"/>
    <m/>
    <s v="New science"/>
    <s v="No"/>
    <d v="2025-01-15T00:00:00"/>
    <x v="1"/>
  </r>
  <r>
    <x v="52"/>
    <x v="52"/>
    <x v="52"/>
    <x v="52"/>
    <n v="6"/>
    <x v="1"/>
    <n v="0.3"/>
    <s v="ATSDR"/>
    <s v="No"/>
    <s v="ATSDR"/>
    <n v="0.3"/>
    <n v="0.3"/>
    <d v="2024-10-01T00:00:00"/>
    <s v="Animal"/>
    <x v="0"/>
    <s v="Yes"/>
    <s v="Viegas 2022a; Viegas 2022b"/>
    <s v="Increased neutrophils in bronchoalveolar lavage fluid"/>
    <m/>
    <s v="NOAEL"/>
    <m/>
    <s v="4  hours"/>
    <s v="Yes"/>
    <s v="4/24 hours/day"/>
    <s v="Yes"/>
    <s v="Used MPPD model "/>
    <n v="3"/>
    <n v="10"/>
    <m/>
    <m/>
    <m/>
    <m/>
    <n v="30"/>
    <m/>
    <m/>
    <s v="Click Here"/>
    <m/>
    <s v="New ATSDR value - no other options"/>
    <s v="Yes"/>
    <d v="2025-01-15T00:00:00"/>
    <x v="0"/>
  </r>
  <r>
    <x v="53"/>
    <x v="53"/>
    <x v="53"/>
    <x v="53"/>
    <m/>
    <x v="1"/>
    <n v="100"/>
    <s v="OEHHA"/>
    <s v="No"/>
    <s v="OEHHA"/>
    <n v="100"/>
    <n v="100"/>
    <d v="1999-04-01T00:00:00"/>
    <s v="Human"/>
    <x v="0"/>
    <s v="Yes"/>
    <s v="ACGIH 1991; Gleason 1968; Whitman 1957, 1962"/>
    <s v="&quot;metal fume fever...respiratory system defense mechanism&quot;"/>
    <m/>
    <s v="NOAEL"/>
    <m/>
    <s v="&quot;unknown&quot;"/>
    <s v="No"/>
    <m/>
    <s v="No"/>
    <m/>
    <m/>
    <n v="10"/>
    <m/>
    <m/>
    <m/>
    <m/>
    <n v="10"/>
    <m/>
    <m/>
    <s v="Click Here"/>
    <s v="Nervous system; Gastrointestinal system"/>
    <s v="No proposed changes to TRV"/>
    <s v="No"/>
    <d v="2025-01-15T00:00:00"/>
    <x v="0"/>
  </r>
  <r>
    <x v="54"/>
    <x v="54"/>
    <x v="54"/>
    <x v="54"/>
    <m/>
    <x v="0"/>
    <n v="600"/>
    <s v="OEHHA"/>
    <s v="No"/>
    <s v="OEHHA"/>
    <n v="600"/>
    <n v="600"/>
    <d v="2001-01-01T00:00:00"/>
    <s v="Rat"/>
    <x v="1"/>
    <s v="Yes"/>
    <s v="US EPA 1987"/>
    <s v="Decreased body weights and neurotoxicity (tremors, salivation, lacrimation)"/>
    <m/>
    <s v="NOAEL"/>
    <m/>
    <s v="90 days"/>
    <s v="No"/>
    <m/>
    <s v="Yes"/>
    <s v="route-route extrapolation factor 3500 ug/m3 per mg/kg/day"/>
    <n v="10"/>
    <n v="10"/>
    <m/>
    <n v="3"/>
    <m/>
    <m/>
    <n v="300"/>
    <m/>
    <m/>
    <s v="Click Here"/>
    <s v="Kidney; Liver; Cardiovascular system; Immune system"/>
    <s v="No proposed changes to TRV"/>
    <s v="No"/>
    <d v="2025-01-15T00:00:00"/>
    <x v="0"/>
  </r>
  <r>
    <x v="55"/>
    <x v="55"/>
    <x v="55"/>
    <x v="55"/>
    <m/>
    <x v="1"/>
    <n v="29"/>
    <s v="DEQ"/>
    <s v="No"/>
    <s v="DEQ"/>
    <n v="29"/>
    <n v="29"/>
    <d v="2024-03-05T00:00:00"/>
    <s v="Human"/>
    <x v="2"/>
    <s v="Yes"/>
    <s v="Fannick 1982"/>
    <s v="Intermittent minor eye irritation"/>
    <m/>
    <s v="LOAEL"/>
    <s v="minimal LOAEL"/>
    <s v="8 hours"/>
    <s v="No"/>
    <s v="&quot;Effects were concentration - not time dependent&quot;"/>
    <s v="No"/>
    <m/>
    <m/>
    <n v="3"/>
    <n v="3"/>
    <m/>
    <n v="6"/>
    <m/>
    <n v="54"/>
    <m/>
    <s v="Modified from TCEQ acute ReV"/>
    <s v="TRV Support Document"/>
    <m/>
    <s v="Proposed chronic TRV is derived by multiplying OEHHA's chronic ReV for acrolein by a relative potency factor of 3 that was derived by TCEQ 8/23/2016. TCEQ developed the relative potency factor for crotonaldehyde using acrolein as the index chemical. DEQ proposes to apply the RPF to the chronic TRV for acrolein DEQ proposes to adopt rather than TCEQ's chronic ReV for acrolein. The proposed acute TRV is adopted directly from TCEQ as this value was derived using a human worker study where crotonaldehyde itself was the chemical people were exposed to."/>
    <s v="Yes"/>
    <d v="2025-01-15T00:00:00"/>
    <x v="0"/>
  </r>
  <r>
    <x v="55"/>
    <x v="55"/>
    <x v="55"/>
    <x v="55"/>
    <m/>
    <x v="0"/>
    <n v="2.7"/>
    <s v="DEQ"/>
    <s v="No"/>
    <s v="DEQ"/>
    <n v="2.7"/>
    <n v="2.7"/>
    <d v="2024-03-05T00:00:00"/>
    <s v="Animal"/>
    <x v="0"/>
    <s v="Yes"/>
    <s v="Matsumoto 2021"/>
    <s v="Nasal respiratory epithelial lesions"/>
    <m/>
    <s v="BMC10"/>
    <m/>
    <s v="2 years"/>
    <s v="Yes"/>
    <s v="6/24 hours/day x 5/7 days/week"/>
    <s v="Yes"/>
    <s v="RGDR = 0.25"/>
    <n v="3"/>
    <n v="10"/>
    <m/>
    <m/>
    <m/>
    <m/>
    <n v="30"/>
    <m/>
    <s v="Derived from ATSDR's chronic MRL for acrolein by applying a relative potency factor of 3 developed by the Texas Commission on Environmental Quality. See &quot;TRV Support Document&quot; Chapter 5, section 3. "/>
    <s v="TRV Support Document"/>
    <m/>
    <s v="Derived from ATSDR's chronic MRL for acrolein by applying a relative potency factor of 3 developed by the Texas Commission on Environmental Quality. See &quot;TRV Support Document&quot;. "/>
    <s v="Yes"/>
    <d v="2025-07-21T00:00:00"/>
    <x v="0"/>
  </r>
  <r>
    <x v="56"/>
    <x v="56"/>
    <x v="56"/>
    <x v="56"/>
    <m/>
    <x v="0"/>
    <n v="0.8"/>
    <s v="IRIS"/>
    <s v="Yes"/>
    <s v="IRIS"/>
    <n v="0.8"/>
    <n v="0.8"/>
    <d v="2010-09-28T00:00:00"/>
    <s v="Human"/>
    <x v="10"/>
    <s v="Yes"/>
    <s v="El Ghawabi 1975"/>
    <s v="Thyroid enlargement and altered iodide uptake"/>
    <m/>
    <s v="LOAEL"/>
    <m/>
    <s v="5-15 years"/>
    <s v="Yes"/>
    <s v="Standard Occupational adjustment"/>
    <s v="No"/>
    <m/>
    <m/>
    <n v="10"/>
    <n v="10"/>
    <n v="3"/>
    <n v="10"/>
    <m/>
    <n v="3000"/>
    <m/>
    <m/>
    <s v="Click Here"/>
    <s v="Blood; Nervous system"/>
    <s v="No proposed changes to chronic TRV but changes source attribution from 2018 ATSAC to IRIS, which is where the value came from originally. Proposed acute TRV is derived from OEHHA 1-hour REL. Adjusted exposure time from 1  hour REL to 24-hour acute TRV. See &quot;Proposed TRVs where DEQ is the Authoritative Source&quot; for more details. "/>
    <s v="No"/>
    <d v="2025-01-15T00:00:00"/>
    <x v="0"/>
  </r>
  <r>
    <x v="56"/>
    <x v="56"/>
    <x v="56"/>
    <x v="56"/>
    <m/>
    <x v="0"/>
    <n v="0.8"/>
    <s v="IRIS"/>
    <s v="Yes"/>
    <s v="OEHHA"/>
    <n v="9"/>
    <n v="9"/>
    <d v="2000-04-01T00:00:00"/>
    <s v="Human"/>
    <x v="1"/>
    <s v="Yes"/>
    <s v="El Ghawabi 1975; EPA 1994"/>
    <s v="CNS effects"/>
    <m/>
    <s v="LOAEL"/>
    <m/>
    <s v="5-15 years"/>
    <s v="Yes"/>
    <s v="Standard Occupational adjustment"/>
    <s v="No"/>
    <m/>
    <m/>
    <n v="10"/>
    <n v="10"/>
    <n v="3"/>
    <m/>
    <m/>
    <n v="300"/>
    <m/>
    <m/>
    <s v="Click Here"/>
    <m/>
    <s v="No proposed changes to chronic TRV but changes source attribution from 2018 ATSAC to IRIS, which is where the value came from originally. Proposed acute TRV is derived from OEHHA 1-hour REL. Adjusted exposure time from 1  hour REL to 24-hour acute TRV. See &quot;Proposed TRVs where DEQ is the Authoritative Source&quot; for more details. "/>
    <s v="No"/>
    <d v="2025-01-15T00:00:00"/>
    <x v="1"/>
  </r>
  <r>
    <x v="56"/>
    <x v="56"/>
    <x v="56"/>
    <x v="56"/>
    <m/>
    <x v="0"/>
    <n v="0.8"/>
    <s v="IRIS"/>
    <s v="Yes"/>
    <s v="OEHHA"/>
    <n v="9"/>
    <n v="9"/>
    <d v="2000-04-01T00:00:00"/>
    <s v="Human"/>
    <x v="10"/>
    <s v="Yes"/>
    <s v="El Ghawabi 1975; EPA 1994"/>
    <s v="Thyroid enlargement "/>
    <m/>
    <s v="LOAEL"/>
    <m/>
    <s v="5-15 years"/>
    <s v="Yes"/>
    <s v="Standard Occupational adjustment"/>
    <s v="No"/>
    <m/>
    <m/>
    <n v="10"/>
    <n v="10"/>
    <n v="3"/>
    <m/>
    <m/>
    <n v="300"/>
    <m/>
    <m/>
    <s v="Click Here"/>
    <m/>
    <s v="No proposed changes to chronic TRV but changes source attribution from 2018 ATSAC to IRIS, which is where the value came from originally. Proposed acute TRV is derived from OEHHA 1-hour REL. Adjusted exposure time from 1  hour REL to 24-hour acute TRV. See &quot;Proposed TRVs where DEQ is the Authoritative Source&quot; for more details. "/>
    <s v="No"/>
    <d v="2025-01-15T00:00:00"/>
    <x v="1"/>
  </r>
  <r>
    <x v="56"/>
    <x v="56"/>
    <x v="56"/>
    <x v="56"/>
    <m/>
    <x v="0"/>
    <n v="0.8"/>
    <s v="IRIS"/>
    <s v="Yes"/>
    <s v="OEHHA"/>
    <n v="9"/>
    <n v="9"/>
    <d v="2000-04-01T00:00:00"/>
    <s v="Human"/>
    <x v="3"/>
    <s v="Yes"/>
    <s v="El Ghawabi 1975; EPA 1994"/>
    <s v="Hematological disorders"/>
    <m/>
    <s v="LOAEL"/>
    <m/>
    <s v="5-15 years"/>
    <s v="Yes"/>
    <s v="Standard Occupational adjustment"/>
    <s v="No"/>
    <m/>
    <m/>
    <n v="10"/>
    <n v="10"/>
    <n v="3"/>
    <m/>
    <m/>
    <n v="300"/>
    <m/>
    <m/>
    <s v="Click Here"/>
    <m/>
    <s v="No proposed changes to chronic TRV but changes source attribution from 2018 ATSAC to IRIS, which is where the value came from originally. Proposed acute TRV is derived from OEHHA 1-hour REL. Adjusted exposure time from 1  hour REL to 24-hour acute TRV. See &quot;Proposed TRVs where DEQ is the Authoritative Source&quot; for more details. "/>
    <s v="No"/>
    <d v="2025-01-15T00:00:00"/>
    <x v="1"/>
  </r>
  <r>
    <x v="56"/>
    <x v="56"/>
    <x v="56"/>
    <x v="56"/>
    <m/>
    <x v="1"/>
    <n v="14"/>
    <s v="DEQ"/>
    <s v="Yes"/>
    <s v="DEQ"/>
    <n v="14.16"/>
    <n v="14"/>
    <d v="1999-04-01T00:00:00"/>
    <s v="Monkey"/>
    <x v="1"/>
    <s v="Yes"/>
    <s v="Purser 1984a and b"/>
    <s v="Loss of coordination and loss of  consciousness, due to cellular hypoxia of the central nervous system"/>
    <m/>
    <s v="NOAEL"/>
    <m/>
    <s v="30 minutes"/>
    <s v="Yes"/>
    <s v="Mathematical adjustment to stretch 30 minute experimental exposure into 1 hour averaging time"/>
    <s v="No"/>
    <m/>
    <n v="10"/>
    <n v="10"/>
    <m/>
    <m/>
    <m/>
    <m/>
    <n v="100"/>
    <m/>
    <s v="Note small study of 4 cynomolgus monkeys"/>
    <s v="TRV Support Document"/>
    <m/>
    <s v="No proposed changes to chronic TRV but changes source attribution from 2018 ATSAC to IRIS, which is where the value came from originally. Proposed acute TRV is derived from OEHHA 1-hour REL. Adjusted exposure time from 1  hour REL to 24-hour acute TRV. See &quot;Proposed TRVs where DEQ is the Authoritative Source&quot; for more details. "/>
    <s v="Yes"/>
    <d v="2025-01-15T00:00:00"/>
    <x v="0"/>
  </r>
  <r>
    <x v="56"/>
    <x v="56"/>
    <x v="56"/>
    <x v="56"/>
    <m/>
    <x v="1"/>
    <n v="14"/>
    <s v="DEQ"/>
    <s v="Yes"/>
    <s v="OEHHA"/>
    <n v="340"/>
    <n v="340"/>
    <d v="1999-04-01T00:00:00"/>
    <s v="Monkey"/>
    <x v="1"/>
    <s v="Yes"/>
    <s v="Purser 1984a and b"/>
    <s v="Loss of coordination and loss of  consciousness, due to cellular hypoxia of the central nervous system"/>
    <m/>
    <s v="NOAEL"/>
    <m/>
    <s v="30 minutes"/>
    <s v="Yes"/>
    <s v="Mathematical adjustment to stretch 30 minute experimental exposure into 1 hour averaging time"/>
    <s v="No"/>
    <m/>
    <n v="10"/>
    <n v="10"/>
    <m/>
    <m/>
    <m/>
    <m/>
    <n v="100"/>
    <m/>
    <s v="Note small study of 4 cynomolgus monkeys"/>
    <s v="TRV Support Document"/>
    <m/>
    <s v="No proposed changes to chronic TRV but changes source attribution from 2018 ATSAC to IRIS, which is where the value came from originally. Proposed acute TRV is derived from OEHHA 1-hour REL. Adjusted exposure time from 1  hour REL to 24-hour acute TRV. See &quot;Proposed TRVs where DEQ is the Authoritative Source&quot; for more details. "/>
    <s v="Yes"/>
    <d v="2025-01-15T00:00:00"/>
    <x v="1"/>
  </r>
  <r>
    <x v="57"/>
    <x v="57"/>
    <x v="57"/>
    <x v="57"/>
    <m/>
    <x v="0"/>
    <n v="6000"/>
    <s v="IRIS"/>
    <s v="Yes"/>
    <s v="IRIS"/>
    <n v="6000"/>
    <n v="6000"/>
    <d v="2003-09-11T00:00:00"/>
    <s v="Animal"/>
    <x v="6"/>
    <s v="Yes"/>
    <s v="DuPont HLR 1997"/>
    <s v="Reduced pup weights in the F1 and F2 generations"/>
    <m/>
    <s v="BMC1SD"/>
    <m/>
    <s v="2 Generation study"/>
    <s v="Yes"/>
    <s v="6/24 hours/day x 5/7 days/week"/>
    <s v="Yes"/>
    <s v="Calculated RGDR was greater than 1, so EPA went with the policy default of 1 which had the affect of not changing the value"/>
    <n v="3"/>
    <n v="10"/>
    <m/>
    <m/>
    <n v="10"/>
    <m/>
    <n v="300"/>
    <m/>
    <m/>
    <s v="Click Here"/>
    <m/>
    <s v="No proposed changes to the chronic TRV. The listed PPRTV value is a subchronic rather than a chronic TRV. It is based on the same critical study as the IRIS value. "/>
    <s v="No"/>
    <d v="2025-01-15T00:00:00"/>
    <x v="0"/>
  </r>
  <r>
    <x v="57"/>
    <x v="57"/>
    <x v="57"/>
    <x v="57"/>
    <m/>
    <x v="0"/>
    <n v="6000"/>
    <s v="IRIS"/>
    <s v="Yes"/>
    <s v="PPRTV"/>
    <n v="18000"/>
    <n v="18000"/>
    <d v="2010-09-29T00:00:00"/>
    <s v="Animal"/>
    <x v="6"/>
    <s v="Yes"/>
    <s v="DuPont HLR 1997"/>
    <s v="Reduced pup weights in the F1 and F2 generations"/>
    <m/>
    <s v="BMC1SD"/>
    <m/>
    <s v="2 Generation study"/>
    <s v="Yes"/>
    <s v="6/24 hours/day x 5/7 days/week"/>
    <s v="Yes"/>
    <s v="Calculated RGDR was greater than 1, so EPA went with the policy default of 1 which had the affect of not changing the value"/>
    <n v="3"/>
    <n v="10"/>
    <m/>
    <m/>
    <n v="3"/>
    <m/>
    <n v="100"/>
    <m/>
    <s v="DEQ does not propose to use this value because it is actually a subchronic PPRTV and not a chronic one"/>
    <s v="Click Here"/>
    <m/>
    <s v="No proposed changes to the chronic TRV. The listed PPRTV value is a subchronic rather than a chronic TRV. It is based on the same critical study as the IRIS value. "/>
    <s v="No"/>
    <d v="2025-01-15T00:00:00"/>
    <x v="1"/>
  </r>
  <r>
    <x v="58"/>
    <x v="58"/>
    <x v="58"/>
    <x v="58"/>
    <m/>
    <x v="0"/>
    <n v="700"/>
    <s v="PPRTV"/>
    <s v="No"/>
    <s v="PPRTV"/>
    <n v="700"/>
    <n v="700"/>
    <d v="2010-09-15T00:00:00"/>
    <s v="Animal"/>
    <x v="2"/>
    <s v="Yes"/>
    <s v="Treon 1943"/>
    <s v="salivation, conjunctival congestions and irritation, lacrimation, lethargy, narcosis, labored breathing, loss of coordination, weight loss, and hypothermia"/>
    <m/>
    <s v="NOAEL"/>
    <m/>
    <s v="3 weeks"/>
    <s v="Yes"/>
    <s v="6/24 hours/day x 5/7 days/week"/>
    <s v="Yes"/>
    <s v="DAF = 1"/>
    <n v="3"/>
    <n v="10"/>
    <m/>
    <n v="10"/>
    <m/>
    <m/>
    <n v="300"/>
    <m/>
    <m/>
    <s v="Click Here"/>
    <m/>
    <s v="Proposed TRV is only one available from authoritative sources"/>
    <s v="Yes"/>
    <d v="2025-01-15T00:00:00"/>
    <x v="0"/>
  </r>
  <r>
    <x v="58"/>
    <x v="58"/>
    <x v="58"/>
    <x v="58"/>
    <m/>
    <x v="0"/>
    <n v="700"/>
    <s v="PPRTV"/>
    <s v="No"/>
    <s v="PPRTV"/>
    <n v="700"/>
    <n v="700"/>
    <d v="2010-09-15T00:00:00"/>
    <s v="Animal"/>
    <x v="1"/>
    <s v="Yes"/>
    <s v="Treon 1943"/>
    <s v="salivation, conjunctival congestions and irritation, lacrimation, lethargy, narcosis, labored breathing, loss of coordination, weight loss, and hypothermia"/>
    <m/>
    <s v="NOAEL"/>
    <m/>
    <s v="3 weeks"/>
    <s v="Yes"/>
    <s v="6/24 hours/day x 5/7 days/week"/>
    <s v="Yes"/>
    <s v="DAF = 1"/>
    <n v="3"/>
    <n v="10"/>
    <m/>
    <n v="10"/>
    <m/>
    <m/>
    <n v="300"/>
    <m/>
    <m/>
    <s v="Click Here"/>
    <m/>
    <s v="Proposed TRV is only one available from authoritative sources"/>
    <s v="Yes"/>
    <d v="2025-01-15T00:00:00"/>
    <x v="0"/>
  </r>
  <r>
    <x v="58"/>
    <x v="58"/>
    <x v="58"/>
    <x v="58"/>
    <m/>
    <x v="0"/>
    <n v="700"/>
    <s v="PPRTV"/>
    <s v="No"/>
    <s v="PPRTV"/>
    <n v="700"/>
    <n v="700"/>
    <d v="2010-09-15T00:00:00"/>
    <s v="Animal"/>
    <x v="0"/>
    <s v="Yes"/>
    <s v="Treon 1943"/>
    <s v="salivation, conjunctival congestions and irritation, lacrimation, lethargy, narcosis, labored breathing, loss of coordination, weight loss, and hypothermia"/>
    <m/>
    <s v="NOAEL"/>
    <m/>
    <s v="3 weeks"/>
    <s v="Yes"/>
    <s v="6/24 hours/day x 5/7 days/week"/>
    <s v="Yes"/>
    <s v="DAF = 1"/>
    <n v="3"/>
    <n v="10"/>
    <m/>
    <n v="10"/>
    <m/>
    <m/>
    <n v="300"/>
    <m/>
    <m/>
    <s v="Click Here"/>
    <m/>
    <s v="Proposed TRV is only one available from authoritative sources"/>
    <s v="Yes"/>
    <d v="2025-01-15T00:00:00"/>
    <x v="0"/>
  </r>
  <r>
    <x v="59"/>
    <x v="59"/>
    <x v="59"/>
    <x v="59"/>
    <m/>
    <x v="1"/>
    <n v="14"/>
    <s v="DEQ"/>
    <s v="Yes"/>
    <s v="ATSDR"/>
    <n v="10"/>
    <n v="10"/>
    <d v="2008-09-01T00:00:00"/>
    <s v="Rat"/>
    <x v="1"/>
    <s v="Yes"/>
    <s v="Hartman 1990"/>
    <s v="Inhibition of erythrocyte acetylcholinesterase (RBC AChE) "/>
    <m/>
    <s v="NOAEL"/>
    <m/>
    <s v="3 Weeks"/>
    <s v="Yes"/>
    <s v="6/24 hours/day x 5/7 days/week"/>
    <s v="Yes"/>
    <s v="RDDR(ER) = 1.558"/>
    <n v="3"/>
    <n v="10"/>
    <m/>
    <m/>
    <m/>
    <m/>
    <n v="30"/>
    <m/>
    <m/>
    <s v="TRV Support Document"/>
    <s v="Kidney; Respiratory system "/>
    <s v="Proposed TRV is derived from ATSDR intermediate MRL. DEQ reversed the days/week portion of the intermittent exposure adjustment. See &quot;Proposed TRVs where DEQ is the Authoritative Source&quot; for more details. "/>
    <s v="Yes"/>
    <d v="2025-01-15T00:00:00"/>
    <x v="1"/>
  </r>
  <r>
    <x v="59"/>
    <x v="59"/>
    <x v="59"/>
    <x v="59"/>
    <m/>
    <x v="1"/>
    <n v="14"/>
    <s v="DEQ"/>
    <s v="Yes"/>
    <s v="DEQ"/>
    <n v="14"/>
    <n v="14"/>
    <d v="2024-11-08T00:00:00"/>
    <s v="Rat"/>
    <x v="1"/>
    <s v="Yes"/>
    <s v="Hartman 1990"/>
    <s v="Inhibition of erythrocyte acetylcholinesterase (RBC AChE) "/>
    <m/>
    <s v="NOAEL"/>
    <m/>
    <s v="3 Weeks"/>
    <s v="Yes"/>
    <s v="6/24 hours/day "/>
    <s v="Yes"/>
    <s v="RDDR(ER) = 1.558"/>
    <n v="3"/>
    <n v="10"/>
    <m/>
    <m/>
    <m/>
    <m/>
    <n v="30"/>
    <m/>
    <s v="Derived from ATSDR intermediate MRL. Reversed days/week portion of intermittent exposure adjustment. "/>
    <s v="TRV Support Document"/>
    <m/>
    <s v="Proposed TRV is derived from ATSDR intermediate MRL. DEQ reversed the days/week portion of the intermittent exposure adjustment. See &quot;Proposed TRVs where DEQ is the Authoritative Source&quot; for more details. "/>
    <s v="Yes"/>
    <d v="2025-01-15T00:00:00"/>
    <x v="0"/>
  </r>
  <r>
    <x v="60"/>
    <x v="60"/>
    <x v="60"/>
    <x v="60"/>
    <m/>
    <x v="0"/>
    <n v="0.2"/>
    <s v="IRIS"/>
    <s v="Yes"/>
    <s v="IRIS"/>
    <n v="0.2"/>
    <n v="0.2"/>
    <d v="1991-10-01T00:00:00"/>
    <s v="Rabbit"/>
    <x v="9"/>
    <s v="Yes"/>
    <s v="Rao 1982"/>
    <s v="Testicular effects (IRIS)_x000a_"/>
    <m/>
    <s v="NOAEL"/>
    <m/>
    <s v="14 weeks"/>
    <s v="Yes"/>
    <s v="6/24  hours/day x 5/7 days/week"/>
    <s v="Yes"/>
    <s v="Calculated RDDR was greater than 1 so EPA went with default of 1 as a matter of policy which means no functional modification to the value in the derivation of a human equivalent concentration"/>
    <n v="3"/>
    <n v="10"/>
    <m/>
    <n v="10"/>
    <n v="3"/>
    <m/>
    <n v="1000"/>
    <m/>
    <m/>
    <s v="Click Here"/>
    <s v="Kidney; Liver; Endocrine system; Immune system; Respiratory system "/>
    <s v="No proposed changes to chronic TRVs. Proposed acute value is derived from a recently (2017) reaffirmed ATSDR intermediate MRL. The modification was to adjust the exposure time. See &quot;Proposed TRVs where DEQ is the Authoritative Source&quot; for details. "/>
    <s v="No"/>
    <d v="2025-01-15T00:00:00"/>
    <x v="0"/>
  </r>
  <r>
    <x v="60"/>
    <x v="60"/>
    <x v="60"/>
    <x v="60"/>
    <m/>
    <x v="1"/>
    <n v="2.7"/>
    <s v="DEQ"/>
    <s v="Yes"/>
    <s v="ATSDR"/>
    <n v="1.9"/>
    <n v="1.9"/>
    <d v="2017-03-01T00:00:00"/>
    <s v="Rabbit"/>
    <x v="9"/>
    <s v="Yes"/>
    <s v="Rao 1982"/>
    <s v="Changes in spermatogenesis and testicular atrophy"/>
    <m/>
    <s v="NOAEL"/>
    <m/>
    <s v="14 weeks"/>
    <s v="Yes"/>
    <s v="6/24  hours/day x 5/7 days/week"/>
    <s v="Yes"/>
    <s v="Calculated RDDR was greater than 1 so ATSDR went with default of 1 as a matter of policy which means no functional modification to the value in the derivation of a human equivalent concentration"/>
    <n v="10"/>
    <n v="10"/>
    <m/>
    <m/>
    <m/>
    <m/>
    <n v="100"/>
    <m/>
    <m/>
    <s v="TRV Support Document"/>
    <s v="Kidney; Liver; Blood; Endocrine system; Eyes; Immune system; Respiratory system ; Gastrointestinal system"/>
    <s v="No proposed changes to chronic TRVs. Proposed acute value is derived from a recently (2017) reaffirmed ATSDR intermediate MRL. The modification was to adjust the exposure time. See &quot;Proposed TRVs where DEQ is the Authoritative Source&quot; for details. "/>
    <s v="Yes"/>
    <d v="2025-01-15T00:00:00"/>
    <x v="1"/>
  </r>
  <r>
    <x v="60"/>
    <x v="60"/>
    <x v="60"/>
    <x v="60"/>
    <m/>
    <x v="1"/>
    <n v="2.7"/>
    <s v="DEQ"/>
    <s v="Yes"/>
    <s v="PPRTV"/>
    <n v="2"/>
    <n v="2"/>
    <d v="2006-08-03T00:00:00"/>
    <s v="Animal"/>
    <x v="9"/>
    <s v="Yes"/>
    <s v="Rao 1982"/>
    <s v="Changes in spermatogenesis and testicular atrophy"/>
    <m/>
    <s v="NOAEL"/>
    <m/>
    <s v="14 weeks"/>
    <s v="Yes"/>
    <s v="6/24  hours/day x 5/7 days/week"/>
    <s v="Yes"/>
    <s v="Calculated RDDR was greater than 1 so EPA went with default of 1 as a matter of policy which means no functional modification to the value in the derivation of a human equivalent concentration"/>
    <n v="3"/>
    <n v="10"/>
    <m/>
    <m/>
    <n v="3"/>
    <m/>
    <n v="100"/>
    <m/>
    <m/>
    <s v="TRV Support Document"/>
    <m/>
    <s v="No proposed changes to chronic TRVs. Proposed acute value is derived from a recently (2017) reaffirmed ATSDR intermediate MRL. The modification was to adjust the exposure time. See &quot;Proposed TRVs where DEQ is the Authoritative Source&quot; for details. "/>
    <s v="Yes"/>
    <d v="2025-01-15T00:00:00"/>
    <x v="1"/>
  </r>
  <r>
    <x v="60"/>
    <x v="60"/>
    <x v="60"/>
    <x v="60"/>
    <m/>
    <x v="1"/>
    <n v="2.7"/>
    <s v="DEQ"/>
    <s v="Yes"/>
    <s v="DEQ"/>
    <n v="2.66"/>
    <n v="2.7"/>
    <d v="2024-11-08T00:00:00"/>
    <s v="Rabbit"/>
    <x v="9"/>
    <s v="Yes"/>
    <s v="Rao 1982"/>
    <s v="Changes in spermatogenesis and testicular atrophy"/>
    <m/>
    <s v="NOAEL"/>
    <m/>
    <s v="14 weeks"/>
    <s v="Yes"/>
    <s v="6/24  hours/day "/>
    <s v="Yes"/>
    <s v="Calculated RDDR was greater than 1 so ATSDR went with default of 1 as a matter of policy which means no functional modification to the value in the derivation of a human equivalent concentration"/>
    <n v="10"/>
    <n v="10"/>
    <m/>
    <m/>
    <m/>
    <m/>
    <n v="100"/>
    <m/>
    <s v="Derived from ATSDR intermediate MRL. Reversed days/week component of intermittent exposure adjustment"/>
    <s v="TRV Support Document"/>
    <m/>
    <s v="No proposed changes to chronic TRVs. Proposed acute value is derived from a recently (2017) reaffirmed ATSDR intermediate MRL. The modification was to adjust the exposure time. See &quot;Proposed TRVs where DEQ is the Authoritative Source&quot; for details. "/>
    <s v="Yes"/>
    <d v="2025-01-15T00:00:00"/>
    <x v="0"/>
  </r>
  <r>
    <x v="61"/>
    <x v="61"/>
    <x v="61"/>
    <x v="61"/>
    <m/>
    <x v="0"/>
    <n v="5"/>
    <s v="OEHHA"/>
    <s v="Yes"/>
    <s v="ATSDR"/>
    <n v="60"/>
    <n v="60"/>
    <d v="2006-08-01T00:00:00"/>
    <s v="Rat/Mouse"/>
    <x v="0"/>
    <s v="Yes"/>
    <s v="Aiso 2005; Japan Bioassay Research Center 1995"/>
    <s v="Respiratory effects include eosinophilic changes and metaplasia in the olfactory epithelium (ATSDR). Renal effects include mineralization of renal papilla, urothelial hyperplasia, increased kidney weight. Liver effects include centrilobular hypertrophy, increased liver weight, hepatocellular hypertrophy, CNS effects include tremor, weakness, ataxis_x000a_"/>
    <m/>
    <s v="BMC10"/>
    <m/>
    <s v="104 weeks"/>
    <s v="Yes"/>
    <s v="6/24 hours/day x 5/7 days/week"/>
    <s v="Yes"/>
    <s v="RGDR(ET) = 0.16"/>
    <n v="3"/>
    <n v="10"/>
    <m/>
    <m/>
    <m/>
    <m/>
    <n v="30"/>
    <m/>
    <m/>
    <s v="Click Here"/>
    <s v="Kidney"/>
    <s v="New public comment draft OEHHA chronic REL is proposed for use as chronic TRV because it uses a more modern POD derivation method set at a more health protective BMR of 5%. It also considers a second critical effect. "/>
    <s v="Yes"/>
    <d v="2025-07-21T00:00:00"/>
    <x v="1"/>
  </r>
  <r>
    <x v="61"/>
    <x v="61"/>
    <x v="61"/>
    <x v="61"/>
    <m/>
    <x v="0"/>
    <n v="5"/>
    <s v="OEHHA"/>
    <s v="Yes"/>
    <s v="IRIS"/>
    <n v="800"/>
    <n v="800"/>
    <d v="1994-01-01T00:00:00"/>
    <s v="Animal"/>
    <x v="8"/>
    <s v="Yes"/>
    <s v="Producers Assn. 1986"/>
    <s v="Increased liver weights"/>
    <m/>
    <s v="NOAEL"/>
    <m/>
    <s v="10 Weeks"/>
    <s v="Yes"/>
    <s v="6/24  hours/day"/>
    <s v="Yes"/>
    <s v="animal:human RGDR unknown so used default of 1, which did not functionally change the value"/>
    <n v="3"/>
    <n v="10"/>
    <m/>
    <n v="3"/>
    <m/>
    <m/>
    <n v="100"/>
    <m/>
    <m/>
    <s v="Click Here"/>
    <m/>
    <s v="New public comment draft OEHHA chronic REL is proposed for use as chronic TRV because it uses a more modern POD derivation method set at a more health protective BMR of 5%. It also considers a second critical effect. "/>
    <s v="Yes"/>
    <d v="2025-07-21T00:00:00"/>
    <x v="1"/>
  </r>
  <r>
    <x v="61"/>
    <x v="61"/>
    <x v="61"/>
    <x v="61"/>
    <m/>
    <x v="1"/>
    <n v="8700"/>
    <s v="OEHHA"/>
    <s v="Yes"/>
    <s v="ATSDR"/>
    <n v="12000"/>
    <n v="12000"/>
    <d v="2006-08-01T00:00:00"/>
    <s v="Human"/>
    <x v="2"/>
    <s v="Yes"/>
    <s v="Hollingsworth 1956"/>
    <s v="Eye and nose irritation"/>
    <m/>
    <s v="NOAEL"/>
    <m/>
    <s v="4.75 years on average (periodic exams throughout)"/>
    <s v="No"/>
    <m/>
    <s v="No"/>
    <m/>
    <m/>
    <n v="10"/>
    <m/>
    <m/>
    <m/>
    <m/>
    <n v="10"/>
    <m/>
    <m/>
    <s v="Click Here"/>
    <s v="Nervous system"/>
    <s v="New public comment draft OEHHA acute REL proposed as acute TRV because it is recently published, uses a more recent critical study, uses a modern POD derivation method, and considers a more sensitive developmental endpoint than the other candidate value. "/>
    <s v="Yes"/>
    <d v="2025-07-21T00:00:00"/>
    <x v="1"/>
  </r>
  <r>
    <x v="61"/>
    <x v="61"/>
    <x v="61"/>
    <x v="61"/>
    <m/>
    <x v="1"/>
    <n v="8700"/>
    <s v="OEHHA"/>
    <s v="Yes"/>
    <s v="ATSDR"/>
    <n v="12000"/>
    <n v="12000"/>
    <d v="2006-08-01T00:00:00"/>
    <s v="Human"/>
    <x v="0"/>
    <s v="Yes"/>
    <s v="Hollingsworth 1956"/>
    <s v="Eye and nose irritation"/>
    <m/>
    <s v="NOAEL"/>
    <m/>
    <s v="4.75 years on average (periodic exams throughout)"/>
    <s v="No"/>
    <m/>
    <s v="No"/>
    <m/>
    <m/>
    <n v="10"/>
    <m/>
    <m/>
    <m/>
    <m/>
    <n v="10"/>
    <m/>
    <m/>
    <s v="Click Here"/>
    <s v="Nervous system"/>
    <s v="New public comment draft OEHHA acute REL proposed as acute TRV because it is recently published, uses a more recent critical study, uses a modern POD derivation method, and considers a more sensitive developmental endpoint than the other candidate value. "/>
    <s v="Yes"/>
    <d v="2025-07-21T00:00:00"/>
    <x v="1"/>
  </r>
  <r>
    <x v="61"/>
    <x v="61"/>
    <x v="61"/>
    <x v="61"/>
    <m/>
    <x v="1"/>
    <n v="8700"/>
    <s v="OEHHA"/>
    <s v="Yes"/>
    <s v="OEHHA"/>
    <n v="8700"/>
    <n v="8700"/>
    <d v="2025-07-18T00:00:00"/>
    <s v="Rats"/>
    <x v="6"/>
    <s v="Yes"/>
    <s v="Tyl and Neeper-Bradley 1989"/>
    <s v="Decreased viability in F2 generation "/>
    <m/>
    <s v="BMC1SD"/>
    <m/>
    <s v="4 days"/>
    <s v="No"/>
    <s v="No adjustment because it was a developmental study"/>
    <s v="Yes"/>
    <s v="RGDR = 1"/>
    <n v="6"/>
    <n v="30"/>
    <m/>
    <m/>
    <m/>
    <m/>
    <n v="200"/>
    <s v="The 6 is actually 2 for TK differences and square root of 10 for TD differences. Human UF of 30 is square root of 10 for TD intraspecies differences and 10 for intraspecies TK differences."/>
    <m/>
    <s v="Click Here"/>
    <m/>
    <s v="New OEHHA acute REL proposed as acute TRV because it is recently published, uses a more recent critical study, uses a modern POD derivation method, and considers a more sensitive developmental endpoint than the other candidate value. "/>
    <s v="Yes"/>
    <d v="2025-07-21T00:00:00"/>
    <x v="0"/>
  </r>
  <r>
    <x v="61"/>
    <x v="61"/>
    <x v="61"/>
    <x v="61"/>
    <m/>
    <x v="0"/>
    <n v="5"/>
    <s v="OEHHA"/>
    <s v="Yes"/>
    <s v="OEHHA"/>
    <n v="5"/>
    <n v="5"/>
    <d v="2025-07-18T00:00:00"/>
    <s v="Rats and mice"/>
    <x v="0"/>
    <s v="Yes"/>
    <s v="Aiso 2005 "/>
    <s v="Degenerative changes in the nasal olfactory epithelium in rats and mineralization of testis in male mice"/>
    <m/>
    <s v="BMC05"/>
    <m/>
    <s v="104 weeks"/>
    <s v="Yes"/>
    <s v="6/24 hours/day x 5/7 days/week"/>
    <s v="Yes"/>
    <s v="RGDR = 0.2"/>
    <n v="6"/>
    <n v="30"/>
    <m/>
    <m/>
    <m/>
    <m/>
    <n v="200"/>
    <s v="The 6 is actually 2 for TK differences and square root of 10 for TD differences. Human UF of 30 is square root of 10 for TD intraspecies differences and 10 for intraspecies TK differences."/>
    <m/>
    <s v="Click Here"/>
    <m/>
    <s v="New OEHHA chronic REL is proposed for use as chronic TRV because it uses a more modern POD derivation method set at a more health protective BMR of 5%. It also considers a second critical effect. "/>
    <s v="Yes"/>
    <d v="2025-07-21T00:00:00"/>
    <x v="0"/>
  </r>
  <r>
    <x v="61"/>
    <x v="61"/>
    <x v="61"/>
    <x v="61"/>
    <m/>
    <x v="0"/>
    <n v="5"/>
    <s v="OEHHA"/>
    <s v="Yes"/>
    <s v="OEHHA"/>
    <n v="5"/>
    <n v="5"/>
    <d v="2025-07-18T00:00:00"/>
    <s v="Rats and mice"/>
    <x v="9"/>
    <s v="Yes"/>
    <s v="Aiso 2005 "/>
    <s v="Degenerative changes in the nasal olfactory epithelium in rats and mineralization of testis in male mice"/>
    <m/>
    <s v="BMC05"/>
    <m/>
    <s v="104 weeks"/>
    <s v="Yes"/>
    <s v="6/24 hours/day x 5/7 days/week"/>
    <s v="Yes"/>
    <s v="RGDR = 0.2"/>
    <n v="6"/>
    <n v="30"/>
    <m/>
    <m/>
    <m/>
    <m/>
    <n v="200"/>
    <s v="The 6 is actually 2 for TK differences and square root of 10 for TD differences. Human UF of 30 is square root of 10 for TD intraspecies differences and 10 for intraspecies TK differences."/>
    <m/>
    <s v="Click Here"/>
    <m/>
    <s v="New OEHHA chronic REL is proposed for use as chronic TRV because it uses a more modern POD derivation method set at a more health protective BMR of 5%. It also considers a second critical effect. "/>
    <s v="Yes"/>
    <d v="2025-07-21T00:00:00"/>
    <x v="0"/>
  </r>
  <r>
    <x v="62"/>
    <x v="62"/>
    <x v="62"/>
    <x v="62"/>
    <n v="3"/>
    <x v="0"/>
    <n v="40"/>
    <s v="PPRTV"/>
    <s v="No"/>
    <s v="PPRTV"/>
    <n v="40"/>
    <n v="40"/>
    <d v="2022-10-31T00:00:00"/>
    <s v="Animal"/>
    <x v="5"/>
    <s v="Yes"/>
    <s v="Kelly 1998 as cited in EPA 2020"/>
    <s v="Decreased lymphocyte counts"/>
    <m/>
    <s v="BMC1SD"/>
    <m/>
    <s v="90 days"/>
    <s v="Yes"/>
    <s v="Specifics not summarized in PPRTV document"/>
    <s v="Yes"/>
    <s v="DAF = 1"/>
    <n v="3"/>
    <n v="10"/>
    <m/>
    <n v="10"/>
    <n v="10"/>
    <m/>
    <n v="3000"/>
    <m/>
    <m/>
    <s v="Click Here"/>
    <m/>
    <s v="Proposed TRV is a screening level PPRTV derived using the trans isomer as an analog"/>
    <s v="Yes"/>
    <d v="2025-01-15T00:00:00"/>
    <x v="0"/>
  </r>
  <r>
    <x v="63"/>
    <x v="63"/>
    <x v="63"/>
    <x v="63"/>
    <m/>
    <x v="0"/>
    <n v="40"/>
    <s v="PPRTV"/>
    <s v="No"/>
    <s v="PPRTV"/>
    <n v="40"/>
    <n v="40"/>
    <d v="2020-10-15T00:00:00"/>
    <s v="Animal"/>
    <x v="5"/>
    <s v="Yes"/>
    <s v="Kelly 1998"/>
    <s v="Decreased lymphocyte counts in males"/>
    <m/>
    <s v="BMC1SD"/>
    <m/>
    <s v="90 days"/>
    <s v="No"/>
    <s v="Not explained in PPRTV document"/>
    <s v="Yes"/>
    <s v="Not described explicitly in PPRTV document"/>
    <n v="3"/>
    <n v="10"/>
    <m/>
    <n v="10"/>
    <n v="10"/>
    <m/>
    <n v="3000"/>
    <m/>
    <m/>
    <s v="Click Here"/>
    <m/>
    <s v="Proposed new chronic noncancer TRV derived by EPA PPRTV program in 2020. "/>
    <s v="Yes"/>
    <d v="2025-01-15T00:00:00"/>
    <x v="0"/>
  </r>
  <r>
    <x v="63"/>
    <x v="63"/>
    <x v="63"/>
    <x v="63"/>
    <m/>
    <x v="1"/>
    <n v="12000"/>
    <s v="ATSDR"/>
    <s v="No"/>
    <s v="ATSDR"/>
    <n v="12000"/>
    <n v="12000"/>
    <d v="2025-04-01T00:00:00"/>
    <s v="Animal"/>
    <x v="2"/>
    <s v="Yes"/>
    <s v="Hurtt 1993"/>
    <s v="Lacrimation"/>
    <m/>
    <s v="BMC10"/>
    <m/>
    <s v="GD 7-16"/>
    <s v="No"/>
    <m/>
    <s v="No"/>
    <s v="Not applicable. The critical effect (lacrimation) is related to the concentration of trans-1,2-dichloroethene in air and does not depend upon absorption into the body."/>
    <n v="10"/>
    <n v="10"/>
    <m/>
    <m/>
    <m/>
    <m/>
    <n v="100"/>
    <m/>
    <m/>
    <s v="Click Here"/>
    <m/>
    <s v="Acute TRV reflects ATSDR's 2025 final acute MRL. "/>
    <s v="Yes"/>
    <d v="2025-07-21T00:00:00"/>
    <x v="0"/>
  </r>
  <r>
    <x v="64"/>
    <x v="64"/>
    <x v="64"/>
    <x v="64"/>
    <m/>
    <x v="0"/>
    <n v="600"/>
    <s v="IRIS"/>
    <s v="Yes"/>
    <s v="IRIS"/>
    <n v="600"/>
    <n v="600"/>
    <d v="2011-11-18T00:00:00"/>
    <s v="Rat"/>
    <x v="8"/>
    <s v="Yes"/>
    <s v="Nitschke 1988"/>
    <s v="Hepatic vacuolation"/>
    <m/>
    <s v="BMC10"/>
    <m/>
    <s v="2 years"/>
    <s v="No"/>
    <s v="Not clear from summary document"/>
    <s v="Yes"/>
    <s v="Combination of allometric scaling and PBPK modeling"/>
    <n v="3"/>
    <n v="3"/>
    <m/>
    <m/>
    <n v="3"/>
    <m/>
    <n v="30"/>
    <m/>
    <m/>
    <s v="Click Here"/>
    <m/>
    <s v="No proposed changes to TRVs for attributing cancer TRV to IRIS where it originally came from rather than 2018 ATSAC"/>
    <s v="No"/>
    <d v="2025-01-15T00:00:00"/>
    <x v="0"/>
  </r>
  <r>
    <x v="64"/>
    <x v="64"/>
    <x v="64"/>
    <x v="64"/>
    <m/>
    <x v="0"/>
    <n v="600"/>
    <s v="IRIS"/>
    <s v="Yes"/>
    <s v="ATSDR"/>
    <n v="1000"/>
    <n v="1000"/>
    <d v="2000-09-01T00:00:00"/>
    <s v="Animal"/>
    <x v="8"/>
    <s v="Yes"/>
    <s v="Nitschke 1988"/>
    <s v="Hepatocellular cytoplasmic vacuolization"/>
    <m/>
    <s v="NOAEL"/>
    <m/>
    <s v="2 Years"/>
    <s v="Yes"/>
    <s v="6/24 hours/day x 5/7 days/week"/>
    <s v="Yes"/>
    <s v="Used default RGDR of 1 because actual ratio was greater than 1"/>
    <n v="3"/>
    <n v="10"/>
    <m/>
    <m/>
    <m/>
    <m/>
    <n v="30"/>
    <m/>
    <m/>
    <s v="Click Here"/>
    <m/>
    <s v="No proposed changes to TRVs for attributing cancer TRV to IRIS where it originally came from rather than 2018 ATSAC"/>
    <s v="No"/>
    <d v="2025-01-15T00:00:00"/>
    <x v="1"/>
  </r>
  <r>
    <x v="64"/>
    <x v="64"/>
    <x v="64"/>
    <x v="64"/>
    <m/>
    <x v="0"/>
    <n v="600"/>
    <s v="IRIS"/>
    <s v="Yes"/>
    <s v="OEHHA"/>
    <n v="400"/>
    <n v="400"/>
    <d v="2000-02-01T00:00:00"/>
    <s v="Human"/>
    <x v="1"/>
    <s v="Yes"/>
    <s v="DiVincenzo 1981"/>
    <s v="Elevated carboxyhemoglobin levels (&gt;2%)"/>
    <m/>
    <s v="LOAEL"/>
    <m/>
    <s v="Length of employment unspecified"/>
    <s v="Yes"/>
    <s v="10/20 liters/day x 5/7 days/week"/>
    <s v="No"/>
    <m/>
    <m/>
    <n v="10"/>
    <n v="10"/>
    <m/>
    <m/>
    <m/>
    <n v="100"/>
    <m/>
    <m/>
    <s v="Click Here"/>
    <m/>
    <s v="No proposed changes to TRVs for attributing cancer TRV to IRIS where it originally came from rather than 2018 ATSAC"/>
    <s v="No"/>
    <d v="2025-01-15T00:00:00"/>
    <x v="1"/>
  </r>
  <r>
    <x v="64"/>
    <x v="64"/>
    <x v="64"/>
    <x v="64"/>
    <m/>
    <x v="0"/>
    <n v="600"/>
    <s v="IRIS"/>
    <s v="Yes"/>
    <s v="OEHHA"/>
    <n v="400"/>
    <n v="400"/>
    <d v="2000-02-01T00:00:00"/>
    <s v="Human"/>
    <x v="11"/>
    <s v="Yes"/>
    <s v="DiVincenzo 1981"/>
    <s v="Elevated carboxyhemoglobin levels (&gt;2%)"/>
    <m/>
    <s v="LOAEL"/>
    <m/>
    <s v="Length of employment unspecified"/>
    <s v="Yes"/>
    <s v="10/20 liters/day x 5/7 days/week"/>
    <s v="No"/>
    <m/>
    <m/>
    <n v="10"/>
    <n v="10"/>
    <m/>
    <m/>
    <m/>
    <n v="100"/>
    <m/>
    <m/>
    <s v="Click Here"/>
    <m/>
    <s v="No proposed changes to TRVs for attributing cancer TRV to IRIS where it originally came from rather than 2018 ATSAC"/>
    <s v="No"/>
    <d v="2025-01-15T00:00:00"/>
    <x v="1"/>
  </r>
  <r>
    <x v="64"/>
    <x v="64"/>
    <x v="64"/>
    <x v="64"/>
    <m/>
    <x v="1"/>
    <n v="2100"/>
    <s v="ATSDR"/>
    <s v="Yes"/>
    <s v="ATSDR"/>
    <n v="2100"/>
    <n v="2100"/>
    <d v="2000-09-01T00:00:00"/>
    <s v="Human"/>
    <x v="1"/>
    <s v="Yes"/>
    <s v="Winneke 1974; Reitz 1997"/>
    <s v="Adverse neurological effects (decreased critical flicker frequency and auditory vigilance performance)"/>
    <m/>
    <s v="LOAEL"/>
    <m/>
    <s v="3-4 hours"/>
    <s v="Yes"/>
    <s v="PBPK model used to adjust 3-4 hour experimental exposure to 24 hours"/>
    <s v="No"/>
    <m/>
    <m/>
    <n v="10"/>
    <n v="10"/>
    <m/>
    <m/>
    <m/>
    <n v="100"/>
    <m/>
    <m/>
    <s v="Click Here"/>
    <s v="Kidney; Liver; Eyes; Respiratory system "/>
    <s v="No proposed changes to TRVs for attributing cancer TRV to IRIS where it originally came from rather than 2018 ATSAC"/>
    <s v="No"/>
    <d v="2025-01-15T00:00:00"/>
    <x v="0"/>
  </r>
  <r>
    <x v="64"/>
    <x v="64"/>
    <x v="64"/>
    <x v="64"/>
    <m/>
    <x v="1"/>
    <n v="2100"/>
    <s v="ATSDR"/>
    <s v="Yes"/>
    <s v="OEHHA"/>
    <n v="14000"/>
    <n v="14000"/>
    <d v="1999-04-01T00:00:00"/>
    <s v="Human"/>
    <x v="1"/>
    <s v="Yes"/>
    <s v="Putz 1976"/>
    <s v="Impaired performance on dual-task and auditory vigilance test"/>
    <m/>
    <s v="LOAEL"/>
    <m/>
    <s v="90 minutes"/>
    <s v="Yes"/>
    <s v="Mathematically compressed 90 minute experimental exposure time to a 1 hour averaging time"/>
    <s v="No"/>
    <m/>
    <m/>
    <n v="10"/>
    <n v="6"/>
    <m/>
    <m/>
    <m/>
    <n v="60"/>
    <m/>
    <m/>
    <s v="Click Here"/>
    <m/>
    <s v="No proposed changes to TRVs for attributing cancer TRV to IRIS where it originally came from rather than 2018 ATSAC"/>
    <s v="No"/>
    <d v="2025-01-15T00:00:00"/>
    <x v="1"/>
  </r>
  <r>
    <x v="65"/>
    <x v="65"/>
    <x v="65"/>
    <x v="65"/>
    <m/>
    <x v="0"/>
    <n v="4"/>
    <s v="IRIS"/>
    <s v="No"/>
    <s v="IRIS"/>
    <n v="4"/>
    <n v="4"/>
    <d v="1991-12-01T00:00:00"/>
    <s v="Rat"/>
    <x v="0"/>
    <s v="Yes"/>
    <s v="Nitschke 1988"/>
    <s v="Hyperplasia of the nasal mucosa"/>
    <m/>
    <s v="LOAEL"/>
    <m/>
    <s v="13 weeks"/>
    <s v="Yes"/>
    <s v="6/24 hours/day x 5/7 days/week"/>
    <s v="Yes"/>
    <s v="RGDR(ET) = 0.107"/>
    <n v="3"/>
    <n v="10"/>
    <n v="3"/>
    <n v="3"/>
    <m/>
    <m/>
    <n v="300"/>
    <m/>
    <m/>
    <s v="Click Here"/>
    <s v="Liver; Blood"/>
    <s v="Proposed new cancer value from PPRTV. Also proposed updated to acute TRV to match new ATSDR tox profile (2021). No proposed change to chronic noncancer TRV. "/>
    <s v="No"/>
    <d v="2025-01-15T00:00:00"/>
    <x v="0"/>
  </r>
  <r>
    <x v="65"/>
    <x v="65"/>
    <x v="65"/>
    <x v="65"/>
    <m/>
    <x v="1"/>
    <n v="92"/>
    <s v="ATSDR"/>
    <s v="No"/>
    <s v="ATSDR"/>
    <n v="92"/>
    <n v="92"/>
    <d v="2021-11-01T00:00:00"/>
    <s v="Rat"/>
    <x v="0"/>
    <s v="Yes"/>
    <s v="Nitschke 1983"/>
    <s v="Nasal mucosa degeneration"/>
    <m/>
    <s v="LOAEL"/>
    <m/>
    <s v="2 weeks"/>
    <s v="Yes"/>
    <s v="6/24 hours/day x 9/14 days"/>
    <s v="Yes"/>
    <s v="RGDR (ET) = 0.115"/>
    <n v="3"/>
    <n v="10"/>
    <n v="3"/>
    <m/>
    <m/>
    <m/>
    <n v="90"/>
    <m/>
    <m/>
    <s v="Click Here"/>
    <s v="Kidney; Liver; Blood; Eyes; Nervous system; Immune system"/>
    <s v="Proposed new cancer value from PPRTV. Also proposed updated to acute TRV to match new ATSDR tox profile (2021). No proposed change to chronic noncancer TRV. "/>
    <s v="Yes"/>
    <d v="2025-01-15T00:00:00"/>
    <x v="0"/>
  </r>
  <r>
    <x v="66"/>
    <x v="66"/>
    <x v="66"/>
    <x v="66"/>
    <m/>
    <x v="0"/>
    <n v="32"/>
    <s v="ATSDR"/>
    <s v="Yes"/>
    <s v="ATSDR"/>
    <n v="32"/>
    <n v="32"/>
    <d v="2008-09-01T00:00:00"/>
    <s v="Mouse"/>
    <x v="0"/>
    <s v="Yes"/>
    <s v="Lomax 1989"/>
    <s v="Hypertrophy/hyperplasia of the nasal respiratory epithelium"/>
    <m/>
    <s v="BMC10"/>
    <m/>
    <s v="2 years"/>
    <s v="Yes"/>
    <s v="6/24 hours/day x 5/7 days/week (also multiplied by 0.92 to adjust for purity of the formulation used in the study)"/>
    <s v="Yes"/>
    <s v="RGDR(ET) = 0.1999"/>
    <n v="3"/>
    <n v="10"/>
    <m/>
    <m/>
    <m/>
    <m/>
    <n v="30"/>
    <m/>
    <m/>
    <s v="Click Here"/>
    <s v="Kidney"/>
    <s v="No proposed changes to chronic TRVs. Proposed acute TRV is derived from ATSDR intermediate MRL. DEQ reversed the days/week component of the intermittent exposure adjustment."/>
    <s v="No"/>
    <d v="2025-01-15T00:00:00"/>
    <x v="0"/>
  </r>
  <r>
    <x v="66"/>
    <x v="66"/>
    <x v="66"/>
    <x v="66"/>
    <m/>
    <x v="0"/>
    <n v="32"/>
    <s v="ATSDR"/>
    <s v="Yes"/>
    <s v="IRIS"/>
    <n v="20"/>
    <n v="20"/>
    <d v="2000-05-25T00:00:00"/>
    <s v="Animal"/>
    <x v="0"/>
    <s v="Yes"/>
    <s v="Lomax 1989"/>
    <s v="Hypertrophy/hyperplasia of the nasal respiratory epithelium"/>
    <m/>
    <s v="BMC10"/>
    <m/>
    <s v="2 years"/>
    <s v="Yes"/>
    <s v="6/24 hours/day x 5/7 days/week (also multiplied by 0.92 to adjust for purity of the formulation used in the study)"/>
    <s v="Yes"/>
    <s v="RGDR(ET) = 0.198"/>
    <n v="3"/>
    <n v="10"/>
    <m/>
    <m/>
    <m/>
    <m/>
    <n v="30"/>
    <m/>
    <m/>
    <s v="Click Here"/>
    <m/>
    <s v="No proposed changes to chronic TRVs. Proposed acute TRV is derived from ATSDR intermediate MRL. DEQ reversed the days/week component of the intermittent exposure adjustment."/>
    <s v="No"/>
    <d v="2025-01-15T00:00:00"/>
    <x v="1"/>
  </r>
  <r>
    <x v="66"/>
    <x v="66"/>
    <x v="66"/>
    <x v="66"/>
    <m/>
    <x v="1"/>
    <n v="50"/>
    <s v="DEQ"/>
    <s v="Yes"/>
    <s v="ATSDR"/>
    <n v="36"/>
    <n v="36"/>
    <d v="2008-09-01T00:00:00"/>
    <s v="Mouse"/>
    <x v="0"/>
    <s v="Yes"/>
    <s v="Lomax 1989"/>
    <s v="Hypertrophy/hyperplasia of nasal respiratory epithelium"/>
    <m/>
    <s v="BMC10"/>
    <s v="This BMC10 is different than the one selected from the same study for the chronic MRL. This one comes from a shorter duration study described in the same paper. The MRL comes from a BMC for male mice since they were more sensitive than the females in the same study"/>
    <s v="6 months"/>
    <s v="Yes"/>
    <s v="6/24 hours/day x 5/7 days/week (also multiplied by 0.92 to adjust for purity of the formulation used in the study)"/>
    <s v="Yes"/>
    <s v="RGDR = 0.1779 for male mice and 0.1368 for female mice"/>
    <n v="3"/>
    <n v="10"/>
    <m/>
    <m/>
    <m/>
    <m/>
    <n v="30"/>
    <m/>
    <m/>
    <s v="TRV Support Document"/>
    <s v="Kidney"/>
    <s v="No proposed changes to chronic TRVs. Proposed acute TRV is derived from ATSDR intermediate MRL. DEQ reversed the days/week component of the intermittent exposure adjustment."/>
    <s v="Yes"/>
    <d v="2025-01-15T00:00:00"/>
    <x v="1"/>
  </r>
  <r>
    <x v="66"/>
    <x v="66"/>
    <x v="66"/>
    <x v="66"/>
    <m/>
    <x v="1"/>
    <n v="50"/>
    <s v="DEQ"/>
    <s v="Yes"/>
    <s v="DEQ"/>
    <n v="50.4"/>
    <n v="50"/>
    <d v="2024-11-08T00:00:00"/>
    <s v="Mouse"/>
    <x v="0"/>
    <s v="Yes"/>
    <s v="Lomax 1989"/>
    <s v="Hypertrophy/hyperplasia of nasal respiratory epithelium"/>
    <m/>
    <s v="BMC10"/>
    <s v="This BMC10 is different than the one selected from the same study for the chronic MRL. This one comes from a shorter duration study described in the same paper. The MRL comes from a BMC for male mice since they were more sensitive than the females in the same study"/>
    <s v="6 months"/>
    <s v="Yes"/>
    <s v="6/24 hours/day (also multiplied by 0.92 to adjust for purity of the formulation used in the study)"/>
    <s v="Yes"/>
    <s v="RGDR = 0.1779 for male mice and 0.1368 for female mice"/>
    <n v="3"/>
    <n v="10"/>
    <m/>
    <m/>
    <m/>
    <m/>
    <n v="30"/>
    <m/>
    <s v="Derived from ATSDR intermediate MRL. Reversed days/week component of intermittent exposure adjustment."/>
    <s v="TRV Support Document"/>
    <m/>
    <s v="No proposed changes to chronic TRVs. Proposed acute TRV is derived from ATSDR intermediate MRL. DEQ reversed the days/week component of the intermittent exposure adjustment."/>
    <s v="Yes"/>
    <d v="2025-01-15T00:00:00"/>
    <x v="0"/>
  </r>
  <r>
    <x v="67"/>
    <x v="67"/>
    <x v="67"/>
    <x v="67"/>
    <m/>
    <x v="1"/>
    <n v="9.1"/>
    <s v="ATSDR"/>
    <s v="No"/>
    <s v="ATSDR"/>
    <n v="9.1"/>
    <n v="9.1"/>
    <d v="2008-09-01T00:00:00"/>
    <s v="Animal"/>
    <x v="0"/>
    <s v="Yes"/>
    <s v="Zempel 1987"/>
    <s v="Nasal lesions"/>
    <m/>
    <s v="LOAEL"/>
    <m/>
    <s v="11 days"/>
    <s v="Yes"/>
    <s v="6/24 hours/day"/>
    <s v="Yes"/>
    <s v="RGDR(ET) = 0.1143"/>
    <n v="3"/>
    <n v="10"/>
    <n v="3"/>
    <m/>
    <m/>
    <m/>
    <n v="90"/>
    <m/>
    <m/>
    <s v="Click Here"/>
    <m/>
    <s v="Proposed acute TRV"/>
    <s v="Yes"/>
    <d v="2025-01-15T00:00:00"/>
    <x v="0"/>
  </r>
  <r>
    <x v="68"/>
    <x v="68"/>
    <x v="68"/>
    <x v="68"/>
    <m/>
    <x v="0"/>
    <n v="0.54"/>
    <s v="ATSDR"/>
    <s v="Yes"/>
    <s v="ATSDR"/>
    <n v="0.54"/>
    <n v="0.54"/>
    <d v="1997-09-01T00:00:00"/>
    <s v="Rat"/>
    <x v="1"/>
    <s v="Yes"/>
    <s v="Blair 1976"/>
    <s v="Decreased erythrocyte and brain AChE activity"/>
    <m/>
    <s v="NOAEL"/>
    <m/>
    <s v="2 years"/>
    <s v="Yes"/>
    <s v="23/24  hours/day"/>
    <s v="Yes"/>
    <s v="Default factor of 1 used"/>
    <n v="10"/>
    <n v="10"/>
    <m/>
    <m/>
    <m/>
    <m/>
    <n v="100"/>
    <m/>
    <m/>
    <s v="Click Here"/>
    <s v="Liver"/>
    <s v="No proposed changes to TRVs"/>
    <s v="No"/>
    <d v="2025-01-15T00:00:00"/>
    <x v="0"/>
  </r>
  <r>
    <x v="68"/>
    <x v="68"/>
    <x v="68"/>
    <x v="68"/>
    <m/>
    <x v="0"/>
    <n v="0.54"/>
    <s v="ATSDR"/>
    <s v="Yes"/>
    <s v="IRIS"/>
    <n v="0.5"/>
    <n v="0.5"/>
    <d v="1994-06-01T00:00:00"/>
    <s v="Animal"/>
    <x v="1"/>
    <s v="Yes"/>
    <s v="Blair 1976"/>
    <s v="Decreased brain cholinesterase activity"/>
    <m/>
    <s v="NOAEL"/>
    <m/>
    <s v="2 years"/>
    <s v="No"/>
    <m/>
    <s v="Yes"/>
    <s v="Default factor of 1 used"/>
    <n v="3"/>
    <n v="10"/>
    <m/>
    <m/>
    <n v="3"/>
    <m/>
    <n v="100"/>
    <m/>
    <m/>
    <s v="Click Here"/>
    <m/>
    <s v="No proposed changes to TRVs"/>
    <s v="No"/>
    <d v="2025-01-15T00:00:00"/>
    <x v="1"/>
  </r>
  <r>
    <x v="68"/>
    <x v="68"/>
    <x v="68"/>
    <x v="68"/>
    <m/>
    <x v="1"/>
    <n v="18"/>
    <s v="ATSDR"/>
    <s v="No"/>
    <s v="ATSDR"/>
    <n v="18"/>
    <n v="18"/>
    <d v="1997-09-01T00:00:00"/>
    <s v="Rat"/>
    <x v="1"/>
    <s v="Yes"/>
    <s v="Schmidt 1979"/>
    <s v="Inhibition of erythrocyte AChE"/>
    <m/>
    <s v="NOAEL"/>
    <m/>
    <s v="3, 7, or 14 days"/>
    <s v="No"/>
    <m/>
    <s v="Yes"/>
    <s v="Default factor of 1 used"/>
    <n v="10"/>
    <n v="10"/>
    <m/>
    <m/>
    <m/>
    <m/>
    <n v="100"/>
    <m/>
    <m/>
    <s v="Click Here"/>
    <s v="Liver"/>
    <s v="No proposed changes to TRVs"/>
    <s v="No"/>
    <d v="2025-01-15T00:00:00"/>
    <x v="0"/>
  </r>
  <r>
    <x v="69"/>
    <x v="69"/>
    <x v="69"/>
    <x v="69"/>
    <n v="3"/>
    <x v="0"/>
    <n v="0.3"/>
    <s v="PPRTV"/>
    <s v="No"/>
    <s v="PPRTV"/>
    <n v="0.3"/>
    <n v="0.3"/>
    <d v="2014-01-08T00:00:00"/>
    <s v="Animal"/>
    <x v="7"/>
    <s v="Yes"/>
    <s v="Exxon 1980"/>
    <s v="Formation of hyaline droplets in in proximal convoluted tubules of the kidney"/>
    <m/>
    <s v="NOAEL"/>
    <m/>
    <s v="90 days"/>
    <s v="Yes"/>
    <s v="6/24  hours/day x 5/7 days/week"/>
    <s v="Yes"/>
    <s v="DAF = 1"/>
    <n v="3"/>
    <n v="10"/>
    <m/>
    <n v="10"/>
    <n v="10"/>
    <m/>
    <n v="3000"/>
    <m/>
    <s v="Screening level PPRTV"/>
    <s v="Click Here"/>
    <m/>
    <s v="Note that proposed TRV is screening level PPRTV. No alternative toxicity information was available from other authoritative sources."/>
    <s v="Yes"/>
    <d v="2025-01-15T00:00:00"/>
    <x v="0"/>
  </r>
  <r>
    <x v="70"/>
    <x v="70"/>
    <x v="70"/>
    <x v="70"/>
    <m/>
    <x v="0"/>
    <n v="5"/>
    <s v="IRIS"/>
    <s v="Yes"/>
    <s v="CalEPA"/>
    <n v="5"/>
    <n v="5"/>
    <d v="1998-08-01T00:00:00"/>
    <s v="Rat"/>
    <x v="0"/>
    <s v="Yes"/>
    <s v="Ishinishi 1988"/>
    <s v="Pulmonary inflammation and  histopathology"/>
    <m/>
    <s v="NOAEL"/>
    <m/>
    <s v="30 months"/>
    <s v="Yes"/>
    <s v="Same mathematical modeling that was used for interspecies dosimetric adjustment also adjusted for continuous exposure"/>
    <s v="Yes"/>
    <s v="EPA used a more advanced mathematical model that adjusted for dosimetric differences between and humans and also adjusted for continuous exposure"/>
    <n v="3"/>
    <n v="10"/>
    <m/>
    <m/>
    <m/>
    <m/>
    <n v="30"/>
    <m/>
    <s v="OEHHA's noncancer REL is a straight up adoption of IRIS's 2003 RfC"/>
    <s v="Click Here"/>
    <s v="Immune system"/>
    <s v="No proposed change to noncancer TRV but reattributing to IRIS, which OEHHA cites. Agency staff propose to adopt OEHHA's cancer TRV. The WHO value upon which the current cancer TRV has since been rescinded and not replaced with anything by WHO. This TAC warrants extensive discussion with ATSAC."/>
    <s v="No"/>
    <d v="2025-01-15T00:00:00"/>
    <x v="1"/>
  </r>
  <r>
    <x v="70"/>
    <x v="70"/>
    <x v="70"/>
    <x v="70"/>
    <m/>
    <x v="0"/>
    <n v="5"/>
    <s v="IRIS"/>
    <s v="Yes"/>
    <s v="IRIS"/>
    <n v="5"/>
    <n v="5"/>
    <d v="2003-02-28T00:00:00"/>
    <s v="Animal"/>
    <x v="0"/>
    <s v="Yes"/>
    <s v="Ishinishi 1988"/>
    <s v="Pulmonary inflammation and  histopathology"/>
    <m/>
    <s v="NOAEL"/>
    <m/>
    <s v="30 months"/>
    <s v="Yes"/>
    <s v="Same mathematical modeling that was used for interspecies dosimetric adjustment also adjusted for continuous exposure"/>
    <s v="Yes"/>
    <s v="EPA used a more advanced mathematical model that adjusted for dosimetric differences between and humans and also adjusted for continuous exposure"/>
    <n v="3"/>
    <n v="10"/>
    <m/>
    <m/>
    <m/>
    <m/>
    <n v="30"/>
    <m/>
    <m/>
    <s v="Click Here"/>
    <m/>
    <s v="No proposed change to noncancer TRV but reattributing to IRIS, which OEHHA cites. Agency staff propose to adopt OEHHA's cancer TRV. The WHO value upon which the current cancer TRV has since been rescinded and not replaced with anything by WHO. This TAC warrants extensive discussion with ATSAC."/>
    <s v="No"/>
    <d v="2025-01-15T00:00:00"/>
    <x v="0"/>
  </r>
  <r>
    <x v="71"/>
    <x v="71"/>
    <x v="71"/>
    <x v="71"/>
    <m/>
    <x v="0"/>
    <n v="0.2"/>
    <s v="PPRTV"/>
    <s v="Yes"/>
    <s v="PPRTV"/>
    <n v="0.2"/>
    <n v="0.2"/>
    <d v="2012-12-03T00:00:00"/>
    <s v="Rat"/>
    <x v="0"/>
    <s v="Yes"/>
    <s v="Gamer 2008"/>
    <s v="Increased incidence of squamous metaplasia in the epiglottis "/>
    <m/>
    <s v="BMC10"/>
    <m/>
    <s v="99 days"/>
    <s v="Yes"/>
    <s v="6/24 hours/day x 65/99 days of the experiment"/>
    <s v="Yes"/>
    <s v="Respiratory RDDR = 4.353"/>
    <n v="3"/>
    <n v="10"/>
    <m/>
    <n v="10"/>
    <n v="10"/>
    <m/>
    <n v="3000"/>
    <m/>
    <m/>
    <s v="Click Here"/>
    <s v="Kidney; Liver; Blood"/>
    <s v="No proposed changes to chronic TRV. Proposed acute TRV is modified from an acute (1-hour) TRV derived by Texas Commission on Environmental Quality. Derivation details are in the Target Organ Table and the &quot;Proposed TRVs where DEQ is the Authoritative Source&quot; document."/>
    <s v="No"/>
    <d v="2025-01-15T00:00:00"/>
    <x v="0"/>
  </r>
  <r>
    <x v="71"/>
    <x v="71"/>
    <x v="71"/>
    <x v="71"/>
    <m/>
    <x v="0"/>
    <n v="0.2"/>
    <s v="PPRTV"/>
    <s v="Yes"/>
    <s v="OEHHA"/>
    <n v="3"/>
    <n v="3"/>
    <d v="2001-12-01T00:00:00"/>
    <s v="Animal"/>
    <x v="0"/>
    <s v="Yes"/>
    <s v="Gamer 1996"/>
    <s v="Chronic inflammation and squamous hyperplasia and metaplasia of the larynx"/>
    <m/>
    <s v="LOAEL"/>
    <m/>
    <s v="90 days"/>
    <s v="Yes"/>
    <s v="6/24 hours/day x 5/7 days/week"/>
    <s v="No"/>
    <m/>
    <n v="10"/>
    <n v="10"/>
    <n v="3"/>
    <n v="3"/>
    <m/>
    <m/>
    <n v="1000"/>
    <m/>
    <m/>
    <s v="Click Here"/>
    <m/>
    <s v="No proposed changes to chronic TRV. Proposed acute TRV is modified from an acute (1-hour) TRV derived by Texas Commission on Environmental Quality. Derivation details are in the Target Organ Table and the &quot;Proposed TRVs where DEQ is the Authoritative Source&quot; document."/>
    <s v="No"/>
    <d v="2025-01-15T00:00:00"/>
    <x v="1"/>
  </r>
  <r>
    <x v="71"/>
    <x v="71"/>
    <x v="71"/>
    <x v="71"/>
    <m/>
    <x v="1"/>
    <n v="24"/>
    <s v="DEQ"/>
    <s v="No"/>
    <s v="DEQ"/>
    <n v="24"/>
    <n v="24"/>
    <d v="2024-10-11T00:00:00"/>
    <s v="Animal"/>
    <x v="0"/>
    <s v="Yes"/>
    <s v="Gamer 2008"/>
    <s v="Laryngeal inflammation and edema"/>
    <m/>
    <s v="NOAEL"/>
    <m/>
    <s v="5-10 days 6 hours each day"/>
    <s v="Yes"/>
    <s v="6/24 hours/day"/>
    <s v="Yes"/>
    <s v="RDDR = 0.1730"/>
    <n v="3"/>
    <n v="10"/>
    <m/>
    <m/>
    <n v="6"/>
    <m/>
    <n v="180"/>
    <m/>
    <s v="This proposed value is modified from TCEQ's 1-hour ReV for DEA and TEA and mixtures thereof"/>
    <s v="TRV Support Document"/>
    <m/>
    <s v="No proposed changes to chronic TRV. Proposed acute TRV is modified from an acute (1-hour) TRV derived by Texas Commission on Environmental Quality. Derivation details are in the Target Organ Table and the &quot;Proposed TRVs where DEQ is the Authoritative Source&quot; document."/>
    <s v="Yes"/>
    <d v="2025-01-15T00:00:00"/>
    <x v="0"/>
  </r>
  <r>
    <x v="72"/>
    <x v="72"/>
    <x v="72"/>
    <x v="72"/>
    <m/>
    <x v="1"/>
    <n v="3.2"/>
    <s v="ATSDR"/>
    <s v="No"/>
    <s v="ATSDR"/>
    <n v="3.2"/>
    <n v="3.2"/>
    <d v="2022-01-01T00:00:00"/>
    <s v="Animal"/>
    <x v="6"/>
    <s v="Yes"/>
    <s v="Kurahashi 2005; Ma 2006"/>
    <s v="Accelerated vaginal opening and first estrus; Increased plasma testosterone and increased seminal vesicle weight in animal exposed post-weening but pre-pubertal period"/>
    <m/>
    <s v="LOAEL"/>
    <m/>
    <s v="3-9 weeks (this is an intermediate MRL)"/>
    <s v="Yes"/>
    <s v="6/24 hours/day x 5/7 days/week"/>
    <s v="Yes"/>
    <s v="They went through the motions of calculating an RGDR but ended up using the default factor of 1 which functionally means no adjustment"/>
    <n v="3"/>
    <n v="10"/>
    <n v="10"/>
    <m/>
    <m/>
    <m/>
    <n v="300"/>
    <m/>
    <s v="Note that this is an intermediate MRL"/>
    <s v="Click Here"/>
    <m/>
    <s v="Proposed new acute TRV from ATSDR intermediate MRL published Jan. 2022. No proposed change to cancer TRV."/>
    <s v="Yes"/>
    <d v="2025-01-15T00:00:00"/>
    <x v="0"/>
  </r>
  <r>
    <x v="73"/>
    <x v="73"/>
    <x v="73"/>
    <x v="73"/>
    <m/>
    <x v="0"/>
    <n v="40000"/>
    <s v="IRIS"/>
    <s v="No"/>
    <s v="IRIS"/>
    <n v="40000"/>
    <n v="40000"/>
    <d v="1994-09-01T00:00:00"/>
    <s v="Rat"/>
    <x v="1"/>
    <s v="Yes"/>
    <s v="McAlack 1982"/>
    <s v="No effects observed; based on NOAEL"/>
    <m/>
    <s v="NOAEL"/>
    <m/>
    <s v="2 years"/>
    <s v="Yes"/>
    <s v="6/24 hours/day x 5/7 days/week"/>
    <s v="Yes"/>
    <s v="Default RDDR of 1 used"/>
    <n v="3"/>
    <n v="10"/>
    <m/>
    <m/>
    <n v="10"/>
    <m/>
    <n v="300"/>
    <m/>
    <m/>
    <s v="Click Here"/>
    <s v="Respiratory system "/>
    <s v="No proposed changes to TRV"/>
    <s v="No"/>
    <d v="2025-01-15T00:00:00"/>
    <x v="0"/>
  </r>
  <r>
    <x v="74"/>
    <x v="74"/>
    <x v="74"/>
    <x v="74"/>
    <m/>
    <x v="0"/>
    <n v="70"/>
    <s v="PPRTV"/>
    <s v="Yes"/>
    <s v="OEHHA"/>
    <n v="80"/>
    <n v="80"/>
    <d v="2001-01-01T00:00:00"/>
    <s v="Human"/>
    <x v="8"/>
    <s v="Yes"/>
    <s v="Cirla 1984; Catenacci 1984"/>
    <s v="Digestive disturbances and slight hepatic changes "/>
    <m/>
    <s v="LOAEL"/>
    <m/>
    <s v="5 year average"/>
    <s v="Yes"/>
    <s v="Standard occupational adjustment"/>
    <s v="No"/>
    <m/>
    <m/>
    <n v="10"/>
    <n v="3"/>
    <n v="3"/>
    <m/>
    <m/>
    <n v="100"/>
    <m/>
    <m/>
    <s v="Click Here"/>
    <s v="Respiratory system "/>
    <s v="Propose using the more recent subchronic PPRTV RfC as the chronic TRV. The exposures in the occupational studies were all longer than 1 year, making them suitable for chronic noncancer TRVs. The PPRTV is also incorporates data from more recent occupational studies than the other authoritative sources"/>
    <s v="Yes"/>
    <d v="2025-01-15T00:00:00"/>
    <x v="1"/>
  </r>
  <r>
    <x v="74"/>
    <x v="74"/>
    <x v="74"/>
    <x v="74"/>
    <m/>
    <x v="0"/>
    <n v="70"/>
    <s v="PPRTV"/>
    <s v="Yes"/>
    <s v="IRIS"/>
    <n v="30"/>
    <n v="30"/>
    <d v="1990-10-01T00:00:00"/>
    <s v="Human"/>
    <x v="8"/>
    <s v="Yes"/>
    <s v="Cirla 1984; Catenacci 1984"/>
    <s v="Digestive disturbances and minimal hepatic changes suggestive of liver abnormalities"/>
    <m/>
    <s v="LOAEL"/>
    <m/>
    <s v="5 year average"/>
    <s v="Yes"/>
    <s v="Standard occupational adjustment"/>
    <s v="No"/>
    <m/>
    <m/>
    <n v="10"/>
    <s v="x"/>
    <s v="x"/>
    <s v="X"/>
    <n v="30"/>
    <n v="300"/>
    <m/>
    <m/>
    <s v="Click Here"/>
    <m/>
    <s v="Propose using the more recent subchronic PPRTV RfC as the chronic TRV. The exposures in the occupational studies were all longer than 1 year, making them suitable for chronic noncancer TRVs. The PPRTV is also incorporates data from more recent occupational studies than the other authoritative sources"/>
    <s v="Yes"/>
    <d v="2025-01-15T00:00:00"/>
    <x v="1"/>
  </r>
  <r>
    <x v="74"/>
    <x v="74"/>
    <x v="74"/>
    <x v="74"/>
    <m/>
    <x v="0"/>
    <n v="70"/>
    <s v="PPRTV"/>
    <s v="Yes"/>
    <s v="PPRTV"/>
    <n v="70"/>
    <n v="70"/>
    <d v="2007-09-27T00:00:00"/>
    <s v="Human"/>
    <x v="8"/>
    <s v="Yes"/>
    <s v="Cirla 1984; Fiorito 1997; Cai 1992"/>
    <s v="Elevated liver enzymes and symptoms indicative of liver abnormalities"/>
    <m/>
    <s v="LOAEL"/>
    <m/>
    <s v="Variable by study but averages are consistently longer than 1 year"/>
    <s v="Yes"/>
    <s v="Standard occupational adjustment"/>
    <s v="No"/>
    <m/>
    <m/>
    <n v="10"/>
    <n v="10"/>
    <m/>
    <m/>
    <m/>
    <n v="100"/>
    <m/>
    <m/>
    <s v="Click Here"/>
    <m/>
    <s v="Propose using the more recent subchronic PPRTV RfC as the chronic TRV. The exposures in the occupational studies were all longer than 1 year, making them suitable for chronic noncancer TRVs. The PPRTV is also incorporates data from more recent occupational studies than the other authoritative sources"/>
    <s v="Yes"/>
    <d v="2025-01-15T00:00:00"/>
    <x v="0"/>
  </r>
  <r>
    <x v="75"/>
    <x v="75"/>
    <x v="75"/>
    <x v="75"/>
    <m/>
    <x v="0"/>
    <n v="8.0000000000000002E-3"/>
    <s v="PPRTV"/>
    <s v="No"/>
    <s v="PPRTV"/>
    <n v="8.0000000000000002E-3"/>
    <n v="8.0000000000000002E-3"/>
    <d v="2009-09-30T00:00:00"/>
    <s v="Animal"/>
    <x v="9"/>
    <s v="Yes"/>
    <s v="Haun 1979; 1984"/>
    <s v="Endometrial cysts"/>
    <m/>
    <s v="LOAEL"/>
    <m/>
    <s v="6 months"/>
    <s v="Yes"/>
    <s v="6/24 hours/day x 5/7 days/week"/>
    <s v="Yes"/>
    <s v="RDDR = default of 1 value"/>
    <n v="3"/>
    <n v="10"/>
    <n v="10"/>
    <m/>
    <n v="10"/>
    <m/>
    <n v="3000"/>
    <m/>
    <s v="This is actually a subchronic RfC, but it is significantly lower than the acute ATSDR TRV and exposures of 6 month are significant fraction of a mouse's life span."/>
    <s v="Click Here"/>
    <m/>
    <s v="Agency staff propose application of the subchronic PPRTV RfC as a chronic RfC. The critical studies were  months long in mice, and the subchronic RfC is much lower than the ATSDR intermediate MRL based on one of the same studies but a different endpoint. Proposed acute TRV is derived from the ATSDR intermediate MRL. DEQ reversed the days/week component of the intermittent exposure adjustment. See &quot;Proposed TRVs where DEQ is the Authoritative Source&quot; for more details. "/>
    <s v="Yes"/>
    <d v="2025-01-15T00:00:00"/>
    <x v="0"/>
  </r>
  <r>
    <x v="75"/>
    <x v="75"/>
    <x v="75"/>
    <x v="75"/>
    <m/>
    <x v="1"/>
    <n v="0.69"/>
    <s v="DEQ"/>
    <s v="Yes"/>
    <s v="ATSDR"/>
    <n v="0.49"/>
    <n v="0.49"/>
    <d v="1997-09-01T00:00:00"/>
    <s v="Mouse"/>
    <x v="8"/>
    <s v="Yes"/>
    <s v="Haun 1984"/>
    <s v="Liver effects include hyaline degradation in the gall bladder"/>
    <m/>
    <s v="LOAEL"/>
    <m/>
    <s v="6 months"/>
    <s v="Yes"/>
    <s v="6/24 hours/day x 5/7 days/week"/>
    <s v="Yes"/>
    <s v="DAF = 5.7885"/>
    <n v="3"/>
    <n v="10"/>
    <n v="10"/>
    <m/>
    <m/>
    <m/>
    <n v="300"/>
    <m/>
    <m/>
    <s v="TRV Support Document"/>
    <s v="Kidney; Blood; Nervous system; Respiratory system "/>
    <s v="Agency staff propose application of the subchronic PPRTV RfC as a chronic RfC. The critical studies were  months long in mice, and the subchronic RfC is much lower than the ATSDR intermediate MRL based on one of the same studies but a different endpoint. Proposed acute TRV is derived from the ATSDR intermediate MRL. DEQ reversed the days/week component of the intermittent exposure adjustment. See &quot;Proposed TRVs where DEQ is the Authoritative Source&quot; for more details. "/>
    <s v="Yes"/>
    <d v="2025-01-15T00:00:00"/>
    <x v="1"/>
  </r>
  <r>
    <x v="75"/>
    <x v="75"/>
    <x v="75"/>
    <x v="75"/>
    <m/>
    <x v="1"/>
    <n v="0.69"/>
    <s v="DEQ"/>
    <s v="Yes"/>
    <s v="DEQ"/>
    <n v="0.68600000000000005"/>
    <n v="0.69"/>
    <d v="2024-11-08T00:00:00"/>
    <s v="Mouse"/>
    <x v="8"/>
    <s v="Yes"/>
    <s v="Haun 1984"/>
    <s v="Liver effects include hyaline degradation in the gall bladder"/>
    <m/>
    <s v="LOAEL"/>
    <m/>
    <s v="6 months"/>
    <s v="Yes"/>
    <s v="6/24 hours/day x 5/7 days/week"/>
    <s v="Yes"/>
    <s v="DAF = 5.7885"/>
    <n v="3"/>
    <n v="10"/>
    <n v="10"/>
    <m/>
    <m/>
    <m/>
    <n v="300"/>
    <m/>
    <m/>
    <s v="TRV Support Document"/>
    <s v="Kidney; Blood; Nervous system; Respiratory system "/>
    <s v="Agency staff propose application of the subchronic PPRTV RfC as a chronic RfC. The critical studies were  months long in mice, and the subchronic RfC is much lower than the ATSDR intermediate MRL based on one of the same studies but a different endpoint. Proposed acute TRV is derived from the ATSDR intermediate MRL. DEQ reversed the days/week component of the intermittent exposure adjustment. See &quot;Proposed TRVs where DEQ is the Authoritative Source&quot; for more details. "/>
    <s v="Yes"/>
    <d v="2025-01-15T00:00:00"/>
    <x v="0"/>
  </r>
  <r>
    <x v="76"/>
    <x v="76"/>
    <x v="76"/>
    <x v="76"/>
    <m/>
    <x v="0"/>
    <n v="30"/>
    <s v="IRIS"/>
    <s v="Yes"/>
    <s v="IRIS"/>
    <n v="30"/>
    <n v="30"/>
    <d v="2013-09-20T00:00:00"/>
    <s v="Rat"/>
    <x v="0"/>
    <s v="Yes"/>
    <s v="Kasai 2009"/>
    <s v="Atrophy and respiratory metaplasia of the olfactory epithelium"/>
    <m/>
    <s v="LOAEL"/>
    <m/>
    <s v="Two-year inhalation study of male rats."/>
    <s v="Yes"/>
    <s v="6/24  hours/day x 5/7 days/week"/>
    <s v="Yes"/>
    <s v="DAF = 1.12"/>
    <n v="3"/>
    <n v="10"/>
    <n v="10"/>
    <m/>
    <n v="3"/>
    <m/>
    <n v="1000"/>
    <m/>
    <s v="Databased deficiencies due to lack of multigenerational or reproductive tox study"/>
    <s v="Click Here"/>
    <s v="Kidney; Liver"/>
    <s v="No proposed changes to TRVs"/>
    <s v="No"/>
    <d v="2025-01-15T00:00:00"/>
    <x v="0"/>
  </r>
  <r>
    <x v="76"/>
    <x v="76"/>
    <x v="76"/>
    <x v="76"/>
    <m/>
    <x v="0"/>
    <n v="30"/>
    <s v="IRIS"/>
    <s v="Yes"/>
    <s v="OEHHA"/>
    <n v="3000"/>
    <n v="3000"/>
    <d v="2000-04-01T00:00:00"/>
    <s v="Animal"/>
    <x v="8"/>
    <s v="Yes"/>
    <s v="Torkelson 1974"/>
    <s v="Effects on liver, kidney and hematologic function following oral exposure"/>
    <m/>
    <s v="NOAEL"/>
    <m/>
    <s v="2 years"/>
    <s v="Yes"/>
    <s v="7/24 hours/day x 5/7 days/week"/>
    <s v="Yes"/>
    <s v="RGDR = Default 1"/>
    <n v="3"/>
    <n v="10"/>
    <m/>
    <m/>
    <m/>
    <m/>
    <n v="30"/>
    <m/>
    <s v="No effects observed in this inhalation study so critical effects are based on other oral studies"/>
    <s v="Click Here"/>
    <m/>
    <s v="No proposed changes to TRVs"/>
    <s v="No"/>
    <d v="2025-01-15T00:00:00"/>
    <x v="1"/>
  </r>
  <r>
    <x v="76"/>
    <x v="76"/>
    <x v="76"/>
    <x v="76"/>
    <m/>
    <x v="0"/>
    <n v="30"/>
    <s v="IRIS"/>
    <s v="Yes"/>
    <s v="OEHHA"/>
    <n v="3000"/>
    <n v="3000"/>
    <d v="2000-04-01T00:00:00"/>
    <s v="Animal"/>
    <x v="7"/>
    <s v="Yes"/>
    <s v="Torkelson 1974"/>
    <s v="Effects on liver, kidney and hematologic function following oral exposure"/>
    <m/>
    <s v="NOAEL"/>
    <m/>
    <s v="2 years"/>
    <s v="Yes"/>
    <s v="7/24 hours/day x 5/7 days/week"/>
    <s v="Yes"/>
    <s v="RGDR = Default 1"/>
    <n v="3"/>
    <n v="10"/>
    <m/>
    <m/>
    <m/>
    <m/>
    <n v="30"/>
    <m/>
    <s v="No effects observed in this inhalation study so critical effects are based on other oral studies"/>
    <s v="Click Here"/>
    <m/>
    <s v="No proposed changes to TRVs"/>
    <s v="No"/>
    <d v="2025-01-15T00:00:00"/>
    <x v="1"/>
  </r>
  <r>
    <x v="76"/>
    <x v="76"/>
    <x v="76"/>
    <x v="76"/>
    <m/>
    <x v="0"/>
    <n v="30"/>
    <s v="IRIS"/>
    <s v="Yes"/>
    <s v="OEHHA"/>
    <n v="3000"/>
    <n v="3000"/>
    <d v="2000-04-01T00:00:00"/>
    <s v="Animal"/>
    <x v="3"/>
    <s v="Yes"/>
    <s v="Torkelson 1974"/>
    <s v="Effects on liver, kidney and hematologic function following oral exposure"/>
    <m/>
    <s v="NOAEL"/>
    <m/>
    <s v="2 years"/>
    <s v="Yes"/>
    <s v="7/24 hours/day x 5/7 days/week"/>
    <s v="Yes"/>
    <s v="RGDR = Default 1"/>
    <n v="3"/>
    <n v="10"/>
    <m/>
    <m/>
    <m/>
    <m/>
    <n v="30"/>
    <m/>
    <s v="No effects observed in this inhalation study so critical effects are based on other oral studies"/>
    <s v="Click Here"/>
    <m/>
    <s v="No proposed changes to TRVs"/>
    <s v="No"/>
    <d v="2025-01-15T00:00:00"/>
    <x v="1"/>
  </r>
  <r>
    <x v="76"/>
    <x v="76"/>
    <x v="76"/>
    <x v="76"/>
    <m/>
    <x v="0"/>
    <n v="30"/>
    <s v="IRIS"/>
    <s v="Yes"/>
    <s v="ATSDR"/>
    <n v="110"/>
    <n v="110"/>
    <d v="2012-04-01T00:00:00"/>
    <s v="Animal"/>
    <x v="0"/>
    <s v="Yes"/>
    <s v="Kasai 2009"/>
    <s v="Atrophy and respiratory metaplasia of the olfactory epithelium"/>
    <m/>
    <s v="LOAEL"/>
    <m/>
    <s v="2 years"/>
    <s v="Yes"/>
    <s v="6/24 hours/day x 5/7 days/week"/>
    <s v="Yes"/>
    <s v="DAF = Default 1"/>
    <n v="3"/>
    <n v="10"/>
    <n v="10"/>
    <m/>
    <m/>
    <m/>
    <n v="300"/>
    <m/>
    <m/>
    <s v="Click Here"/>
    <m/>
    <s v="No proposed changes to TRVs"/>
    <s v="No"/>
    <d v="2025-01-15T00:00:00"/>
    <x v="1"/>
  </r>
  <r>
    <x v="76"/>
    <x v="76"/>
    <x v="76"/>
    <x v="76"/>
    <m/>
    <x v="1"/>
    <n v="7200"/>
    <s v="ATSDR"/>
    <s v="Yes"/>
    <s v="ATSDR"/>
    <n v="7200"/>
    <n v="7200"/>
    <d v="2012-04-01T00:00:00"/>
    <s v="Human"/>
    <x v="2"/>
    <s v="Yes"/>
    <s v="Ernstgard 2006"/>
    <s v="Sensory irritation and pulmonary function"/>
    <m/>
    <s v="NOAEL"/>
    <m/>
    <s v="2 hours"/>
    <s v="No"/>
    <m/>
    <s v="No"/>
    <m/>
    <m/>
    <n v="10"/>
    <m/>
    <m/>
    <m/>
    <m/>
    <n v="10"/>
    <m/>
    <m/>
    <s v="Click Here"/>
    <s v="Kidney; Liver; Nervous system"/>
    <s v="No proposed changes to TRVs"/>
    <s v="No"/>
    <d v="2025-01-15T00:00:00"/>
    <x v="0"/>
  </r>
  <r>
    <x v="76"/>
    <x v="76"/>
    <x v="76"/>
    <x v="76"/>
    <m/>
    <x v="1"/>
    <n v="7200"/>
    <s v="ATSDR"/>
    <s v="Yes"/>
    <s v="ATSDR"/>
    <n v="7200"/>
    <n v="7200"/>
    <d v="2012-04-01T00:00:00"/>
    <s v="Human"/>
    <x v="0"/>
    <s v="Yes"/>
    <s v="Ernstgard 2006"/>
    <s v="Sensory irritation and pulmonary function"/>
    <m/>
    <s v="NOAEL"/>
    <m/>
    <s v="2 hours"/>
    <s v="No"/>
    <m/>
    <s v="No"/>
    <m/>
    <m/>
    <n v="10"/>
    <m/>
    <m/>
    <m/>
    <m/>
    <n v="10"/>
    <m/>
    <m/>
    <s v="Click Here"/>
    <s v="Kidney; Liver; Nervous system"/>
    <s v="No proposed changes to TRVs"/>
    <s v="No"/>
    <d v="2025-01-15T00:00:00"/>
    <x v="0"/>
  </r>
  <r>
    <x v="76"/>
    <x v="76"/>
    <x v="76"/>
    <x v="76"/>
    <m/>
    <x v="1"/>
    <n v="7200"/>
    <s v="ATSDR"/>
    <s v="Yes"/>
    <s v="OEHHA"/>
    <n v="3000"/>
    <n v="3000"/>
    <d v="1999-04-01T00:00:00"/>
    <s v="Human"/>
    <x v="2"/>
    <s v="Yes"/>
    <s v="Young 1977"/>
    <s v="Subjective reports of eye irritation"/>
    <m/>
    <s v="LOAEL"/>
    <m/>
    <s v="6 hours"/>
    <s v="No"/>
    <m/>
    <s v="No"/>
    <m/>
    <m/>
    <n v="10"/>
    <n v="6"/>
    <m/>
    <m/>
    <m/>
    <n v="60"/>
    <m/>
    <m/>
    <s v="Click Here"/>
    <m/>
    <s v="No proposed changes to TRVs"/>
    <s v="No"/>
    <d v="2025-01-15T00:00:00"/>
    <x v="1"/>
  </r>
  <r>
    <x v="77"/>
    <x v="77"/>
    <x v="77"/>
    <x v="77"/>
    <m/>
    <x v="1"/>
    <n v="0.6"/>
    <s v="ATSDR"/>
    <s v="No"/>
    <s v="ATSDR"/>
    <n v="0.6"/>
    <n v="0.6"/>
    <d v="2022-08-01T00:00:00"/>
    <s v="Rat"/>
    <x v="1"/>
    <s v="Yes"/>
    <s v="Thyssen 1980"/>
    <s v="Decreased brain AChE activity in female rats"/>
    <m/>
    <s v="NOAEL"/>
    <s v="Available data in Thyssen 1980 are not amenable to benchmark dose modeling"/>
    <s v="3 weeks"/>
    <s v="Yes"/>
    <s v="6/24 hours/day x 5/7 days/week"/>
    <s v="Yes"/>
    <s v="RGDR(ER)=1"/>
    <n v="3"/>
    <n v="10"/>
    <m/>
    <m/>
    <m/>
    <m/>
    <n v="30"/>
    <m/>
    <s v="The intermediate-duration inhalation MRL is adopted as the acute-duration inhalation MRL."/>
    <s v="Click Here"/>
    <s v="Endocrine system; Immune system; Respiratory system ; Gastrointestinal system"/>
    <s v="Reviewed 5-17-2023. The ATSDR acute TRV is adopted from the intermediate TRV. The ATSDR tox profile is from 2022."/>
    <s v="Yes"/>
    <d v="2025-01-15T00:00:00"/>
    <x v="0"/>
  </r>
  <r>
    <x v="78"/>
    <x v="78"/>
    <x v="78"/>
    <x v="78"/>
    <m/>
    <x v="0"/>
    <n v="3"/>
    <s v="OEHHA"/>
    <s v="Yes"/>
    <s v="OEHHA"/>
    <n v="3"/>
    <n v="3"/>
    <d v="2001-01-01T00:00:00"/>
    <s v="Animal"/>
    <x v="0"/>
    <s v="Yes"/>
    <s v="Quast 1979"/>
    <s v="Histological changes in nasal turbinates in rats"/>
    <m/>
    <s v="NOAEL"/>
    <m/>
    <n v="90"/>
    <s v="Yes"/>
    <s v="6/24 x 5/7"/>
    <s v="Yes"/>
    <s v="RGDR = 0.093"/>
    <n v="3"/>
    <n v="10"/>
    <m/>
    <n v="3"/>
    <m/>
    <m/>
    <n v="100"/>
    <m/>
    <s v="Inflammation, focal erosions, hyperplasia, and metaplasia in the nasal turbinates"/>
    <s v="Click Here"/>
    <s v="Kidney; Eyes"/>
    <s v="Reviewed 6-28-2023. No changes."/>
    <s v="No"/>
    <d v="2025-01-15T00:00:00"/>
    <x v="0"/>
  </r>
  <r>
    <x v="78"/>
    <x v="78"/>
    <x v="78"/>
    <x v="78"/>
    <m/>
    <x v="0"/>
    <n v="3"/>
    <s v="OEHHA"/>
    <s v="Yes"/>
    <s v="IRIS"/>
    <n v="1"/>
    <n v="1"/>
    <d v="1992-04-01T00:00:00"/>
    <s v="Animal"/>
    <x v="0"/>
    <s v="Yes"/>
    <s v="Quast 1979a"/>
    <s v="Changes in the nasal turbinates in rats and mice"/>
    <m/>
    <s v="NOAEL"/>
    <m/>
    <s v="3 months"/>
    <s v="Yes"/>
    <s v="6/24 x 5/7"/>
    <s v="Yes"/>
    <s v="RGDR = 0.107"/>
    <n v="3"/>
    <n v="10"/>
    <m/>
    <n v="10"/>
    <m/>
    <m/>
    <n v="300"/>
    <s v="An additional factor of 10 was applied to account for extrapolation from a subchronic study and for data deficiencies, including the lack of a 2-generation reproduction study."/>
    <m/>
    <s v="Click Here"/>
    <m/>
    <s v="Reviewed 6-28-2023. No changes."/>
    <s v="No"/>
    <d v="2025-01-15T00:00:00"/>
    <x v="1"/>
  </r>
  <r>
    <x v="78"/>
    <x v="78"/>
    <x v="78"/>
    <x v="78"/>
    <m/>
    <x v="0"/>
    <n v="3"/>
    <s v="OEHHA"/>
    <s v="Yes"/>
    <s v="OEHHA"/>
    <n v="3"/>
    <n v="3"/>
    <d v="2001-01-01T00:00:00"/>
    <s v="Animal"/>
    <x v="2"/>
    <s v="Yes"/>
    <s v="Quast 1979"/>
    <s v="Inflammation, focal erosions, hyperplasia, and_x000a_metaplasia in the nasal turbinates"/>
    <m/>
    <s v="NOAEL"/>
    <m/>
    <n v="90"/>
    <s v="Yes"/>
    <s v="6/24 x 5/7"/>
    <s v="Yes"/>
    <s v="RGDR = 0.093"/>
    <n v="3"/>
    <n v="10"/>
    <m/>
    <n v="3"/>
    <m/>
    <m/>
    <n v="100"/>
    <m/>
    <s v="Inflammation, focal erosions, hyperplasia, and metaplasia in the nasal turbinates"/>
    <s v="Click Here"/>
    <m/>
    <s v="Reviewed 6-28-2023. No changes."/>
    <s v="No"/>
    <d v="2025-01-15T00:00:00"/>
    <x v="0"/>
  </r>
  <r>
    <x v="78"/>
    <x v="78"/>
    <x v="78"/>
    <x v="78"/>
    <m/>
    <x v="1"/>
    <n v="1300"/>
    <s v="OEHHA"/>
    <s v="No"/>
    <s v="OEHHA"/>
    <n v="1300"/>
    <n v="1300"/>
    <d v="1999-04-01T00:00:00"/>
    <s v="Human"/>
    <x v="2"/>
    <s v="Yes"/>
    <s v="Wexler 1971"/>
    <s v="Eye and nasal irritation in human volunteers"/>
    <m/>
    <s v="LOAEL"/>
    <m/>
    <s v="1 hour"/>
    <s v="No"/>
    <m/>
    <s v="No"/>
    <s v="Human study"/>
    <m/>
    <n v="10"/>
    <n v="6"/>
    <m/>
    <m/>
    <m/>
    <n v="60"/>
    <m/>
    <s v="Occupationally exposed workers"/>
    <s v="Click Here"/>
    <m/>
    <s v="Reviewed 6-28-2023. No changes."/>
    <s v="No"/>
    <d v="2025-01-15T00:00:00"/>
    <x v="0"/>
  </r>
  <r>
    <x v="78"/>
    <x v="78"/>
    <x v="78"/>
    <x v="78"/>
    <m/>
    <x v="1"/>
    <n v="1300"/>
    <s v="OEHHA"/>
    <s v="No"/>
    <s v="OEHHA"/>
    <n v="1300"/>
    <n v="1300"/>
    <d v="1999-04-01T00:00:00"/>
    <s v="Human"/>
    <x v="0"/>
    <s v="Yes"/>
    <s v="Wexler 1971"/>
    <s v="Eye and nasal irritation in human volunteers"/>
    <m/>
    <s v="LOAEL"/>
    <m/>
    <s v="1 hour"/>
    <s v="No"/>
    <m/>
    <s v="No"/>
    <s v="Human study"/>
    <m/>
    <n v="10"/>
    <n v="6"/>
    <m/>
    <m/>
    <m/>
    <n v="60"/>
    <m/>
    <s v="Occupationally exposed workers"/>
    <s v="Click Here"/>
    <m/>
    <s v="Reviewed 6-28-2023. No changes."/>
    <s v="No"/>
    <d v="2025-01-15T00:00:00"/>
    <x v="0"/>
  </r>
  <r>
    <x v="79"/>
    <x v="79"/>
    <x v="79"/>
    <x v="79"/>
    <m/>
    <x v="0"/>
    <n v="20"/>
    <s v="OEHHA"/>
    <s v="Yes"/>
    <s v="OEHHA"/>
    <n v="20"/>
    <n v="20"/>
    <d v="2001-01-01T00:00:00"/>
    <s v="Animal"/>
    <x v="0"/>
    <s v="Yes"/>
    <s v="NTP 1988"/>
    <s v="Degenerative lesions of the nasal cavity"/>
    <m/>
    <s v="LOAEL"/>
    <m/>
    <s v="2 years"/>
    <s v="Yes"/>
    <s v="6/24 x 5/7"/>
    <s v="Yes"/>
    <s v="RGDR=0.2"/>
    <n v="3"/>
    <n v="10"/>
    <n v="10"/>
    <m/>
    <m/>
    <m/>
    <n v="300"/>
    <m/>
    <s v="OEHHA staff reviewed and agreed with the U.S. EPA's analysis of the data"/>
    <s v="Click Here"/>
    <s v="Kidney; Liver; Immune system"/>
    <s v="Reviewed 5-31-2023. No changes."/>
    <s v="No"/>
    <d v="2025-01-15T00:00:00"/>
    <x v="0"/>
  </r>
  <r>
    <x v="79"/>
    <x v="79"/>
    <x v="79"/>
    <x v="79"/>
    <m/>
    <x v="0"/>
    <n v="20"/>
    <s v="OEHHA"/>
    <s v="Yes"/>
    <s v="IRIS"/>
    <n v="20"/>
    <n v="20"/>
    <d v="1992-05-01T00:00:00"/>
    <s v="Animal"/>
    <x v="0"/>
    <s v="Yes"/>
    <s v="NTP 1988"/>
    <s v="Degenerative lesions of the nasal cavity in mice"/>
    <m/>
    <s v="LOAEL"/>
    <m/>
    <s v="2 years"/>
    <s v="Yes"/>
    <s v="6 hours/24 hours x 5 days/7 days"/>
    <s v="Yes"/>
    <s v="RGDR(ET) = 0.183"/>
    <n v="3"/>
    <n v="10"/>
    <n v="10"/>
    <m/>
    <m/>
    <m/>
    <n v="300"/>
    <m/>
    <s v="An additional factor for lack of developmental/reproductive effects is not deemed necessary as the results from the chronic NTP study, in concert with chronic studies of epoxy analogs of EBU, indicate extra respiratory circulation of EBU to be minimal"/>
    <s v="Click Here"/>
    <m/>
    <s v="Reviewed 5-31-2023. No changes."/>
    <s v="No"/>
    <d v="2025-01-15T00:00:00"/>
    <x v="1"/>
  </r>
  <r>
    <x v="79"/>
    <x v="79"/>
    <x v="79"/>
    <x v="79"/>
    <m/>
    <x v="0"/>
    <n v="20"/>
    <s v="OEHHA"/>
    <s v="Yes"/>
    <s v="OEHHA"/>
    <n v="20"/>
    <n v="20"/>
    <d v="2001-01-01T00:00:00"/>
    <s v="Animal"/>
    <x v="11"/>
    <s v="Yes"/>
    <s v="NTP 1988"/>
    <s v="Damage to the upper respiratory epithelium was observed in both species at all concentrations. Mice also showed an increased incidence of granulocytic hyperplasia and splenic hematopoiesis at both concentrations, possibly due to inflammation in the upper respiratory tract."/>
    <m/>
    <s v="LOAEL"/>
    <m/>
    <s v="2 years"/>
    <s v="Yes"/>
    <s v="6/24 x 5/7"/>
    <s v="Yes"/>
    <s v="RGDR=0.2"/>
    <n v="3"/>
    <n v="10"/>
    <n v="10"/>
    <m/>
    <m/>
    <m/>
    <n v="300"/>
    <m/>
    <s v="OEHHA staff reviewed and agreed with the U.S. EPA's analysis of the data"/>
    <s v="Click Here"/>
    <m/>
    <s v="Reviewed 5-31-2023. No changes."/>
    <s v="No"/>
    <d v="2025-01-15T00:00:00"/>
    <x v="0"/>
  </r>
  <r>
    <x v="80"/>
    <x v="80"/>
    <x v="80"/>
    <x v="80"/>
    <m/>
    <x v="0"/>
    <n v="70"/>
    <s v="PPRTV"/>
    <s v="No"/>
    <s v="PPRTV"/>
    <n v="70"/>
    <n v="70"/>
    <d v="2013-05-06T00:00:00"/>
    <s v="Animal"/>
    <x v="1"/>
    <s v="Yes"/>
    <s v="Christoph 2003"/>
    <s v="Decreased startle response, decreased food consumption, decreased body weights"/>
    <m/>
    <s v="NOAEL"/>
    <m/>
    <s v="13 weeks"/>
    <s v="Yes"/>
    <s v="6/24 days/week x 65/98 days"/>
    <s v="Yes"/>
    <s v="DAF = 1"/>
    <n v="3"/>
    <n v="10"/>
    <m/>
    <n v="10"/>
    <n v="10"/>
    <m/>
    <n v="3000"/>
    <m/>
    <m/>
    <s v="Click Here"/>
    <m/>
    <s v="New TRV Proposed - PPRT only authoritative source with a value"/>
    <s v="Yes"/>
    <d v="2025-01-15T00:00:00"/>
    <x v="0"/>
  </r>
  <r>
    <x v="80"/>
    <x v="80"/>
    <x v="80"/>
    <x v="80"/>
    <m/>
    <x v="0"/>
    <n v="70"/>
    <s v="PPRTV"/>
    <s v="No"/>
    <s v="PPRTV"/>
    <n v="70"/>
    <n v="70"/>
    <d v="2013-05-06T00:00:00"/>
    <s v="Animal"/>
    <x v="12"/>
    <s v="Yes"/>
    <s v="Christoph 2003"/>
    <s v="Decreased startle response, decreased food consumption, decreased body weights"/>
    <m/>
    <s v="NOAEL"/>
    <m/>
    <s v="13 weeks"/>
    <s v="Yes"/>
    <s v="6/24 days/week x 65/98 days"/>
    <s v="Yes"/>
    <s v="DAF = 1"/>
    <n v="3"/>
    <n v="10"/>
    <m/>
    <n v="10"/>
    <n v="10"/>
    <m/>
    <n v="3000"/>
    <m/>
    <m/>
    <s v="Click Here"/>
    <m/>
    <s v="New TRV Proposed - PPRT only authoritative source with a value"/>
    <s v="Yes"/>
    <d v="2025-01-15T00:00:00"/>
    <x v="0"/>
  </r>
  <r>
    <x v="81"/>
    <x v="81"/>
    <x v="81"/>
    <x v="81"/>
    <m/>
    <x v="0"/>
    <n v="8"/>
    <s v="PPRTV"/>
    <s v="No"/>
    <s v="PPRTV"/>
    <n v="8"/>
    <n v="8"/>
    <d v="2014-09-17T00:00:00"/>
    <s v="Animal"/>
    <x v="0"/>
    <s v="Yes"/>
    <s v="Miller 1985"/>
    <s v="Nasal lesions, compensatory hyperplasia of olfactory epithelium in rats"/>
    <m/>
    <s v="NOAEL"/>
    <s v="The nasal histopathology data in rats and mice as presented by Miller et al. (1985) are not suitable for BMD modeling because they are presented only as cumulative percentages based on unspecified numbers of animals sacrificed and dying at various subchronic and chronic time points during the study."/>
    <s v="6 to 27 months"/>
    <s v="Yes"/>
    <s v=" exposure hr ÷ 24 hr × exposure d/7 d"/>
    <s v="Yes"/>
    <s v="RGDR(ET)=0.204 for rats in the chronic-duration toxicity study"/>
    <n v="3"/>
    <n v="10"/>
    <m/>
    <m/>
    <n v="3"/>
    <m/>
    <n v="100"/>
    <m/>
    <s v="The confidence in the subchronic and chronic p-RfCs for ethyl acrylate is medium as explained in Table 15; Because the critical effect occurred at the portal of entry, and there were no appreciable changes in the extent and severity of lesions over time as the study progressed, the same toxicity value was estimated for both subchronic and chronic p-RfCs"/>
    <s v="Click Here"/>
    <m/>
    <s v="Reviewed 5-31-2023. No changes."/>
    <s v="No"/>
    <d v="2025-01-15T00:00:00"/>
    <x v="0"/>
  </r>
  <r>
    <x v="82"/>
    <x v="82"/>
    <x v="82"/>
    <x v="82"/>
    <m/>
    <x v="0"/>
    <n v="260"/>
    <s v="ATSDR"/>
    <s v="Yes"/>
    <s v="ATSDR"/>
    <n v="260"/>
    <n v="260"/>
    <d v="2010-11-01T00:00:00"/>
    <s v="Rat"/>
    <x v="7"/>
    <s v="Yes"/>
    <s v="NTP 1999"/>
    <s v="Increased severity of chronic progressive nephropathy"/>
    <m/>
    <s v="LOAEL"/>
    <m/>
    <s v="104 weeks"/>
    <s v="Yes"/>
    <s v="A PBPK model was used to convert inhalation exposure to internal dose metrics and then modeled to humans; this same method also adjusted from intermittent to continuous exposure"/>
    <s v="Yes"/>
    <s v="A PBPK model was used to convert inhalation exposure to internal dose metrics and then modeled to humans; this same method also adjusted from intermittent to continuous exposure"/>
    <n v="3"/>
    <n v="10"/>
    <n v="10"/>
    <m/>
    <m/>
    <m/>
    <n v="300"/>
    <m/>
    <m/>
    <s v="Click Here"/>
    <s v="Liver; Blood; Endocrine system"/>
    <s v="No proposed changes to TRVs but attribution of cancer TRV updated from 2018 ATSAC to OEHHA, which is the original source of that TRV."/>
    <s v="No"/>
    <d v="2025-01-15T00:00:00"/>
    <x v="0"/>
  </r>
  <r>
    <x v="82"/>
    <x v="82"/>
    <x v="82"/>
    <x v="82"/>
    <m/>
    <x v="0"/>
    <n v="260"/>
    <s v="ATSDR"/>
    <s v="Yes"/>
    <s v="IRIS"/>
    <n v="1000"/>
    <n v="1000"/>
    <d v="1991-03-01T00:00:00"/>
    <s v="Animal"/>
    <x v="6"/>
    <s v="Yes"/>
    <s v="Andrew 1981; Hardin 1981"/>
    <s v="Developmental toxicity"/>
    <m/>
    <s v="NOAEL"/>
    <m/>
    <s v="Days 1-19 or 1-24 of gestation"/>
    <s v="No"/>
    <s v="IRIS default is to not adjust for intermittent exposure for developmental endpoints"/>
    <s v="Yes"/>
    <s v="RGDR = default of 1"/>
    <n v="3"/>
    <n v="10"/>
    <m/>
    <m/>
    <n v="10"/>
    <m/>
    <n v="300"/>
    <m/>
    <m/>
    <s v="Click Here"/>
    <m/>
    <s v="No proposed changes to TRVs but attribution of cancer TRV updated from 2018 ATSAC to OEHHA, which is the original source of that TRV."/>
    <s v="No"/>
    <d v="2025-01-15T00:00:00"/>
    <x v="1"/>
  </r>
  <r>
    <x v="82"/>
    <x v="82"/>
    <x v="82"/>
    <x v="82"/>
    <m/>
    <x v="0"/>
    <n v="260"/>
    <s v="ATSDR"/>
    <s v="Yes"/>
    <s v="OEHHA"/>
    <n v="2000"/>
    <n v="2000"/>
    <d v="2000-02-01T00:00:00"/>
    <s v="Animal"/>
    <x v="7"/>
    <s v="Yes"/>
    <s v="NTP 1999; Chan 1998"/>
    <s v="Nephrotoxicity, hyperplasia of pituitary gland; liver cellular alterations and necrosis"/>
    <m/>
    <s v="NOAEL"/>
    <m/>
    <s v="103 weeks"/>
    <s v="Yes"/>
    <s v="6/24  hours/day x 5/7 days/week"/>
    <s v="Yes"/>
    <s v="RGDR = default of 1"/>
    <n v="3"/>
    <n v="10"/>
    <m/>
    <m/>
    <m/>
    <m/>
    <n v="30"/>
    <m/>
    <m/>
    <s v="Click Here"/>
    <m/>
    <s v="No proposed changes to TRVs but attribution of cancer TRV updated from 2018 ATSAC to OEHHA, which is the original source of that TRV."/>
    <s v="No"/>
    <d v="2025-01-15T00:00:00"/>
    <x v="1"/>
  </r>
  <r>
    <x v="82"/>
    <x v="82"/>
    <x v="82"/>
    <x v="82"/>
    <m/>
    <x v="0"/>
    <n v="260"/>
    <s v="ATSDR"/>
    <s v="Yes"/>
    <s v="OEHHA"/>
    <n v="2000"/>
    <n v="2000"/>
    <d v="2000-02-01T00:00:00"/>
    <s v="Animal"/>
    <x v="10"/>
    <s v="Yes"/>
    <s v="NTP 1999; Chan 1998"/>
    <s v="Nephrotoxicity, hyperplasia of pituitary gland; liver cellular alterations and necrosis"/>
    <m/>
    <s v="NOAEL"/>
    <m/>
    <s v="103 weeks"/>
    <s v="Yes"/>
    <s v="6/24  hours/day x 5/7 days/week"/>
    <s v="Yes"/>
    <s v="RGDR = default of 1"/>
    <n v="3"/>
    <n v="10"/>
    <m/>
    <m/>
    <m/>
    <m/>
    <n v="30"/>
    <m/>
    <m/>
    <s v="Click Here"/>
    <m/>
    <s v="No proposed changes to TRVs but attribution of cancer TRV updated from 2018 ATSAC to OEHHA, which is the original source of that TRV."/>
    <s v="No"/>
    <d v="2025-01-15T00:00:00"/>
    <x v="1"/>
  </r>
  <r>
    <x v="82"/>
    <x v="82"/>
    <x v="82"/>
    <x v="82"/>
    <m/>
    <x v="0"/>
    <n v="260"/>
    <s v="ATSDR"/>
    <s v="Yes"/>
    <s v="OEHHA"/>
    <n v="2000"/>
    <n v="2000"/>
    <d v="2000-02-01T00:00:00"/>
    <s v="Animal"/>
    <x v="8"/>
    <s v="Yes"/>
    <s v="NTP 1999; Chan 1998"/>
    <s v="Nephrotoxicity, hyperplasia of pituitary gland; liver cellular alterations and necrosis"/>
    <m/>
    <s v="NOAEL"/>
    <m/>
    <s v="103 weeks"/>
    <s v="Yes"/>
    <s v="6/24  hours/day x 5/7 days/week"/>
    <s v="Yes"/>
    <s v="RGDR = default of 1"/>
    <n v="3"/>
    <n v="10"/>
    <m/>
    <m/>
    <m/>
    <m/>
    <n v="30"/>
    <m/>
    <m/>
    <s v="Click Here"/>
    <m/>
    <s v="No proposed changes to TRVs but attribution of cancer TRV updated from 2018 ATSAC to OEHHA, which is the original source of that TRV."/>
    <s v="No"/>
    <d v="2025-01-15T00:00:00"/>
    <x v="1"/>
  </r>
  <r>
    <x v="82"/>
    <x v="82"/>
    <x v="82"/>
    <x v="82"/>
    <m/>
    <x v="0"/>
    <n v="260"/>
    <s v="ATSDR"/>
    <s v="Yes"/>
    <s v="PPRTV"/>
    <n v="9000"/>
    <n v="9000"/>
    <d v="2009-09-10T00:00:00"/>
    <s v="Animal"/>
    <x v="1"/>
    <s v="Yes"/>
    <s v="Gagnaire 2007"/>
    <s v="Loss of 3rd row outer hair cells from organ of Corti"/>
    <m/>
    <s v="LOAEL"/>
    <m/>
    <s v="13 weeks"/>
    <s v="No"/>
    <s v="&quot;No adjustment for continuous exposure was made because available data indicate that inhaled _x000a_ethylbenzene is rapidly absorbed, metabolized, and excreted through the urine (ATSDR, 1999).&quot;"/>
    <s v="Yes"/>
    <s v="RGDR = default of 1"/>
    <n v="3"/>
    <n v="10"/>
    <n v="3"/>
    <m/>
    <m/>
    <m/>
    <n v="100"/>
    <m/>
    <m/>
    <s v="Click Here"/>
    <m/>
    <s v="No proposed changes to TRVs but attribution of cancer TRV updated from 2018 ATSAC to OEHHA, which is the original source of that TRV."/>
    <s v="No"/>
    <d v="2025-01-15T00:00:00"/>
    <x v="1"/>
  </r>
  <r>
    <x v="82"/>
    <x v="82"/>
    <x v="82"/>
    <x v="82"/>
    <m/>
    <x v="1"/>
    <n v="22000"/>
    <s v="ATSDR"/>
    <s v="No"/>
    <s v="ATSDR"/>
    <n v="22000"/>
    <n v="22000"/>
    <d v="2010-11-01T00:00:00"/>
    <s v="Rat"/>
    <x v="1"/>
    <s v="Yes"/>
    <s v="Cappaert 2000"/>
    <s v="CAP auditory threshold shift"/>
    <m/>
    <s v="BMC1SD"/>
    <m/>
    <s v="5 days"/>
    <s v="Yes"/>
    <s v="A PBPK model was used to convert inhalation exposure to internal dose metrics and then modeled to humans; this same method also adjusted from intermittent to continuous exposure"/>
    <s v="Yes"/>
    <s v="A PBPK model was used to convert inhalation exposure to internal dose metrics and then modeled to humans; this same method also adjusted from intermittent to continuous exposure"/>
    <n v="3"/>
    <n v="10"/>
    <m/>
    <m/>
    <m/>
    <m/>
    <n v="30"/>
    <m/>
    <m/>
    <s v="Click Here"/>
    <s v="Kidney; Liver; Blood; Eyes; Immune system; Respiratory system "/>
    <s v="No proposed changes to TRVs but attribution of cancer TRV updated from 2018 ATSAC to OEHHA, which is the original source of that TRV."/>
    <s v="No"/>
    <d v="2025-01-15T00:00:00"/>
    <x v="0"/>
  </r>
  <r>
    <x v="83"/>
    <x v="83"/>
    <x v="83"/>
    <x v="83"/>
    <m/>
    <x v="0"/>
    <n v="6100"/>
    <s v="DEQ"/>
    <s v="No"/>
    <s v="DEQ"/>
    <n v="6100"/>
    <n v="6100"/>
    <d v="2024-03-05T00:00:00"/>
    <s v="Animal"/>
    <x v="8"/>
    <s v="Yes"/>
    <s v="Hamm 1984"/>
    <s v="Hepatic damage"/>
    <m/>
    <s v="NOAEL"/>
    <m/>
    <s v="2 years"/>
    <s v="Yes"/>
    <s v="6/24 hours/day x 5/7 days/week"/>
    <s v="Yes"/>
    <s v="RGDR = 1"/>
    <n v="3"/>
    <n v="10"/>
    <m/>
    <m/>
    <n v="3"/>
    <m/>
    <n v="100"/>
    <m/>
    <s v="Adopted from TCEQ"/>
    <s v="TRV Support Document"/>
    <m/>
    <s v="Both proposed DEQ TRVs are adopted directly from TCEQ's 4/15/2008 Development Support Document for Ethylene without adjustment. No DEQ-designated authoritative sources have inhalation toxicity values for this compound."/>
    <s v="Yes"/>
    <d v="2025-01-15T00:00:00"/>
    <x v="0"/>
  </r>
  <r>
    <x v="83"/>
    <x v="83"/>
    <x v="83"/>
    <x v="83"/>
    <m/>
    <x v="1"/>
    <n v="570000"/>
    <s v="DEQ"/>
    <s v="No"/>
    <s v="DEQ"/>
    <n v="570000"/>
    <n v="570000"/>
    <d v="2024-03-05T00:00:00"/>
    <s v="Animal"/>
    <x v="8"/>
    <s v="Yes"/>
    <s v="Conolly 1978"/>
    <s v="Hepatic effects"/>
    <m/>
    <s v="NOAEL"/>
    <m/>
    <s v="4 hours"/>
    <s v="No"/>
    <m/>
    <s v="Yes"/>
    <s v="RGDR = 1"/>
    <n v="3"/>
    <n v="10"/>
    <m/>
    <m/>
    <n v="3"/>
    <m/>
    <n v="100"/>
    <m/>
    <s v="Adopted from TCEQ"/>
    <s v="TRV Support Document"/>
    <m/>
    <s v="Both proposed DEQ TRVs are adopted directly from TCEQ's 4/15/2008 Development Support Document for Ethylene without adjustment. No DEQ-designated authoritative sources have inhalation toxicity values for this compound."/>
    <s v="Yes"/>
    <d v="2025-01-15T00:00:00"/>
    <x v="0"/>
  </r>
  <r>
    <x v="84"/>
    <x v="84"/>
    <x v="84"/>
    <x v="84"/>
    <m/>
    <x v="0"/>
    <n v="9"/>
    <s v="IRIS"/>
    <s v="Yes"/>
    <s v="IRIS"/>
    <n v="9"/>
    <n v="9"/>
    <d v="2004-07-29T00:00:00"/>
    <s v="Mouse"/>
    <x v="0"/>
    <s v="Yes"/>
    <s v="NTP 1982"/>
    <s v="Nasal inflammation"/>
    <m/>
    <s v="BMC10"/>
    <m/>
    <s v="103 weeks"/>
    <s v="Yes"/>
    <s v="6/24 hours/day x 5/7 days/week"/>
    <s v="Yes"/>
    <s v="RDGR(ET)= 0.198"/>
    <n v="3"/>
    <n v="10"/>
    <m/>
    <m/>
    <n v="10"/>
    <m/>
    <n v="300"/>
    <m/>
    <m/>
    <s v="Click Here"/>
    <s v="Liver; Blood; Endocrine system; Eyes"/>
    <s v="No proposed changes to the cancer TRV but did reattribute the source of the TRV from 2018 ATSAC to IRIS which is the origin of the 2018 ATSAC value. Proposed using OEHHA's chronic REL as the chronic noncancer TRV rather than IRIS. Even though the OEHHA value was published earlier, it is based on a more recent human study than the animal study the IRIS RfC is based on. The OEHHA value is also based on humans rather than animals which requires less extrapolation. The proposed DEQ acute TRV is a modification of a TCEQ 24-hour acute ReV published 11/29/2017. No other authoritative sources have an acute TRV for this TAC. The DEQ modification was to apply the full 3000 total UF TCEQ would have used were it not for a TCEQ policy cap of 300 on total UFs. "/>
    <s v="No"/>
    <d v="2025-01-15T00:00:00"/>
    <x v="0"/>
  </r>
  <r>
    <x v="84"/>
    <x v="84"/>
    <x v="84"/>
    <x v="84"/>
    <m/>
    <x v="0"/>
    <n v="9"/>
    <s v="IRIS"/>
    <s v="Yes"/>
    <s v="OEHHA"/>
    <n v="0.8"/>
    <n v="0.8"/>
    <d v="2001-12-01T00:00:00"/>
    <s v="Human"/>
    <x v="9"/>
    <s v="Yes"/>
    <s v="Ratcliff 1987"/>
    <s v="decreased sperm count, decreased percentage of viable and motile sperm, increased semen pH, increased proportion of sperm with specific morphological abnormalities"/>
    <m/>
    <s v="LOAEL"/>
    <m/>
    <s v="4.9 years average"/>
    <s v="Yes"/>
    <s v="Standard occupational adjustment"/>
    <s v="No"/>
    <m/>
    <m/>
    <n v="10"/>
    <n v="10"/>
    <n v="3"/>
    <m/>
    <m/>
    <n v="300"/>
    <m/>
    <m/>
    <s v="Click Here"/>
    <m/>
    <s v="No proposed changes to the cancer TRV but did reattribute the source of the TRV from 2018 ATSAC to IRIS which is the origin of the 2018 ATSAC value. Proposed using OEHHA's chronic REL as the chronic noncancer TRV rather than IRIS. Even though the OEHHA value was published earlier, it is based on a more recent human study than the animal study the IRIS RfC is based on. The OEHHA value is also based on humans rather than animals which requires less extrapolation. The proposed DEQ acute TRV is a modification of a TCEQ 24-hour acute ReV published 11/29/2017. No other authoritative sources have an acute TRV for this TAC. The DEQ modification was to apply the full 3000 total UF TCEQ would have used were it not for a TCEQ policy cap of 300 on total UFs. "/>
    <s v="No"/>
    <d v="2025-01-15T00:00:00"/>
    <x v="1"/>
  </r>
  <r>
    <x v="84"/>
    <x v="84"/>
    <x v="84"/>
    <x v="84"/>
    <m/>
    <x v="1"/>
    <n v="51"/>
    <s v="DEQ"/>
    <s v="No"/>
    <s v="DEQ"/>
    <n v="51"/>
    <n v="51"/>
    <d v="2023-06-06T00:00:00"/>
    <s v="Animal"/>
    <x v="6"/>
    <s v="Yes"/>
    <s v="Short 1978"/>
    <s v="Reduced fetal body weight, increased incidence of fetal resorptions and skeletal anomalies"/>
    <m/>
    <s v="LOAEL"/>
    <m/>
    <s v="10 days during gestation"/>
    <s v="No"/>
    <s v="No time adjustment as a matter of TCEQ policy because endpoint is developmental and exposures were continuous. "/>
    <s v="Yes"/>
    <s v="RGDR = default 1"/>
    <n v="3"/>
    <n v="10"/>
    <n v="10"/>
    <m/>
    <n v="10"/>
    <m/>
    <n v="3000"/>
    <m/>
    <s v="This is a TCEQ 24-hour ReV value that Oregon agency staff modified. Oregon agency staff used the full 3000 total uncertainty factor that TCEQ would have applied if not for their policy cap of 300 as a total UF. "/>
    <s v="TRV Support Document"/>
    <m/>
    <s v="No proposed changes to the cancer TRV but did reattribute the source of the TRV from 2018 ATSAC to IRIS which is the origin of the 2018 ATSAC value. Proposed using OEHHA's chronic REL as the chronic noncancer TRV rather than IRIS. Even though the OEHHA value was published earlier, it is based on a more recent human study than the animal study the IRIS RfC is based on. The OEHHA value is also based on humans rather than animals which requires less extrapolation. The proposed DEQ acute TRV is a modification of a TCEQ 24-hour acute ReV published 11/29/2017. No other authoritative sources have an acute TRV for this TAC. The DEQ modification was to apply the full 3000 total UF TCEQ would have used were it not for a TCEQ policy cap of 300 on total UFs. "/>
    <s v="Yes"/>
    <d v="2025-01-15T00:00:00"/>
    <x v="0"/>
  </r>
  <r>
    <x v="85"/>
    <x v="85"/>
    <x v="85"/>
    <x v="85"/>
    <m/>
    <x v="0"/>
    <n v="7"/>
    <s v="PPRTV"/>
    <s v="Yes"/>
    <s v="PPRTV"/>
    <n v="7"/>
    <n v="7"/>
    <d v="2010-10-01T00:00:00"/>
    <s v="Human"/>
    <x v="1"/>
    <s v="Yes"/>
    <s v="Kozik 1957"/>
    <s v="Impaired neurobehavioral function in humans"/>
    <m/>
    <s v="LOAEL"/>
    <m/>
    <s v="Not given for human critical study Kozik 1957. PPRTV assumed to be less than 7 years, which they define as the threshold for chronic exposure as a matter of policy."/>
    <s v="Yes"/>
    <s v="Standard occupational adjustment"/>
    <s v="No"/>
    <s v="Study was in humans term &quot;HEC&quot; in the PPRTV documentation refers to the time adjustment discussed in that column."/>
    <m/>
    <n v="10"/>
    <n v="10"/>
    <n v="10"/>
    <n v="3"/>
    <m/>
    <n v="3000"/>
    <m/>
    <m/>
    <s v="Click Here"/>
    <s v="Kidney; Liver"/>
    <s v="No proposed change to cancer TRV but updating attribution from 2018 ATSAC to IRIS which is where 2018 ATSAC got the value from originally. No proposed change to chronic noncancer TRV. Proposed acute TRV is an ATSDR acute MRL that was finalized in 2024. "/>
    <s v="No"/>
    <d v="2025-01-15T00:00:00"/>
    <x v="0"/>
  </r>
  <r>
    <x v="85"/>
    <x v="85"/>
    <x v="85"/>
    <x v="85"/>
    <m/>
    <x v="0"/>
    <n v="7"/>
    <s v="PPRTV"/>
    <s v="Yes"/>
    <s v="OEHHA"/>
    <n v="400"/>
    <n v="400"/>
    <d v="2001-01-01T00:00:00"/>
    <s v="Animal"/>
    <x v="8"/>
    <s v="Yes"/>
    <s v="Spreafico 1980"/>
    <s v="Significant elevation in liver enzymes"/>
    <m/>
    <s v="NOAEL"/>
    <m/>
    <s v="12 Months"/>
    <s v="Yes"/>
    <s v="7/24 hours/day x 5/7 days/week"/>
    <s v="Yes"/>
    <s v="RGDR = 1.5"/>
    <n v="3"/>
    <n v="10"/>
    <m/>
    <m/>
    <m/>
    <m/>
    <n v="30"/>
    <m/>
    <m/>
    <s v="Click Here"/>
    <m/>
    <s v="No proposed change to cancer TRV but updating attribution from 2018 ATSAC to IRIS which is where 2018 ATSAC got the value from originally. No proposed change to chronic noncancer TRV. Proposed acute TRV is an ATSDR acute MRL that was finalized in 2024. "/>
    <s v="No"/>
    <d v="2025-01-15T00:00:00"/>
    <x v="1"/>
  </r>
  <r>
    <x v="85"/>
    <x v="85"/>
    <x v="85"/>
    <x v="85"/>
    <m/>
    <x v="1"/>
    <n v="400"/>
    <s v="ATSDR"/>
    <s v="No"/>
    <s v="ATSDR"/>
    <n v="400"/>
    <n v="400"/>
    <d v="2024-07-01T00:00:00"/>
    <s v="Animal"/>
    <x v="0"/>
    <s v="Yes"/>
    <s v="Hotchkiss 2010"/>
    <s v="Degradation, with necrosis, of olfactory epithelium"/>
    <m/>
    <s v="BMC10"/>
    <m/>
    <s v="4-8 hours"/>
    <s v="Yes"/>
    <s v="8/24 hours/day"/>
    <s v="Yes"/>
    <s v="RGDR(ET) = 0.2"/>
    <n v="3"/>
    <n v="10"/>
    <m/>
    <m/>
    <m/>
    <m/>
    <n v="30"/>
    <m/>
    <m/>
    <s v="Click Here"/>
    <m/>
    <s v="No proposed change to cancer TRV but updating attribution from 2018 ATSAC to IRIS which is where 2018 ATSAC got the value from originally. No proposed change to chronic noncancer TRV. Proposed acute TRV is an ATSDR acute MRL that was finalized in 2024. "/>
    <s v="Yes"/>
    <d v="2025-01-15T00:00:00"/>
    <x v="0"/>
  </r>
  <r>
    <x v="86"/>
    <x v="86"/>
    <x v="86"/>
    <x v="86"/>
    <m/>
    <x v="0"/>
    <n v="400"/>
    <s v="OEHHA"/>
    <s v="No"/>
    <s v="OEHHA"/>
    <n v="400"/>
    <n v="400"/>
    <d v="2000-04-01T00:00:00"/>
    <s v="Human"/>
    <x v="0"/>
    <s v="Yes"/>
    <s v="Wills 1974"/>
    <s v="Respiratory irritant in human volunteers"/>
    <m/>
    <s v="NOAEL"/>
    <m/>
    <s v="30 days"/>
    <s v="Yes"/>
    <s v="20/24 hours/day"/>
    <s v="No"/>
    <m/>
    <m/>
    <n v="10"/>
    <m/>
    <n v="10"/>
    <m/>
    <m/>
    <n v="100"/>
    <m/>
    <m/>
    <s v="Click Here"/>
    <s v="Kidney"/>
    <s v="No proposed changes to TRVs"/>
    <s v="No"/>
    <d v="2025-01-15T00:00:00"/>
    <x v="0"/>
  </r>
  <r>
    <x v="86"/>
    <x v="86"/>
    <x v="86"/>
    <x v="86"/>
    <m/>
    <x v="1"/>
    <n v="2000"/>
    <s v="ATSDR"/>
    <s v="No"/>
    <s v="ATSDR"/>
    <n v="2000"/>
    <n v="2000"/>
    <d v="2010-11-01T00:00:00"/>
    <s v="Human"/>
    <x v="0"/>
    <s v="Yes"/>
    <s v="Wills 1974"/>
    <s v="Respiratory irritation"/>
    <m/>
    <s v="NOAEL"/>
    <m/>
    <s v="30 days"/>
    <s v="No"/>
    <s v="&quot;The NOAEL of 23 mg/m3 was not adjusted for discontinuous daily exposure (20 hours/24 hours) because the critical effect is concentration _x000a_dependent and not duration dependent.&quot;"/>
    <s v="No"/>
    <m/>
    <m/>
    <n v="10"/>
    <m/>
    <m/>
    <m/>
    <m/>
    <n v="10"/>
    <m/>
    <m/>
    <s v="Click Here"/>
    <m/>
    <s v="No proposed changes to TRVs"/>
    <s v="No"/>
    <d v="2025-01-15T00:00:00"/>
    <x v="0"/>
  </r>
  <r>
    <x v="87"/>
    <x v="87"/>
    <x v="87"/>
    <x v="87"/>
    <m/>
    <x v="0"/>
    <n v="30"/>
    <s v="OEHHA"/>
    <s v="No"/>
    <s v="OEHHA"/>
    <n v="30"/>
    <n v="30"/>
    <d v="2001-01-01T00:00:00"/>
    <s v="Mice"/>
    <x v="1"/>
    <s v="Yes"/>
    <s v="Snellings 1984"/>
    <s v="Impaired neurological function"/>
    <m/>
    <s v="NOAEL"/>
    <m/>
    <s v="10 weeks (males); 11 weeks (females)."/>
    <s v="Yes"/>
    <s v="8/24 hours/day x 5/7 days/week"/>
    <s v="Yes"/>
    <s v="RGDR = 1"/>
    <n v="3"/>
    <n v="10"/>
    <m/>
    <n v="3"/>
    <m/>
    <m/>
    <n v="100"/>
    <m/>
    <m/>
    <s v="Click Here"/>
    <s v="Liver; Blood; Musculo-skeletal system; Immune system"/>
    <s v="No proposed changes to cancer or chronic noncancer TRVs. Changed attribution of cancer TRV from 2018 ATSAC to IRIS, which is where the 2018 ATSAC got the value from originally. Proposed acute TRV is new and is ATSDR's 2022 acute MRL (news since last round of TRV updates). "/>
    <s v="No"/>
    <d v="2025-01-15T00:00:00"/>
    <x v="0"/>
  </r>
  <r>
    <x v="87"/>
    <x v="87"/>
    <x v="87"/>
    <x v="87"/>
    <m/>
    <x v="1"/>
    <n v="720"/>
    <s v="ATSDR"/>
    <s v="No"/>
    <s v="ATSDR"/>
    <n v="720"/>
    <n v="720"/>
    <d v="2022-08-01T00:00:00"/>
    <s v="Animal"/>
    <x v="6"/>
    <s v="Yes"/>
    <s v="Snellings 1982"/>
    <s v="Depressed fetal weight"/>
    <m/>
    <s v="BMC05"/>
    <m/>
    <s v="GD 6-15"/>
    <s v="Yes"/>
    <s v="6/24 hours/day (no days/week adjustment because experimental exposure occurred on consecutive days throughout)"/>
    <s v="Yes"/>
    <s v="RGDR(ET) = 1"/>
    <n v="3"/>
    <n v="10"/>
    <m/>
    <m/>
    <m/>
    <m/>
    <n v="30"/>
    <m/>
    <m/>
    <s v="Click Here"/>
    <s v="Blood; Nervous system; Immune system; Respiratory system "/>
    <s v="No proposed changes to cancer or chronic noncancer TRVs. Changed attribution of cancer TRV from 2018 ATSAC to IRIS, which is where the 2018 ATSAC got the value from originally. Proposed acute TRV is new and is ATSDR's 2022 acute MRL (news since last round of TRV updates). "/>
    <s v="Yes"/>
    <d v="2025-01-15T00:00:00"/>
    <x v="0"/>
  </r>
  <r>
    <x v="88"/>
    <x v="88"/>
    <x v="88"/>
    <x v="88"/>
    <m/>
    <x v="0"/>
    <n v="40000"/>
    <s v="IRIS"/>
    <s v="No"/>
    <s v="IRIS"/>
    <n v="40000"/>
    <n v="40000"/>
    <d v="2021-08-13T00:00:00"/>
    <s v="Animal"/>
    <x v="7"/>
    <s v="Yes"/>
    <s v="JPEC 2010; Saito 2013"/>
    <s v="Increased absolute kidney weight"/>
    <m/>
    <s v="NOAEL"/>
    <m/>
    <s v="2 year"/>
    <s v="Yes"/>
    <s v="6/24 hours/day x 5/7 days/week"/>
    <s v="Yes"/>
    <s v="DAF = 0.992"/>
    <n v="3"/>
    <n v="10"/>
    <m/>
    <m/>
    <m/>
    <m/>
    <n v="30"/>
    <m/>
    <m/>
    <s v="Click Here"/>
    <m/>
    <s v="Proposed TRVs are only ones available from authoritative sources"/>
    <s v="Yes"/>
    <d v="2025-01-15T00:00:00"/>
    <x v="0"/>
  </r>
  <r>
    <x v="89"/>
    <x v="89"/>
    <x v="89"/>
    <x v="89"/>
    <m/>
    <x v="0"/>
    <n v="300"/>
    <s v="PPRTV"/>
    <s v="No"/>
    <s v="PPRTV"/>
    <n v="300"/>
    <n v="300"/>
    <d v="2010-09-22T00:00:00"/>
    <s v="Animal"/>
    <x v="6"/>
    <s v="Yes"/>
    <s v="Saillenfait 1999"/>
    <s v="Decreased fetal body weights and decreased maternal body weight"/>
    <m/>
    <s v="BMC1SD"/>
    <m/>
    <s v="18 days (GD 6-20)"/>
    <s v="Yes"/>
    <s v="6/24 hours/day"/>
    <s v="Yes"/>
    <s v="DAF = 1"/>
    <n v="3"/>
    <n v="10"/>
    <m/>
    <n v="10"/>
    <n v="10"/>
    <m/>
    <n v="3000"/>
    <m/>
    <m/>
    <s v="Click Here"/>
    <m/>
    <s v="Proposed TRV is only one available from authoritative sources"/>
    <s v="Yes"/>
    <d v="2025-01-15T00:00:00"/>
    <x v="0"/>
  </r>
  <r>
    <x v="90"/>
    <x v="90"/>
    <x v="90"/>
    <x v="90"/>
    <n v="6"/>
    <x v="0"/>
    <n v="13"/>
    <s v="OEHHA"/>
    <s v="No"/>
    <s v="OEHHA"/>
    <n v="13"/>
    <n v="13"/>
    <d v="2003-08-01T00:00:00"/>
    <s v="Human"/>
    <x v="13"/>
    <s v="Yes"/>
    <s v="Derryberry 1963"/>
    <s v="Increased bone density"/>
    <m/>
    <s v="BMC05"/>
    <m/>
    <s v="Occ wkr, 14 years"/>
    <s v="Yes"/>
    <s v="Standard occupational adjustment"/>
    <s v="No"/>
    <m/>
    <m/>
    <n v="10"/>
    <m/>
    <m/>
    <m/>
    <m/>
    <n v="10"/>
    <m/>
    <s v="Info for fluoride ion will also be used for HF."/>
    <s v="Click Here"/>
    <s v="Kidney; Blood; Skin; Respiratory system "/>
    <s v="No proposed change to acute TRV, however there are modifications to which fluoride compounds it should be applied to. This acute TRV should be applied to hydrogen fluoride, modified hydrogen fluoride, and selenium hexafluoride according to OEHHA groupings. We propose to apply the acute TRV derived from ATSDR according to OEHHA's groupings. Slight proposed change to chronic TRV reflects differential molecular weight adjustment for hydrogen fluoride vs. other fluorides. This proposed chronic TRV should be applied to all fluorides unless it is the bare fluoride ion in which case 13 ug/m3 should be applied."/>
    <s v="No"/>
    <d v="2025-01-15T00:00:00"/>
    <x v="0"/>
  </r>
  <r>
    <x v="90"/>
    <x v="90"/>
    <x v="90"/>
    <x v="90"/>
    <m/>
    <x v="1"/>
    <n v="16"/>
    <s v="ATSDR"/>
    <s v="Yes"/>
    <s v="ATSDR"/>
    <n v="16"/>
    <n v="16"/>
    <d v="2003-09-01T00:00:00"/>
    <s v="Human"/>
    <x v="0"/>
    <s v="Yes"/>
    <s v="Lund 1997, 1999"/>
    <s v="Upper respiratory tract irritation"/>
    <m/>
    <s v="LOAEL"/>
    <m/>
    <s v="1 hour"/>
    <s v="No"/>
    <s v="Data on nasal irritation from the Largent (1960) report, the Lund et al. (2002) study, and the intermediate-duration study by Largent (1960) provide suggestive evidence that the severity of nasal irritation does not increase with increasing exposure duration."/>
    <s v="No"/>
    <m/>
    <m/>
    <n v="10"/>
    <n v="3"/>
    <m/>
    <m/>
    <m/>
    <n v="30"/>
    <m/>
    <m/>
    <s v="Click Here"/>
    <s v="Kidney; Liver; Blood; Eyes; Skin; Nervous system"/>
    <s v="No proposed change to acute TRV, however there are modifications to which fluoride compounds it should be applied to. This acute TRV should be applied to hydrogen fluoride, modified hydrogen fluoride, and selenium hexafluoride according to OEHHA groupings. We propose to apply the acute TRV derived from ATSDR according to OEHHA's groupings. Slight proposed change to chronic TRV reflects differential molecular weight adjustment for hydrogen fluoride vs. other fluorides. This proposed chronic TRV should be applied to all fluorides unless it is the bare fluoride ion in which case 13 ug/m3 should be applied."/>
    <s v="Yes"/>
    <d v="2025-01-15T00:00:00"/>
    <x v="0"/>
  </r>
  <r>
    <x v="90"/>
    <x v="90"/>
    <x v="90"/>
    <x v="90"/>
    <m/>
    <x v="1"/>
    <n v="16"/>
    <s v="ATSDR"/>
    <s v="Yes"/>
    <s v="OEHHA"/>
    <n v="240"/>
    <n v="240"/>
    <d v="1999-04-01T00:00:00"/>
    <s v="Human"/>
    <x v="0"/>
    <s v="Yes"/>
    <s v="Lund 1997"/>
    <s v="Upper respiratory tract irritation"/>
    <m/>
    <s v="NOAEL"/>
    <m/>
    <s v="1 hour"/>
    <s v="No"/>
    <m/>
    <s v="No"/>
    <m/>
    <m/>
    <n v="10"/>
    <m/>
    <m/>
    <m/>
    <m/>
    <n v="10"/>
    <m/>
    <m/>
    <s v="Click Here"/>
    <m/>
    <s v="No proposed change to acute TRV, however there are modifications to which fluoride compounds it should be applied to. This acute TRV should be applied to hydrogen fluoride, modified hydrogen fluoride, and selenium hexafluoride according to OEHHA groupings. We propose to apply the acute TRV derived from ATSDR according to OEHHA's groupings. Slight proposed change to chronic TRV reflects differential molecular weight adjustment for hydrogen fluoride vs. other fluorides. This proposed chronic TRV should be applied to all fluorides unless it is the bare fluoride ion in which case 13 ug/m3 should be applied."/>
    <s v="Yes"/>
    <d v="2025-01-15T00:00:00"/>
    <x v="1"/>
  </r>
  <r>
    <x v="91"/>
    <x v="91"/>
    <x v="91"/>
    <x v="91"/>
    <m/>
    <x v="1"/>
    <n v="16"/>
    <s v="ATSDR"/>
    <s v="No"/>
    <s v="ATSDR"/>
    <n v="16"/>
    <n v="16"/>
    <d v="2003-09-01T00:00:00"/>
    <s v="Human"/>
    <x v="2"/>
    <s v="Yes"/>
    <s v="Keplinger 1968"/>
    <s v="Eye and upper respiratory irritation"/>
    <m/>
    <s v="NOAEL"/>
    <m/>
    <s v="3-15 minutes"/>
    <s v="Yes"/>
    <s v="0.25/25 hours/day"/>
    <s v="No"/>
    <m/>
    <m/>
    <n v="10"/>
    <m/>
    <m/>
    <m/>
    <m/>
    <n v="10"/>
    <m/>
    <m/>
    <s v="Click Here"/>
    <s v="Kidney; Liver; Skin"/>
    <s v="No proposed changes to TRVs"/>
    <s v="No"/>
    <d v="2025-01-15T00:00:00"/>
    <x v="0"/>
  </r>
  <r>
    <x v="91"/>
    <x v="91"/>
    <x v="91"/>
    <x v="91"/>
    <m/>
    <x v="1"/>
    <n v="16"/>
    <s v="ATSDR"/>
    <s v="No"/>
    <s v="ATSDR"/>
    <n v="16"/>
    <n v="16"/>
    <d v="2003-09-01T00:00:00"/>
    <s v="Human"/>
    <x v="0"/>
    <s v="Yes"/>
    <s v="Keplinger 1968"/>
    <s v="Eye and upper respiratory irritation"/>
    <m/>
    <s v="NOAEL"/>
    <m/>
    <s v="3-15 minutes"/>
    <s v="Yes"/>
    <s v="0.25/25 hours/day"/>
    <s v="No"/>
    <m/>
    <m/>
    <n v="10"/>
    <m/>
    <m/>
    <m/>
    <m/>
    <n v="10"/>
    <m/>
    <m/>
    <s v="Click Here"/>
    <s v="Kidney; Liver; Skin"/>
    <s v="No proposed changes to TRVs"/>
    <s v="No"/>
    <d v="2025-01-15T00:00:00"/>
    <x v="0"/>
  </r>
  <r>
    <x v="92"/>
    <x v="92"/>
    <x v="92"/>
    <x v="92"/>
    <m/>
    <x v="0"/>
    <n v="7"/>
    <s v="IRIS"/>
    <s v="Yes"/>
    <s v="OEHHA"/>
    <n v="9"/>
    <n v="9"/>
    <d v="2008-12-01T00:00:00"/>
    <s v="Human"/>
    <x v="0"/>
    <s v="Yes"/>
    <s v="Wilhelmsson 1992"/>
    <s v="Nasal obstruction and discomfort, lower airway discomfort"/>
    <m/>
    <s v="NOAEL"/>
    <m/>
    <s v="Occupational worker, 10 years on average."/>
    <s v="No"/>
    <m/>
    <s v="No"/>
    <m/>
    <m/>
    <n v="10"/>
    <m/>
    <m/>
    <m/>
    <m/>
    <n v="10"/>
    <m/>
    <s v="UF of 10 used to take children into account."/>
    <s v="Click Here"/>
    <m/>
    <s v="Proposed cancer and chronic noncancer values are from brand new 8/1/2024 Final IRIS assessment. Note that the IUR/TRV listed here does not incorporate an early life adjustment factor, but that the residential RBC and non-resident child RBCs should since IRIS specifies that formaldehyde should be treated as a mutagen. No proposed changes to acute TRV."/>
    <s v="Yes"/>
    <d v="2025-01-15T00:00:00"/>
    <x v="1"/>
  </r>
  <r>
    <x v="92"/>
    <x v="92"/>
    <x v="92"/>
    <x v="92"/>
    <m/>
    <x v="0"/>
    <n v="7"/>
    <s v="IRIS"/>
    <s v="Yes"/>
    <s v="ATSDR"/>
    <n v="9.8000000000000007"/>
    <n v="9.8000000000000007"/>
    <d v="1999-07-01T00:00:00"/>
    <s v="Human"/>
    <x v="2"/>
    <s v="Yes"/>
    <s v="Holmstrom 1989c"/>
    <s v="Nasal and eye irritation"/>
    <m/>
    <s v="LOAEL"/>
    <m/>
    <m/>
    <s v="No"/>
    <s v="&quot;The exposure concentration was not adjusted to a continuous exposure basis based on evidence that _x000a_concentration is more important than the product of concentration and duration of exposure in _x000a_determining the severity of formaldehyde-induced epithelial damage in the upper respiratory tract _x000a_(Wilmer et al. 1987).&quot;"/>
    <s v="No"/>
    <m/>
    <m/>
    <n v="10"/>
    <n v="3"/>
    <m/>
    <m/>
    <m/>
    <n v="30"/>
    <m/>
    <m/>
    <s v="Click Here"/>
    <m/>
    <s v="Proposed cancer and chronic noncancer values are from brand new 8/1/2024 Final IRIS assessment. Note that the IUR/TRV listed here does not incorporate an early life adjustment factor, but that the residential RBC and non-resident child RBCs should since IRIS specifies that formaldehyde should be treated as a mutagen. No proposed changes to acute TRV."/>
    <s v="Yes"/>
    <d v="2025-01-15T00:00:00"/>
    <x v="1"/>
  </r>
  <r>
    <x v="92"/>
    <x v="92"/>
    <x v="92"/>
    <x v="92"/>
    <m/>
    <x v="0"/>
    <n v="7"/>
    <s v="IRIS"/>
    <s v="Yes"/>
    <s v="ATSDR"/>
    <n v="9.8000000000000007"/>
    <n v="9.8000000000000007"/>
    <d v="1999-07-01T00:00:00"/>
    <s v="Human"/>
    <x v="0"/>
    <s v="Yes"/>
    <s v="Holmstrom 1989c"/>
    <s v="Nasal and eye irritation"/>
    <m/>
    <s v="LOAEL"/>
    <m/>
    <m/>
    <s v="No"/>
    <s v="&quot;The exposure concentration was not adjusted to a continuous exposure basis based on evidence that _x000a_concentration is more important than the product of concentration and duration of exposure in _x000a_determining the severity of formaldehyde-induced epithelial damage in the upper respiratory tract _x000a_(Wilmer et al. 1987).&quot;"/>
    <s v="No"/>
    <m/>
    <m/>
    <n v="10"/>
    <n v="3"/>
    <m/>
    <m/>
    <m/>
    <n v="30"/>
    <m/>
    <m/>
    <s v="Click Here"/>
    <m/>
    <s v="Proposed cancer and chronic noncancer values are from brand new 8/1/2024 Final IRIS assessment. Note that the IUR/TRV listed here does not incorporate an early life adjustment factor, but that the residential RBC and non-resident child RBCs should since IRIS specifies that formaldehyde should be treated as a mutagen. No proposed changes to acute TRV."/>
    <s v="Yes"/>
    <d v="2025-01-15T00:00:00"/>
    <x v="1"/>
  </r>
  <r>
    <x v="92"/>
    <x v="92"/>
    <x v="92"/>
    <x v="92"/>
    <m/>
    <x v="0"/>
    <n v="7"/>
    <s v="IRIS"/>
    <s v="Yes"/>
    <s v="IRIS"/>
    <n v="7"/>
    <n v="7"/>
    <d v="2024-08-01T00:00:00"/>
    <s v="Human"/>
    <x v="0"/>
    <s v="Yes"/>
    <s v="Venn 2003; Krzyzanowski 1990; Annesi-Maesano 2012"/>
    <s v="Decreased pulmonary function; allergic conditions; Prevalence of current asthma or degree of asthma control"/>
    <m/>
    <s v="Other"/>
    <s v="IRIS used a combination of NOAELs and BMCLs as PODs from the different critical studies"/>
    <s v="Variable by study"/>
    <s v="Yes"/>
    <s v="Varies by study"/>
    <s v="No"/>
    <m/>
    <m/>
    <s v="3 to 10"/>
    <m/>
    <m/>
    <m/>
    <m/>
    <s v="3 to 10"/>
    <s v="The RfC comes from 3 different human studies with different PODs. PODs from healthy volunteer studies have an UFH of 10 while those epi studies observing asthmatic children, the UFH is 3"/>
    <m/>
    <s v="Click Here"/>
    <m/>
    <s v="Proposed cancer and chronic noncancer values are from brand new 8/1/2024 Final IRIS assessment. Note that the IUR/TRV listed here does not incorporate an early life adjustment factor, but that the residential RBC and non-resident child RBCs should since IRIS specifies that formaldehyde should be treated as a mutagen. No proposed changes to acute TRV."/>
    <s v="Yes"/>
    <d v="2025-01-15T00:00:00"/>
    <x v="0"/>
  </r>
  <r>
    <x v="92"/>
    <x v="92"/>
    <x v="92"/>
    <x v="92"/>
    <m/>
    <x v="1"/>
    <n v="49"/>
    <s v="ATSDR"/>
    <s v="Yes"/>
    <s v="ATSDR"/>
    <n v="49"/>
    <n v="49"/>
    <d v="1999-07-01T00:00:00"/>
    <s v="Human"/>
    <x v="0"/>
    <s v="Yes"/>
    <s v="Pazdrak 1993"/>
    <s v="Nasal and eye irritation"/>
    <m/>
    <s v="LOAEL"/>
    <m/>
    <s v="Occ wrks; 2 hours."/>
    <s v="No"/>
    <m/>
    <s v="No"/>
    <m/>
    <m/>
    <n v="3"/>
    <n v="3"/>
    <m/>
    <m/>
    <m/>
    <n v="10"/>
    <m/>
    <s v="Only one concentration was tested"/>
    <s v="Click Here"/>
    <s v="Kidney; Liver; Blood; Eyes; Skin; Nervous system; Immune system"/>
    <s v="Proposed cancer and chronic noncancer values are from brand new 8/1/2024 Final IRIS assessment. Note that the IUR/TRV listed here does not incorporate an early life adjustment factor, but that the residential RBC and non-resident child RBCs should since IRIS specifies that formaldehyde should be treated as a mutagen. No proposed changes to acute TRV."/>
    <s v="No"/>
    <d v="2025-01-15T00:00:00"/>
    <x v="0"/>
  </r>
  <r>
    <x v="92"/>
    <x v="92"/>
    <x v="92"/>
    <x v="92"/>
    <m/>
    <x v="1"/>
    <n v="49"/>
    <s v="ATSDR"/>
    <s v="Yes"/>
    <s v="OEHHA"/>
    <n v="55"/>
    <n v="55"/>
    <d v="2008-12-01T00:00:00"/>
    <s v="Human"/>
    <x v="2"/>
    <s v="Yes"/>
    <s v="Kulle 1987"/>
    <s v="mild and moderate eye irritation"/>
    <m/>
    <s v="BMC05"/>
    <m/>
    <s v="3 hours"/>
    <s v="No"/>
    <m/>
    <s v="No"/>
    <m/>
    <m/>
    <n v="10"/>
    <m/>
    <m/>
    <m/>
    <m/>
    <n v="10"/>
    <m/>
    <m/>
    <s v="Click Here"/>
    <m/>
    <s v="Proposed cancer and chronic noncancer values are from brand new 8/1/2024 Final IRIS assessment. Note that the IUR/TRV listed here does not incorporate an early life adjustment factor, but that the residential RBC and non-resident child RBCs should since IRIS specifies that formaldehyde should be treated as a mutagen. No proposed changes to acute TRV."/>
    <s v="No"/>
    <d v="2025-01-15T00:00:00"/>
    <x v="1"/>
  </r>
  <r>
    <x v="92"/>
    <x v="92"/>
    <x v="92"/>
    <x v="92"/>
    <m/>
    <x v="1"/>
    <n v="49"/>
    <s v="ATSDR"/>
    <s v="Yes"/>
    <s v="ATSDR"/>
    <n v="49"/>
    <n v="49"/>
    <d v="1999-07-01T00:00:00"/>
    <s v="Human"/>
    <x v="2"/>
    <s v="Yes"/>
    <s v="Pazdrak 1993"/>
    <s v="Nasal and eye irritation"/>
    <m/>
    <s v="LOAEL"/>
    <m/>
    <s v="Occ wrks; 2 hours."/>
    <s v="No"/>
    <m/>
    <s v="No"/>
    <m/>
    <m/>
    <n v="3"/>
    <n v="3"/>
    <m/>
    <m/>
    <m/>
    <n v="10"/>
    <m/>
    <s v="Only one concentration was tested"/>
    <s v="Click Here"/>
    <m/>
    <s v="Proposed cancer and chronic noncancer values are from brand new 8/1/2024 Final IRIS assessment. Note that the IUR/TRV listed here does not incorporate an early life adjustment factor, but that the residential RBC and non-resident child RBCs should since IRIS specifies that formaldehyde should be treated as a mutagen. No proposed changes to acute TRV."/>
    <s v="No"/>
    <d v="2025-01-15T00:00:00"/>
    <x v="0"/>
  </r>
  <r>
    <x v="93"/>
    <x v="93"/>
    <x v="93"/>
    <x v="93"/>
    <n v="3"/>
    <x v="0"/>
    <n v="1200"/>
    <s v="DEQ"/>
    <s v="Yes"/>
    <s v="PPRTV"/>
    <n v="100"/>
    <n v="100"/>
    <d v="2010-09-29T00:00:00"/>
    <s v="Animal"/>
    <x v="8"/>
    <s v="Yes"/>
    <s v="Prendergast 1967"/>
    <s v="Suppressed weight gain"/>
    <m/>
    <s v="LOAEL"/>
    <m/>
    <s v="6 weeks"/>
    <s v="Yes"/>
    <s v="8/24 hours/day x 5/7 days/week"/>
    <s v="Yes"/>
    <s v="DAF = 1"/>
    <n v="3"/>
    <n v="10"/>
    <n v="10"/>
    <n v="10"/>
    <n v="3"/>
    <m/>
    <n v="10000"/>
    <m/>
    <s v="Screening level"/>
    <s v="TRV Support Document"/>
    <m/>
    <s v="The proposed TRV is adapted from Minnesota's Risk Assessment Advice level. Minnesota raised concerns about the screening level PPRTV because the total UF was so high (10,000) and found a human study was adequate to develop a subchronic toxicity value. DEQ found Minnesota's concerns about the screening level PPRTV credible. DEQ proposes to adjust this value for chronic use by applying an additional UF of 10. See detailed notes and target organ table for more details. "/>
    <s v="Yes"/>
    <d v="2025-01-15T00:00:00"/>
    <x v="1"/>
  </r>
  <r>
    <x v="93"/>
    <x v="93"/>
    <x v="93"/>
    <x v="93"/>
    <m/>
    <x v="0"/>
    <n v="1200"/>
    <s v="DEQ"/>
    <s v="Yes"/>
    <s v="DEQ"/>
    <n v="1179"/>
    <n v="1200"/>
    <d v="2024-03-11T00:00:00"/>
    <s v="Human"/>
    <x v="8"/>
    <s v="Yes"/>
    <s v="Stewart 1978"/>
    <s v="No health effect observed and no critical endpoint listed"/>
    <m/>
    <s v="NOAEL"/>
    <m/>
    <s v="4 weeks"/>
    <s v="Yes"/>
    <s v="8/24 hours/day x 5/7 days/week"/>
    <s v="No"/>
    <m/>
    <m/>
    <n v="10"/>
    <m/>
    <n v="10"/>
    <n v="10"/>
    <m/>
    <n v="1000"/>
    <m/>
    <s v="Adjusted from Minnesota"/>
    <s v="TRV Support Document"/>
    <m/>
    <s v="The proposed TRV is adapted from Minnesota's Risk Assessment Advice level. Minnesota raised concerns about the screening level PPRTV because the total UF was so high (10,000) and found a human study was adequate to develop a subchronic toxicity value. DEQ found Minnesota's concerns about the screening level PPRTV credible. DEQ proposes to adjust this value for chronic use by applying an additional UF of 10. See detailed notes and target organ table for more details. "/>
    <s v="Yes"/>
    <d v="2025-01-15T00:00:00"/>
    <x v="0"/>
  </r>
  <r>
    <x v="94"/>
    <x v="94"/>
    <x v="94"/>
    <x v="94"/>
    <m/>
    <x v="0"/>
    <n v="50000"/>
    <s v="IRIS"/>
    <s v="No"/>
    <s v="IRIS"/>
    <n v="50000"/>
    <n v="50000"/>
    <d v="1993-11-01T00:00:00"/>
    <s v="Rat"/>
    <x v="7"/>
    <s v="Yes"/>
    <s v="Tinston 1981; Palmer 1978"/>
    <s v="Increased kidney, adrenal, and pituitary weights"/>
    <m/>
    <s v="NOAEL"/>
    <m/>
    <s v="16 days to 131 weeks depending on study"/>
    <s v="Yes"/>
    <s v="5/24 hours/day x 5/7 days/week for Tinston and 6/24 hours/day and 7/7 days/week for Palmer"/>
    <s v="Yes"/>
    <s v="Default DAF of 1 used due to lack of information about species-specific factors"/>
    <n v="3"/>
    <n v="10"/>
    <m/>
    <m/>
    <n v="3"/>
    <m/>
    <n v="100"/>
    <m/>
    <m/>
    <s v="Click Here"/>
    <m/>
    <s v="No proposed changes to TRV"/>
    <s v="No"/>
    <d v="2025-01-15T00:00:00"/>
    <x v="0"/>
  </r>
  <r>
    <x v="94"/>
    <x v="94"/>
    <x v="94"/>
    <x v="94"/>
    <m/>
    <x v="0"/>
    <n v="50000"/>
    <s v="IRIS"/>
    <s v="No"/>
    <s v="IRIS"/>
    <n v="50000"/>
    <n v="50000"/>
    <d v="1993-11-01T00:00:00"/>
    <s v="Rat"/>
    <x v="10"/>
    <s v="Yes"/>
    <s v="Tinston 1981; Palmer 1978"/>
    <s v="Increased kidney, adrenal, and pituitary weights"/>
    <m/>
    <s v="NOAEL"/>
    <m/>
    <m/>
    <s v="Yes"/>
    <s v="5/24 hours/day x 5/7 days/week for Tinston and 6/24 hours/day and 7/7 days/week for Palmer"/>
    <s v="Yes"/>
    <s v="Default DAF of 1 used due to lack of information about species-specific factors"/>
    <n v="3"/>
    <n v="10"/>
    <m/>
    <m/>
    <n v="3"/>
    <m/>
    <n v="100"/>
    <m/>
    <m/>
    <s v="Click Here"/>
    <m/>
    <s v="No proposed changes to TRV"/>
    <s v="No"/>
    <d v="2025-01-15T00:00:00"/>
    <x v="0"/>
  </r>
  <r>
    <x v="95"/>
    <x v="95"/>
    <x v="95"/>
    <x v="95"/>
    <m/>
    <x v="0"/>
    <n v="5000"/>
    <s v="PPRTV"/>
    <s v="No"/>
    <s v="PPRTV"/>
    <n v="5000"/>
    <n v="5000"/>
    <d v="2016-09-26T00:00:00"/>
    <s v="Human"/>
    <x v="1"/>
    <s v="Yes"/>
    <s v="Imbus 1972"/>
    <s v="Psychomotor impairment"/>
    <m/>
    <s v="NOAEL"/>
    <m/>
    <s v="2.77 years"/>
    <s v="Yes"/>
    <s v="Standard occupational"/>
    <s v="No"/>
    <m/>
    <m/>
    <n v="10"/>
    <m/>
    <n v="10"/>
    <n v="3"/>
    <m/>
    <n v="300"/>
    <m/>
    <m/>
    <s v="Click Here"/>
    <m/>
    <s v="Proposed TRV is only one available from authoritative sources"/>
    <s v="Yes"/>
    <d v="2025-01-15T00:00:00"/>
    <x v="0"/>
  </r>
  <r>
    <x v="96"/>
    <x v="96"/>
    <x v="96"/>
    <x v="96"/>
    <m/>
    <x v="1"/>
    <n v="20"/>
    <s v="ATSDR"/>
    <s v="No"/>
    <s v="ATSDR"/>
    <n v="20"/>
    <n v="20"/>
    <d v="1995-06-01T00:00:00"/>
    <s v="Animal"/>
    <x v="1"/>
    <s v="Yes"/>
    <s v="Kainz 1984"/>
    <s v="Ataxia; disturbed gait"/>
    <m/>
    <s v="LOAEL"/>
    <m/>
    <s v="5 days"/>
    <s v="Yes"/>
    <s v="8/24  hours/day"/>
    <s v="No"/>
    <m/>
    <n v="10"/>
    <n v="10"/>
    <n v="10"/>
    <m/>
    <m/>
    <m/>
    <n v="1000"/>
    <m/>
    <m/>
    <s v="Click Here"/>
    <m/>
    <s v="Proposed TRV was only one available from authoritative sources"/>
    <s v="Yes"/>
    <d v="2025-01-15T00:00:00"/>
    <x v="0"/>
  </r>
  <r>
    <x v="97"/>
    <x v="97"/>
    <x v="97"/>
    <x v="97"/>
    <m/>
    <x v="0"/>
    <n v="0.08"/>
    <s v="OEHHA"/>
    <s v="No"/>
    <s v="OEHHA"/>
    <n v="0.08"/>
    <n v="0.08"/>
    <d v="2001-01-01T00:00:00"/>
    <s v="Animal"/>
    <x v="0"/>
    <s v="Yes"/>
    <s v="NTP 1998; NTP 1999"/>
    <s v="Respiratory epithelium squamous metaplasia in rats and mice"/>
    <m/>
    <s v="BMC05"/>
    <m/>
    <s v="104 weeks"/>
    <s v="Yes"/>
    <s v="6/24 hours/day x 5/7 days/week"/>
    <s v="Yes"/>
    <s v="RGDR = 0.17"/>
    <n v="3"/>
    <n v="10"/>
    <m/>
    <m/>
    <m/>
    <m/>
    <n v="30"/>
    <m/>
    <m/>
    <s v="Click Here"/>
    <s v="Eyes; Skin"/>
    <s v="Reviewed on 6-21-2023. No changes."/>
    <s v="No"/>
    <d v="2025-01-15T00:00:00"/>
    <x v="0"/>
  </r>
  <r>
    <x v="97"/>
    <x v="97"/>
    <x v="97"/>
    <x v="97"/>
    <m/>
    <x v="1"/>
    <n v="4.0999999999999996"/>
    <s v="ATSDR"/>
    <s v="No"/>
    <s v="ATSDR"/>
    <n v="4.0999999999999996"/>
    <n v="4.0999999999999996"/>
    <d v="2017-07-01T00:00:00"/>
    <s v="Animal"/>
    <x v="0"/>
    <s v="Yes"/>
    <s v="NTP 1993; Gross 1994"/>
    <s v="Nasal lesions in rats and nice"/>
    <m/>
    <s v="NOAEL"/>
    <m/>
    <s v="1 or 4 days, or 6 or 13 weeks, at 6 hrs/day"/>
    <s v="Yes"/>
    <s v=" 6 hours/24 hours"/>
    <s v="Yes"/>
    <s v="RGDR = 0.0939"/>
    <m/>
    <n v="3"/>
    <m/>
    <m/>
    <m/>
    <m/>
    <n v="3"/>
    <m/>
    <m/>
    <s v="Click Here"/>
    <m/>
    <s v="Reviewed on 6-21-2023. No changes."/>
    <s v="No"/>
    <d v="2025-01-15T00:00:00"/>
    <x v="0"/>
  </r>
  <r>
    <x v="98"/>
    <x v="98"/>
    <x v="98"/>
    <x v="98"/>
    <m/>
    <x v="0"/>
    <n v="0.1"/>
    <s v="PPRTV"/>
    <s v="No"/>
    <s v="PPRTV"/>
    <n v="0.1"/>
    <n v="0.1"/>
    <d v="2009-09-28T00:00:00"/>
    <s v="Rat"/>
    <x v="8"/>
    <s v="Yes"/>
    <s v="Gushow 1984"/>
    <s v="Hepatocellular vacuolization"/>
    <m/>
    <s v="BMC10"/>
    <m/>
    <s v="5 weeks"/>
    <s v="Yes"/>
    <s v="6/24 hours/day x 5/7 days/week"/>
    <s v="Yes"/>
    <s v="Default RDDR of 1 was used because actual ratio was greater than 1 and some parameters were unknown"/>
    <n v="3"/>
    <n v="10"/>
    <m/>
    <n v="10"/>
    <n v="10"/>
    <m/>
    <n v="3000"/>
    <m/>
    <m/>
    <s v="Click Here"/>
    <m/>
    <s v="No proposed changes to chronic TRV. Proposed acute TRV is a modification of the subchronic PPRTV RfC. It differs from the subchronic RfC only in that the component of the time adjustment intended to correct for fewer than 7 days/week of exposure in the experiment was eliminated. This is because the value is intended to apply to a single 24.-hour exposure."/>
    <s v="No"/>
    <d v="2025-01-15T00:00:00"/>
    <x v="0"/>
  </r>
  <r>
    <x v="98"/>
    <x v="98"/>
    <x v="98"/>
    <x v="98"/>
    <m/>
    <x v="1"/>
    <n v="1.4"/>
    <s v="DEQ"/>
    <s v="No"/>
    <s v="DEQ"/>
    <n v="1.4"/>
    <n v="1.4"/>
    <d v="2023-06-02T00:00:00"/>
    <s v="Rat"/>
    <x v="8"/>
    <s v="Yes"/>
    <s v="Gushow 1984"/>
    <s v="Hepatocellular vacuolization"/>
    <m/>
    <s v="BMC10"/>
    <m/>
    <s v="5 weeks"/>
    <s v="Yes"/>
    <s v="6/24 hours/day (eliminated 5/7 days/week adjustment because this is meant to apply to a single 24-hour period)"/>
    <s v="Yes"/>
    <s v="Default RDDR of 1 was used because actual ratio was greater than 1 and some parameters were unknown"/>
    <n v="3"/>
    <n v="10"/>
    <m/>
    <m/>
    <n v="10"/>
    <m/>
    <n v="300"/>
    <m/>
    <s v="This value is modified from the subchronic PPRTV RfC. It is the same in all respects except that the 5/7 days/week component of the time adjustment factor was eliminated. This is because CAO acute TRVs are intended to be applied to a single, 24-hour exposure. "/>
    <s v="TRV Support Document"/>
    <m/>
    <s v="No proposed changes to chronic TRV. Proposed acute TRV is a modification of the subchronic PPRTV RfC. It differs from the subchronic RfC only in that the component of the time adjustment intended to correct for fewer than 7 days/week of exposure in the experiment was eliminated. This is because the value is intended to apply to a single 24.-hour exposure."/>
    <s v="Yes"/>
    <d v="2025-01-15T00:00:00"/>
    <x v="0"/>
  </r>
  <r>
    <x v="99"/>
    <x v="99"/>
    <x v="99"/>
    <x v="99"/>
    <m/>
    <x v="0"/>
    <n v="0.3"/>
    <s v="PPRTV"/>
    <s v="No"/>
    <s v="PPRTV"/>
    <n v="0.3"/>
    <n v="0.3"/>
    <d v="2009-09-30T00:00:00"/>
    <s v="Rat"/>
    <x v="0"/>
    <s v="Yes"/>
    <s v="Hardy 1997"/>
    <s v="Respiratory tract irritation focal necrosis in the ventral cartilage of the larynx "/>
    <m/>
    <s v="BMC10"/>
    <m/>
    <s v="28 days"/>
    <s v="Yes"/>
    <s v="6/24 hours/day x 5/7 days/week"/>
    <s v="Yes"/>
    <s v="RDGR(ET) = 0.18"/>
    <n v="3"/>
    <n v="10"/>
    <m/>
    <n v="10"/>
    <n v="10"/>
    <m/>
    <n v="3000"/>
    <m/>
    <m/>
    <s v="Click Here"/>
    <m/>
    <s v="No proposed change to chronic TRV. Proposed acute TRV is modified from PPRTV's subchronic RfC. The modification from PPRTV was to eliminate the days/week component of the time adjustment since acute TRVs are intended for application to a single 24-hour exposure."/>
    <s v="No"/>
    <d v="2025-01-15T00:00:00"/>
    <x v="0"/>
  </r>
  <r>
    <x v="99"/>
    <x v="99"/>
    <x v="99"/>
    <x v="99"/>
    <m/>
    <x v="1"/>
    <n v="4.2"/>
    <s v="DEQ"/>
    <s v="No"/>
    <s v="DEQ"/>
    <n v="4.2"/>
    <n v="4.2"/>
    <d v="2023-06-02T00:00:00"/>
    <s v="Rat"/>
    <x v="0"/>
    <s v="Yes"/>
    <s v="Hardy 1997"/>
    <s v="Respiratory tract irritation focal necrosis in the ventral cartilage of the larynx "/>
    <m/>
    <s v="BMC10"/>
    <m/>
    <s v="28 days"/>
    <s v="Yes"/>
    <s v="6/24 hours/day (Eliminated days/week portion of adjustment because this is intended for a single 24-hour exposure)"/>
    <s v="Yes"/>
    <s v="RDGR(ET) = 0.18"/>
    <n v="3"/>
    <n v="10"/>
    <m/>
    <m/>
    <n v="10"/>
    <m/>
    <n v="300"/>
    <m/>
    <s v="This value is modified from the subchronic PPRTV RfC"/>
    <s v="TRV Support Document"/>
    <m/>
    <s v="No proposed change to chronic TRV. Proposed acute TRV is modified from PPRTV's subchronic RfC. The modification from PPRTV was to eliminate the days/week component of the time adjustment since acute TRVs are intended for application to a single 24-hour exposure."/>
    <s v="Yes"/>
    <d v="2025-01-15T00:00:00"/>
    <x v="0"/>
  </r>
  <r>
    <x v="100"/>
    <x v="100"/>
    <x v="100"/>
    <x v="100"/>
    <m/>
    <x v="0"/>
    <n v="82"/>
    <s v="OEHHA"/>
    <s v="Yes"/>
    <s v="OEHHA"/>
    <n v="82"/>
    <n v="82"/>
    <d v="2018-05-01T00:00:00"/>
    <s v="Animal"/>
    <x v="0"/>
    <s v="Yes"/>
    <s v="NTP 2000"/>
    <s v="Hyaline degeneration of nasal olfactory epithelium"/>
    <m/>
    <s v="BMC05"/>
    <m/>
    <s v="2 years."/>
    <s v="Yes"/>
    <s v="6/24 hours/day x 5/7 days/week"/>
    <s v="Yes"/>
    <s v="RGDR = 0.35"/>
    <n v="3"/>
    <n v="10"/>
    <m/>
    <m/>
    <m/>
    <m/>
    <n v="30"/>
    <m/>
    <m/>
    <s v="Click Here"/>
    <s v="Kidney; Liver; Blood; Immune system"/>
    <s v="No proposed changes to TRV"/>
    <s v="No"/>
    <d v="2025-01-15T00:00:00"/>
    <x v="0"/>
  </r>
  <r>
    <x v="100"/>
    <x v="100"/>
    <x v="100"/>
    <x v="100"/>
    <m/>
    <x v="0"/>
    <n v="82"/>
    <s v="OEHHA"/>
    <s v="Yes"/>
    <s v="IRIS"/>
    <n v="1600"/>
    <n v="1600"/>
    <d v="2010-03-31T00:00:00"/>
    <s v="Animal"/>
    <x v="8"/>
    <s v="Yes"/>
    <s v="NTP 2000"/>
    <s v="Hemosiderin deposition in liver"/>
    <m/>
    <s v="BMC10"/>
    <m/>
    <s v="Not specified in summary materials but there is a statement that it was a chronic study."/>
    <s v="Yes"/>
    <s v="Accounted for in the PBPK model used to extrapolate animal to human dose."/>
    <s v="Yes"/>
    <s v="PBPK modeling used to translate internal dose between animals and humans"/>
    <m/>
    <n v="10"/>
    <m/>
    <m/>
    <m/>
    <m/>
    <n v="10"/>
    <s v="No UF for animal to human extrapolation because of PBPK model to account for dosimetric toxicokinetic difference and in vitro studies indicating that humans are less sensitive than rodents justifies omission of UF to account for toxicodynamic differences."/>
    <m/>
    <s v="Click Here"/>
    <m/>
    <s v="No proposed changes to TRV"/>
    <s v="No"/>
    <d v="2025-01-15T00:00:00"/>
    <x v="1"/>
  </r>
  <r>
    <x v="100"/>
    <x v="100"/>
    <x v="100"/>
    <x v="100"/>
    <m/>
    <x v="0"/>
    <n v="82"/>
    <s v="OEHHA"/>
    <s v="Yes"/>
    <s v="ATSDR"/>
    <n v="970"/>
    <n v="970"/>
    <d v="1998-10-01T00:00:00"/>
    <s v="Human"/>
    <x v="3"/>
    <s v="Yes"/>
    <s v="Haufroid 1997"/>
    <s v="Decrease in hematocrit and mean corpuscular hemoglobin"/>
    <m/>
    <s v="NOAEL"/>
    <m/>
    <s v="1-6 years"/>
    <s v="No"/>
    <m/>
    <s v="No"/>
    <m/>
    <m/>
    <n v="3"/>
    <m/>
    <m/>
    <m/>
    <m/>
    <n v="3"/>
    <m/>
    <m/>
    <s v="Click Here"/>
    <m/>
    <s v="No proposed changes to TRV"/>
    <s v="No"/>
    <d v="2025-01-15T00:00:00"/>
    <x v="1"/>
  </r>
  <r>
    <x v="100"/>
    <x v="100"/>
    <x v="100"/>
    <x v="100"/>
    <m/>
    <x v="1"/>
    <n v="29000"/>
    <s v="ATSDR"/>
    <s v="Yes"/>
    <s v="ATSDR"/>
    <n v="29000"/>
    <n v="29000"/>
    <d v="1998-10-01T00:00:00"/>
    <s v="Rat"/>
    <x v="3"/>
    <s v="Yes"/>
    <s v="Ty 1984"/>
    <s v="Decreased RBC count"/>
    <m/>
    <s v="NOAEL"/>
    <m/>
    <s v="GD 6-15"/>
    <s v="No"/>
    <m/>
    <s v="Yes"/>
    <s v="DAF = 1"/>
    <n v="3"/>
    <n v="3"/>
    <m/>
    <m/>
    <m/>
    <m/>
    <n v="9"/>
    <m/>
    <m/>
    <s v="Click Here"/>
    <s v="Kidney; Liver; Eyes; Skin; Nervous system; Immune system; Respiratory system ; Gastrointestinal system"/>
    <s v="No proposed changes to TRV"/>
    <s v="No"/>
    <d v="2025-01-15T00:00:00"/>
    <x v="0"/>
  </r>
  <r>
    <x v="100"/>
    <x v="100"/>
    <x v="100"/>
    <x v="100"/>
    <m/>
    <x v="1"/>
    <n v="29000"/>
    <s v="ATSDR"/>
    <s v="Yes"/>
    <s v="OEHHA"/>
    <n v="4700"/>
    <n v="4700"/>
    <d v="2018-05-01T00:00:00"/>
    <s v="Human"/>
    <x v="0"/>
    <s v="Yes"/>
    <s v="Carpenter 1956"/>
    <s v="Respiratory irritation"/>
    <m/>
    <s v="LOAEL"/>
    <m/>
    <s v="4-8 hours"/>
    <s v="No"/>
    <m/>
    <s v="No"/>
    <m/>
    <m/>
    <n v="10"/>
    <n v="10"/>
    <m/>
    <m/>
    <m/>
    <n v="100"/>
    <m/>
    <m/>
    <s v="Click Here"/>
    <m/>
    <s v="No proposed changes to TRV"/>
    <s v="No"/>
    <d v="2025-01-15T00:00:00"/>
    <x v="1"/>
  </r>
  <r>
    <x v="100"/>
    <x v="100"/>
    <x v="100"/>
    <x v="100"/>
    <m/>
    <x v="1"/>
    <n v="29000"/>
    <s v="ATSDR"/>
    <s v="Yes"/>
    <s v="OEHHA"/>
    <n v="4700"/>
    <n v="4700"/>
    <d v="2018-05-01T00:00:00"/>
    <s v="Human"/>
    <x v="2"/>
    <s v="Yes"/>
    <s v="Carpenter 1956"/>
    <s v="eye irritation"/>
    <m/>
    <s v="LOAEL"/>
    <m/>
    <s v="4-8 hours"/>
    <s v="No"/>
    <m/>
    <s v="No"/>
    <m/>
    <m/>
    <n v="10"/>
    <n v="10"/>
    <m/>
    <m/>
    <m/>
    <n v="100"/>
    <m/>
    <m/>
    <s v="Click Here"/>
    <m/>
    <s v="No proposed changes to TRV"/>
    <s v="No"/>
    <d v="2025-01-15T00:00:00"/>
    <x v="1"/>
  </r>
  <r>
    <x v="100"/>
    <x v="100"/>
    <x v="100"/>
    <x v="100"/>
    <m/>
    <x v="1"/>
    <n v="29000"/>
    <s v="ATSDR"/>
    <s v="Yes"/>
    <s v="ATSDR"/>
    <n v="29000"/>
    <n v="29000"/>
    <d v="1998-10-01T00:00:00"/>
    <s v="Rat"/>
    <x v="7"/>
    <s v="Yes"/>
    <s v="Ty 1984"/>
    <s v="Hematuria"/>
    <m/>
    <s v="NOAEL"/>
    <m/>
    <s v="GD 6-15"/>
    <s v="No"/>
    <m/>
    <s v="Yes"/>
    <s v="DAF = 1"/>
    <n v="3"/>
    <n v="3"/>
    <m/>
    <m/>
    <m/>
    <m/>
    <n v="9"/>
    <m/>
    <m/>
    <s v="Click Here"/>
    <m/>
    <s v="No proposed changes to TRV"/>
    <s v="No"/>
    <d v="2025-01-15T00:00:00"/>
    <x v="0"/>
  </r>
  <r>
    <x v="101"/>
    <x v="101"/>
    <x v="101"/>
    <x v="101"/>
    <m/>
    <x v="0"/>
    <n v="70"/>
    <s v="OEHHA"/>
    <s v="Yes"/>
    <s v="OEHHA"/>
    <n v="70"/>
    <n v="70"/>
    <d v="2000-02-01T00:00:00"/>
    <s v="Rabbit"/>
    <x v="3"/>
    <s v="Yes"/>
    <s v="Barbee 1984"/>
    <s v="Testicular degeneration and decreased hemoglobin"/>
    <m/>
    <s v="NOAEL"/>
    <m/>
    <s v="13 weeks."/>
    <s v="Yes"/>
    <s v="6/24 hours/day x 5/7 days/week"/>
    <s v="Yes"/>
    <s v="RGDR = 1"/>
    <n v="10"/>
    <n v="10"/>
    <m/>
    <n v="10"/>
    <m/>
    <m/>
    <n v="1000"/>
    <m/>
    <m/>
    <s v="Click Here"/>
    <m/>
    <s v="No proposed changes to TRVs"/>
    <s v="No"/>
    <d v="2025-01-15T00:00:00"/>
    <x v="0"/>
  </r>
  <r>
    <x v="101"/>
    <x v="101"/>
    <x v="101"/>
    <x v="101"/>
    <m/>
    <x v="0"/>
    <n v="70"/>
    <s v="OEHHA"/>
    <s v="Yes"/>
    <s v="OEHHA"/>
    <n v="70"/>
    <n v="70"/>
    <d v="2000-02-01T00:00:00"/>
    <s v="Rabbit"/>
    <x v="9"/>
    <s v="Yes"/>
    <s v="Barbee 1984"/>
    <s v="Testicular degeneration and decreased hemoglobin"/>
    <m/>
    <s v="NOAEL"/>
    <m/>
    <s v="13 weeks."/>
    <s v="Yes"/>
    <s v="6/24 hours/day x 5/7 days/week"/>
    <s v="Yes"/>
    <s v="RGDR = 1"/>
    <n v="10"/>
    <n v="10"/>
    <m/>
    <n v="10"/>
    <m/>
    <m/>
    <n v="1000"/>
    <m/>
    <m/>
    <s v="Click Here"/>
    <m/>
    <s v="No proposed changes to TRVs"/>
    <s v="No"/>
    <d v="2025-01-15T00:00:00"/>
    <x v="0"/>
  </r>
  <r>
    <x v="101"/>
    <x v="101"/>
    <x v="101"/>
    <x v="101"/>
    <m/>
    <x v="0"/>
    <n v="70"/>
    <s v="OEHHA"/>
    <s v="Yes"/>
    <s v="IRIS"/>
    <n v="200"/>
    <n v="200"/>
    <d v="1991-05-01T00:00:00"/>
    <s v="Animal"/>
    <x v="9"/>
    <s v="Yes"/>
    <s v="Barbee 1984"/>
    <s v="Decreased testis weight, seminiferous tubule degeneration"/>
    <m/>
    <s v="NOAEL"/>
    <m/>
    <s v="13 weeks."/>
    <s v="Yes"/>
    <s v="6/24 hours/day x 5/7 days/week"/>
    <s v="Yes"/>
    <s v="DAF = 1"/>
    <n v="3"/>
    <n v="10"/>
    <m/>
    <n v="10"/>
    <m/>
    <m/>
    <n v="300"/>
    <m/>
    <m/>
    <s v="Click Here"/>
    <m/>
    <s v="No proposed changes to TRVs"/>
    <s v="No"/>
    <d v="2025-01-15T00:00:00"/>
    <x v="1"/>
  </r>
  <r>
    <x v="101"/>
    <x v="101"/>
    <x v="101"/>
    <x v="101"/>
    <m/>
    <x v="0"/>
    <n v="70"/>
    <s v="OEHHA"/>
    <s v="Yes"/>
    <s v="IRIS"/>
    <n v="200"/>
    <n v="200"/>
    <d v="1991-05-01T00:00:00"/>
    <s v="Animal"/>
    <x v="3"/>
    <s v="Yes"/>
    <s v="Barbee 1984"/>
    <s v="Decreased hemoglobin"/>
    <m/>
    <s v="NOAEL"/>
    <m/>
    <s v="13 weeks."/>
    <s v="Yes"/>
    <s v="6/24 hours/day x 5/7 days/week"/>
    <s v="Yes"/>
    <s v="DAF = 1"/>
    <n v="3"/>
    <n v="10"/>
    <m/>
    <n v="10"/>
    <m/>
    <m/>
    <n v="300"/>
    <m/>
    <m/>
    <s v="Click Here"/>
    <m/>
    <s v="No proposed changes to TRVs"/>
    <s v="No"/>
    <d v="2025-01-15T00:00:00"/>
    <x v="1"/>
  </r>
  <r>
    <x v="101"/>
    <x v="101"/>
    <x v="101"/>
    <x v="101"/>
    <m/>
    <x v="1"/>
    <n v="370"/>
    <s v="OEHHA"/>
    <s v="No"/>
    <s v="OEHHA"/>
    <n v="370"/>
    <n v="370"/>
    <d v="1999-04-01T00:00:00"/>
    <s v="Rat"/>
    <x v="6"/>
    <s v="Yes"/>
    <s v="Tinston 1983; Doe 1984"/>
    <s v="Delayed ossification of the cervical vertebrae and sternebrae and extra ribs"/>
    <m/>
    <s v="NOAEL"/>
    <m/>
    <s v="6 hrs/day on days 6 - 15 of gestation."/>
    <s v="No"/>
    <m/>
    <s v="No"/>
    <m/>
    <n v="10"/>
    <n v="10"/>
    <m/>
    <m/>
    <m/>
    <m/>
    <n v="100"/>
    <m/>
    <m/>
    <s v="Click Here"/>
    <s v="Blood"/>
    <s v="No proposed changes to TRVs"/>
    <s v="No"/>
    <d v="2025-01-15T00:00:00"/>
    <x v="0"/>
  </r>
  <r>
    <x v="102"/>
    <x v="102"/>
    <x v="102"/>
    <x v="102"/>
    <m/>
    <x v="0"/>
    <n v="60"/>
    <s v="PPRTV"/>
    <s v="Yes"/>
    <s v="PPRTV"/>
    <n v="60"/>
    <n v="60"/>
    <d v="2010-09-10T00:00:00"/>
    <s v="Rat"/>
    <x v="6"/>
    <s v="Yes"/>
    <s v="Ty 1988"/>
    <s v="Unossified anterior arch of atlas in rats"/>
    <m/>
    <s v="BMC10"/>
    <m/>
    <s v="6 hrs/day on Days 6-15 of gestation"/>
    <s v="Yes"/>
    <s v="6/24 hours/day (experimental exposure was 7 days/week so no adjustment for days/week)"/>
    <s v="Yes"/>
    <s v="DAF = 1"/>
    <n v="3"/>
    <n v="10"/>
    <m/>
    <m/>
    <n v="3"/>
    <m/>
    <n v="100"/>
    <m/>
    <m/>
    <s v="Click Here"/>
    <s v="Kidney; Blood"/>
    <s v="No proposed changes to TRVs"/>
    <s v="No"/>
    <d v="2025-01-15T00:00:00"/>
    <x v="0"/>
  </r>
  <r>
    <x v="102"/>
    <x v="102"/>
    <x v="102"/>
    <x v="102"/>
    <m/>
    <x v="0"/>
    <n v="60"/>
    <s v="PPRTV"/>
    <s v="Yes"/>
    <s v="OEHHA"/>
    <n v="300"/>
    <n v="300"/>
    <d v="2000-02-01T00:00:00"/>
    <s v="Animal"/>
    <x v="6"/>
    <s v="Yes"/>
    <s v="Tinston 1983"/>
    <s v="Fetotoxicity"/>
    <m/>
    <s v="NOAEL"/>
    <m/>
    <s v="13 days"/>
    <s v="Yes"/>
    <s v="6/24 hours/day (experimental exposure was 7 days/week so no adjustment for days/week)"/>
    <s v="No"/>
    <m/>
    <n v="10"/>
    <n v="10"/>
    <m/>
    <m/>
    <m/>
    <m/>
    <n v="100"/>
    <m/>
    <m/>
    <s v="Click Here"/>
    <m/>
    <s v="No proposed changes to TRVs"/>
    <s v="No"/>
    <d v="2025-01-15T00:00:00"/>
    <x v="1"/>
  </r>
  <r>
    <x v="102"/>
    <x v="102"/>
    <x v="102"/>
    <x v="102"/>
    <m/>
    <x v="1"/>
    <n v="140"/>
    <s v="OEHHA"/>
    <s v="No"/>
    <s v="OEHHA"/>
    <n v="140"/>
    <n v="140"/>
    <d v="1999-04-01T00:00:00"/>
    <s v="Rabbit"/>
    <x v="6"/>
    <s v="Yes"/>
    <s v="Tinston 1983"/>
    <s v="Decreased fetal weights, increased incidence of skeletal defects"/>
    <m/>
    <s v="LOAEL"/>
    <m/>
    <s v="6 hours on gestation days 6-29"/>
    <s v="No"/>
    <m/>
    <s v="No"/>
    <m/>
    <n v="10"/>
    <n v="10"/>
    <n v="10"/>
    <m/>
    <m/>
    <m/>
    <n v="1000"/>
    <m/>
    <m/>
    <s v="Click Here"/>
    <s v="Blood; Nervous system"/>
    <s v="No proposed changes to TRVs"/>
    <s v="No"/>
    <d v="2025-01-15T00:00:00"/>
    <x v="0"/>
  </r>
  <r>
    <x v="103"/>
    <x v="103"/>
    <x v="103"/>
    <x v="103"/>
    <m/>
    <x v="0"/>
    <n v="60"/>
    <s v="OEHHA"/>
    <s v="Yes"/>
    <s v="OEHHA"/>
    <n v="60"/>
    <n v="60"/>
    <d v="2000-02-01T00:00:00"/>
    <s v="Animal"/>
    <x v="9"/>
    <s v="Yes"/>
    <s v="Miller 1983; EPA 1995"/>
    <s v="Decreased testes weight and degenerative changes in the testicular germinal epithelium"/>
    <m/>
    <s v="NOAEL"/>
    <m/>
    <s v="13 weeks."/>
    <s v="Yes"/>
    <s v="6/24 hours/day x 5/7 days/week"/>
    <s v="Yes"/>
    <s v="RGDR = 1"/>
    <n v="3"/>
    <n v="10"/>
    <m/>
    <n v="10"/>
    <m/>
    <m/>
    <n v="300"/>
    <m/>
    <m/>
    <s v="Click Here"/>
    <s v="Liver; Blood; Immune system"/>
    <s v="No proposed changes to TRVs"/>
    <s v="No"/>
    <d v="2025-01-15T00:00:00"/>
    <x v="0"/>
  </r>
  <r>
    <x v="103"/>
    <x v="103"/>
    <x v="103"/>
    <x v="103"/>
    <m/>
    <x v="0"/>
    <n v="60"/>
    <s v="OEHHA"/>
    <s v="Yes"/>
    <s v="IRIS"/>
    <n v="20"/>
    <n v="20"/>
    <d v="1991-05-01T00:00:00"/>
    <s v="Animal"/>
    <x v="9"/>
    <s v="Yes"/>
    <s v="Miller 1983"/>
    <s v="Testicular effects"/>
    <m/>
    <s v="NOAEL"/>
    <m/>
    <s v="13 weeks"/>
    <s v="Yes"/>
    <s v="6/24 hours/day x 5/7 days/week"/>
    <s v="Yes"/>
    <s v="DAF = 1"/>
    <s v="X"/>
    <n v="10"/>
    <m/>
    <n v="10"/>
    <s v="X"/>
    <n v="10"/>
    <n v="1000"/>
    <m/>
    <m/>
    <s v="Click Here"/>
    <m/>
    <s v="No proposed changes to TRVs"/>
    <s v="No"/>
    <d v="2025-01-15T00:00:00"/>
    <x v="1"/>
  </r>
  <r>
    <x v="103"/>
    <x v="103"/>
    <x v="103"/>
    <x v="103"/>
    <m/>
    <x v="1"/>
    <n v="93"/>
    <s v="OEHHA"/>
    <s v="No"/>
    <s v="OEHHA"/>
    <n v="93"/>
    <n v="93"/>
    <d v="1999-04-01T00:00:00"/>
    <s v="Rabbit"/>
    <x v="6"/>
    <s v="Yes"/>
    <s v="Hanley 1984"/>
    <s v="Gross soft tissue and skeletal teratogenic effects and significantly decreased fetal body weights"/>
    <m/>
    <s v="NOAEL"/>
    <m/>
    <s v="6 hours of days 6-15 of gestation"/>
    <s v="No"/>
    <m/>
    <s v="No"/>
    <m/>
    <n v="10"/>
    <n v="10"/>
    <m/>
    <m/>
    <m/>
    <m/>
    <n v="100"/>
    <m/>
    <m/>
    <s v="Click Here"/>
    <s v="Blood; Immune system"/>
    <s v="No proposed changes to TRVs"/>
    <s v="No"/>
    <d v="2025-01-15T00:00:00"/>
    <x v="0"/>
  </r>
  <r>
    <x v="104"/>
    <x v="104"/>
    <x v="104"/>
    <x v="104"/>
    <m/>
    <x v="0"/>
    <n v="1.1000000000000001"/>
    <s v="PPRTV"/>
    <s v="Yes"/>
    <s v="PPRTV"/>
    <n v="1.1299999999999999"/>
    <n v="1.1000000000000001"/>
    <d v="2011-04-01T00:00:00"/>
    <s v="Rabbit"/>
    <x v="9"/>
    <s v="Yes"/>
    <s v="Miller 1983"/>
    <s v="Decreased testes weight and degenerative changes in the testicular germinal epithelium"/>
    <m/>
    <s v="BMC10"/>
    <m/>
    <s v="13 weeks."/>
    <s v="Yes"/>
    <s v="6/24 hours/day x 5/7 days/week"/>
    <s v="Yes"/>
    <s v="DAF = 1"/>
    <n v="3"/>
    <n v="10"/>
    <m/>
    <n v="10"/>
    <n v="3"/>
    <m/>
    <n v="1000"/>
    <m/>
    <m/>
    <s v="Click Here"/>
    <s v="Liver; Blood; Immune system"/>
    <s v="No changes to chronic TRV. Proposed acute TRV is modification of PPRTV subchronic RfC - modified to remove days/week portion from intermittent exposure adjustment. See notes page."/>
    <s v="Yes"/>
    <d v="2025-01-15T00:00:00"/>
    <x v="0"/>
  </r>
  <r>
    <x v="104"/>
    <x v="104"/>
    <x v="104"/>
    <x v="104"/>
    <m/>
    <x v="0"/>
    <n v="1.1000000000000001"/>
    <s v="PPRTV"/>
    <s v="Yes"/>
    <s v="OEHHA"/>
    <n v="90"/>
    <n v="90"/>
    <d v="2000-02-01T00:00:00"/>
    <s v="Animal"/>
    <x v="9"/>
    <s v="Yes"/>
    <s v="Miller 1983"/>
    <s v="Testicular effects"/>
    <m/>
    <s v="NOAEL"/>
    <m/>
    <s v="13 weeks."/>
    <s v="Yes"/>
    <s v="6/24 hours/day x 5/7 days/week"/>
    <s v="Yes"/>
    <s v="RGDR = 1"/>
    <n v="3"/>
    <n v="10"/>
    <m/>
    <n v="10"/>
    <m/>
    <m/>
    <n v="300"/>
    <m/>
    <m/>
    <s v="Click Here"/>
    <m/>
    <s v="No changes to chronic TRV. Proposed acute TRV is modification of PPRTV subchronic RfC - modified to remove days/week portion from intermittent exposure adjustment. See notes page."/>
    <s v="Yes"/>
    <d v="2025-01-15T00:00:00"/>
    <x v="1"/>
  </r>
  <r>
    <x v="104"/>
    <x v="104"/>
    <x v="104"/>
    <x v="104"/>
    <m/>
    <x v="1"/>
    <n v="16"/>
    <s v="DEQ"/>
    <s v="No"/>
    <s v="DEQ"/>
    <n v="15.82"/>
    <n v="16"/>
    <d v="2023-06-16T00:00:00"/>
    <s v="Animal"/>
    <x v="9"/>
    <s v="Yes"/>
    <s v="Miller 1983"/>
    <s v="Decreased testes weight and degenerative changes in the testicular germinal epithelium"/>
    <m/>
    <s v="BMC10"/>
    <m/>
    <s v="13 weeks."/>
    <s v="Yes"/>
    <s v="6/24 hours/day (days/week removed from calculation because of application to single 24-hour period)"/>
    <s v="Yes"/>
    <s v="DAF = 1"/>
    <n v="3"/>
    <n v="10"/>
    <m/>
    <m/>
    <n v="3"/>
    <m/>
    <n v="100"/>
    <m/>
    <s v="This DEQ value is equivalent to the PPRTV subchronic RfC except that the days/week portion of the intermittent exposure adjustment is omitted to make for a better fit to DEQ's single 24-hour exposure averaging time for acute TRVs."/>
    <s v="TRV Support Document"/>
    <m/>
    <s v="No changes to chronic TRV. Proposed acute TRV is modification of PPRTV subchronic RfC - modified to remove days/week portion from intermittent exposure adjustment. See notes page."/>
    <s v="Yes"/>
    <d v="2025-01-15T00:00:00"/>
    <x v="0"/>
  </r>
  <r>
    <x v="105"/>
    <x v="105"/>
    <x v="105"/>
    <x v="105"/>
    <m/>
    <x v="0"/>
    <n v="7000"/>
    <s v="OEHHA"/>
    <s v="Yes"/>
    <s v="OEHHA"/>
    <n v="7000"/>
    <n v="7000"/>
    <d v="2000-02-01T00:00:00"/>
    <s v="Rat"/>
    <x v="8"/>
    <s v="Yes"/>
    <s v="Ciezlak 1998"/>
    <s v="Increased eosinophilic foci of altered hepatocytes "/>
    <m/>
    <s v="NOAEL"/>
    <m/>
    <s v="104 weeks"/>
    <s v="Yes"/>
    <s v="6/24 hours/day x 5/7 days/week"/>
    <s v="Yes"/>
    <s v="RDGR = 1"/>
    <n v="3"/>
    <n v="10"/>
    <n v="1"/>
    <n v="1"/>
    <m/>
    <m/>
    <n v="30"/>
    <m/>
    <m/>
    <s v="Click Here"/>
    <s v="Kidney; Nervous system"/>
    <s v="No proposed changes to TRV"/>
    <s v="No"/>
    <d v="2025-01-15T00:00:00"/>
    <x v="0"/>
  </r>
  <r>
    <x v="105"/>
    <x v="105"/>
    <x v="105"/>
    <x v="105"/>
    <m/>
    <x v="0"/>
    <n v="7000"/>
    <s v="OEHHA"/>
    <s v="Yes"/>
    <s v="IRIS"/>
    <n v="2000"/>
    <n v="2000"/>
    <d v="1991-07-01T00:00:00"/>
    <s v="Rat"/>
    <x v="1"/>
    <s v="Yes"/>
    <s v="Landry 1983"/>
    <s v="Mild reversible sedation"/>
    <m/>
    <s v="NOAEL"/>
    <m/>
    <s v="13 weeks"/>
    <s v="Yes"/>
    <s v="6/24 hours/day x 5/7 days/week"/>
    <s v="Yes"/>
    <s v="DAF = 1"/>
    <n v="3"/>
    <n v="10"/>
    <m/>
    <n v="10"/>
    <m/>
    <m/>
    <n v="300"/>
    <m/>
    <m/>
    <s v="Click Here"/>
    <m/>
    <s v="No proposed changes to TRV"/>
    <s v="No"/>
    <d v="2025-01-15T00:00:00"/>
    <x v="1"/>
  </r>
  <r>
    <x v="106"/>
    <x v="106"/>
    <x v="106"/>
    <x v="106"/>
    <m/>
    <x v="0"/>
    <n v="400"/>
    <s v="PPRTV"/>
    <s v="No"/>
    <s v="PPRTV"/>
    <n v="400"/>
    <n v="400"/>
    <d v="2016-09-08T00:00:00"/>
    <s v="Animal"/>
    <x v="1"/>
    <s v="Yes"/>
    <s v="Simonsen 1995"/>
    <s v="Loss of hearing sensitivity"/>
    <m/>
    <s v="BMC1SD"/>
    <m/>
    <s v="28 days"/>
    <s v="Yes"/>
    <s v="6/24 hours/day"/>
    <s v="Yes"/>
    <s v="DAF = 1"/>
    <n v="3"/>
    <n v="10"/>
    <m/>
    <n v="10"/>
    <n v="10"/>
    <m/>
    <n v="3000"/>
    <m/>
    <m/>
    <s v="Click Here"/>
    <m/>
    <s v="PPRTV is only authoritative source for chronic TRV. For proposed acute TRV, DEQ adjusted 2016 TCEQ acute 1-hour ReV to DEQ's 24-hour exposure time for acute TRVs. See &quot;Proposed TRVs where DEQ is the Authoritative Source&quot; for details. "/>
    <s v="Yes"/>
    <d v="2025-01-15T00:00:00"/>
    <x v="0"/>
  </r>
  <r>
    <x v="106"/>
    <x v="106"/>
    <x v="106"/>
    <x v="106"/>
    <m/>
    <x v="1"/>
    <n v="1400"/>
    <s v="DEQ"/>
    <s v="No"/>
    <s v="DEQ"/>
    <n v="1397"/>
    <n v="1400"/>
    <d v="2024-10-24T00:00:00"/>
    <s v="Animal"/>
    <x v="1"/>
    <s v="Yes"/>
    <s v="Glowa 1991"/>
    <s v="Transient behavioral impairment"/>
    <m/>
    <s v="LOAEL"/>
    <m/>
    <s v="30 minutes"/>
    <s v="Yes"/>
    <s v="0.5/24 hours/day"/>
    <s v="Yes"/>
    <s v="RGDR = 1"/>
    <n v="3"/>
    <n v="10"/>
    <n v="2"/>
    <m/>
    <n v="3"/>
    <m/>
    <n v="180"/>
    <m/>
    <s v="Adjusted from TCEQ 1-hour ReV to reflect 24-hour exposure time. See &quot;Proposed TRVs where DEQ is the Authoritative Source&quot; for details of adjustment. "/>
    <s v="TRV Support Document"/>
    <m/>
    <s v="PPRTV is only authoritative source for chronic TRV. For proposed acute TRV, DEQ adjusted 2016 TCEQ acute 1-hour ReV to DEQ's 24-hour exposure time for acute TRVs. See &quot;Proposed TRVs where DEQ is the Authoritative Source&quot; for details. "/>
    <s v="Yes"/>
    <d v="2025-01-15T00:00:00"/>
    <x v="0"/>
  </r>
  <r>
    <x v="107"/>
    <x v="107"/>
    <x v="107"/>
    <x v="107"/>
    <m/>
    <x v="0"/>
    <n v="0.2"/>
    <s v="IRIS"/>
    <s v="Yes"/>
    <s v="IRIS"/>
    <n v="0.2"/>
    <n v="0.2"/>
    <d v="2001-07-05T00:00:00"/>
    <s v="Mouse"/>
    <x v="0"/>
    <s v="Yes"/>
    <s v="NTP 1994"/>
    <s v="Suppurative inflammation of the nose"/>
    <m/>
    <s v="NOAEL"/>
    <m/>
    <s v="2 years"/>
    <s v="Yes"/>
    <s v="6/24 hours/day x 5/7 days/week"/>
    <s v="Yes"/>
    <s v="RGDR(ET) = 0.237"/>
    <n v="3"/>
    <n v="10"/>
    <m/>
    <m/>
    <n v="3"/>
    <m/>
    <n v="100"/>
    <m/>
    <m/>
    <s v="Click Here"/>
    <s v="Kidney; Liver; Blood; Endocrine system"/>
    <s v="No proposed changes to TRVs."/>
    <s v="No"/>
    <d v="2025-01-15T00:00:00"/>
    <x v="0"/>
  </r>
  <r>
    <x v="107"/>
    <x v="107"/>
    <x v="107"/>
    <x v="107"/>
    <m/>
    <x v="0"/>
    <n v="0.2"/>
    <s v="IRIS"/>
    <s v="Yes"/>
    <s v="ATSDR"/>
    <n v="2.2000000000000002"/>
    <n v="2.2000000000000002"/>
    <d v="1999-07-01T00:00:00"/>
    <s v="Animal"/>
    <x v="0"/>
    <s v="Yes"/>
    <s v="NTP 1994"/>
    <s v="yellow-brown pigment in the  nasal, tracheal, or bronchial epithelium"/>
    <m/>
    <s v="LOAEL"/>
    <m/>
    <s v="2 years"/>
    <s v="No"/>
    <s v="&quot;A conversion factor was not used to adjust for intermittent exposure due to the corrosive nature of HCCPD. The chemical exerts a direct contact effect, and the effects are concentration - rather than time-dependent.&quot;"/>
    <s v="Yes"/>
    <s v="RGDR(PU) = 2.4"/>
    <n v="3"/>
    <n v="10"/>
    <n v="3"/>
    <m/>
    <m/>
    <m/>
    <n v="90"/>
    <m/>
    <m/>
    <s v="Click Here"/>
    <m/>
    <s v="No proposed changes to TRVs."/>
    <s v="No"/>
    <d v="2025-01-15T00:00:00"/>
    <x v="1"/>
  </r>
  <r>
    <x v="107"/>
    <x v="107"/>
    <x v="107"/>
    <x v="107"/>
    <m/>
    <x v="1"/>
    <n v="110"/>
    <s v="ATSDR"/>
    <s v="No"/>
    <s v="ATSDR"/>
    <n v="110"/>
    <n v="110"/>
    <d v="1999-07-01T00:00:00"/>
    <s v="Rat"/>
    <x v="0"/>
    <s v="Yes"/>
    <s v="Rand 1982"/>
    <s v="Increased number of electron-lucent inclusions in the Clara cells of the lungs"/>
    <m/>
    <s v="NOAEL"/>
    <m/>
    <s v="14 weeks"/>
    <s v="No"/>
    <s v="&quot;A conversion factor was not used to adjust for intermittent exposure due to the corrosive nature of HCCPD. The chemical exerts a direct contact effect, and the effects are concentration - rather than time-dependent.&quot;"/>
    <s v="Yes"/>
    <s v="RGDR(PU) = 1.95"/>
    <n v="3"/>
    <n v="10"/>
    <m/>
    <m/>
    <m/>
    <m/>
    <n v="30"/>
    <m/>
    <m/>
    <s v="Click Here"/>
    <s v="Kidney; Liver; Blood; Endocrine system; Eyes; Skin; Nervous system; Cardiovascular system; Gastrointestinal system"/>
    <s v="No proposed changes to TRVs."/>
    <s v="No"/>
    <d v="2025-01-15T00:00:00"/>
    <x v="0"/>
  </r>
  <r>
    <x v="108"/>
    <x v="108"/>
    <x v="108"/>
    <x v="108"/>
    <m/>
    <x v="0"/>
    <n v="30"/>
    <s v="IRIS"/>
    <s v="No"/>
    <s v="IRIS"/>
    <n v="30"/>
    <n v="30"/>
    <d v="2011-09-23T00:00:00"/>
    <s v="Rat"/>
    <x v="1"/>
    <s v="Yes"/>
    <s v="Weeks 1979"/>
    <s v="Tremors and ruffled pelt"/>
    <m/>
    <s v="NOAEL"/>
    <m/>
    <s v="6 weeks"/>
    <s v="Yes"/>
    <s v="6/24 hours/day x 5/7 days/week"/>
    <s v="Yes"/>
    <s v="RGDR = 1"/>
    <n v="3"/>
    <n v="10"/>
    <m/>
    <n v="10"/>
    <n v="10"/>
    <m/>
    <n v="3000"/>
    <m/>
    <m/>
    <s v="Click Here"/>
    <s v="Kidney; Liver; Immune system; Respiratory system "/>
    <s v="No proposed changes to noncancer TRVs but propose to adopt OEHHA IUR as basis for cancer TRV"/>
    <s v="No"/>
    <d v="2025-01-15T00:00:00"/>
    <x v="0"/>
  </r>
  <r>
    <x v="108"/>
    <x v="108"/>
    <x v="108"/>
    <x v="108"/>
    <m/>
    <x v="1"/>
    <n v="58000"/>
    <s v="ATSDR"/>
    <s v="No"/>
    <s v="ATSDR"/>
    <n v="58000"/>
    <n v="58000"/>
    <d v="1997-09-01T00:00:00"/>
    <s v="Rat"/>
    <x v="1"/>
    <s v="Yes"/>
    <s v="Weeks 1979"/>
    <s v="Neurological effects - tremors"/>
    <m/>
    <s v="NOAEL"/>
    <m/>
    <s v="Gestation days 6-16"/>
    <s v="No"/>
    <m/>
    <s v="Yes"/>
    <s v="See MRL worksheet for details"/>
    <n v="3"/>
    <n v="10"/>
    <m/>
    <m/>
    <m/>
    <m/>
    <n v="30"/>
    <m/>
    <m/>
    <s v="Click Here"/>
    <s v="Eyes; Respiratory system "/>
    <s v="No proposed changes to noncancer TRVs but propose to adopt OEHHA IUR as basis for cancer TRV"/>
    <s v="No"/>
    <d v="2025-01-15T00:00:00"/>
    <x v="0"/>
  </r>
  <r>
    <x v="109"/>
    <x v="109"/>
    <x v="109"/>
    <x v="109"/>
    <m/>
    <x v="0"/>
    <n v="700"/>
    <s v="IRIS"/>
    <s v="Yes"/>
    <s v="IRIS"/>
    <n v="700"/>
    <n v="700"/>
    <d v="2005-12-23T00:00:00"/>
    <s v="Rat"/>
    <x v="1"/>
    <s v="Yes"/>
    <s v="Huang 1989"/>
    <s v="Decreased MCV at 12 weeks"/>
    <m/>
    <s v="BMC10"/>
    <m/>
    <s v="16 weeks"/>
    <s v="Yes"/>
    <s v="12/24 hours/day (animals were exposed 7 days/week so no days/week adjustment is needed)"/>
    <s v="Yes"/>
    <s v="DAF = 1"/>
    <n v="3"/>
    <n v="10"/>
    <m/>
    <n v="3"/>
    <n v="3"/>
    <m/>
    <n v="300"/>
    <m/>
    <s v="UF=30 for commercial hexane"/>
    <s v="Click Here"/>
    <s v="Kidney; Liver; Respiratory system "/>
    <s v="The proposed cancer TRV is a screening level PPRTV IUR for commercial hexane which DEQ considers to have a high enough proportion of n-hexane (42-55%) to be applicable to this TAC. No proposed change to chronic TRV, but changed attribution from 2018 ATSAC to IRIS which is where the TRV originally came from. "/>
    <s v="No"/>
    <d v="2025-01-15T00:00:00"/>
    <x v="0"/>
  </r>
  <r>
    <x v="109"/>
    <x v="109"/>
    <x v="109"/>
    <x v="109"/>
    <m/>
    <x v="0"/>
    <n v="700"/>
    <s v="IRIS"/>
    <s v="Yes"/>
    <s v="OEHHA"/>
    <n v="7000"/>
    <n v="7000"/>
    <d v="2000-04-01T00:00:00"/>
    <s v="Animal"/>
    <x v="1"/>
    <s v="Yes"/>
    <s v="Miyagaki 1967"/>
    <s v="Peripheral neuropathy"/>
    <m/>
    <s v="NOAEL"/>
    <m/>
    <s v="1 year"/>
    <s v="Yes"/>
    <s v="adjustment for percent of exposure medium containing hexane (67.5%) as well as time adjustment (6/7 days/week). Exposure was continuous 24 hours/day so no hours/day adjustment was needed."/>
    <s v="Yes"/>
    <s v="RGDR = 1"/>
    <n v="3"/>
    <n v="10"/>
    <m/>
    <m/>
    <m/>
    <m/>
    <n v="30"/>
    <m/>
    <m/>
    <s v="Click Here"/>
    <m/>
    <s v="The proposed cancer TRV is a screening level PPRTV IUR for commercial hexane which DEQ considers to have a high enough proportion of n-hexane (42-55%) to be applicable to this TAC. No proposed change to chronic TRV, but changed attribution from 2018 ATSAC to IRIS which is where the TRV originally came from. "/>
    <s v="No"/>
    <d v="2025-01-15T00:00:00"/>
    <x v="1"/>
  </r>
  <r>
    <x v="109"/>
    <x v="109"/>
    <x v="109"/>
    <x v="109"/>
    <m/>
    <x v="1"/>
    <n v="21000"/>
    <s v="ATSDR"/>
    <s v="No"/>
    <s v="ATSDR"/>
    <n v="21000"/>
    <n v="21000"/>
    <d v="2025-04-01T00:00:00"/>
    <s v="Animal"/>
    <x v="6"/>
    <s v="Yes"/>
    <s v="NIEHS 1987"/>
    <s v="Decreased fetal body weight "/>
    <m/>
    <s v="NOAEL"/>
    <m/>
    <s v="14 days"/>
    <s v="Yes"/>
    <s v="20/24 hours/day"/>
    <s v="Yes"/>
    <s v="DAF = 1"/>
    <n v="3"/>
    <n v="10"/>
    <m/>
    <m/>
    <m/>
    <m/>
    <n v="30"/>
    <m/>
    <m/>
    <s v="Click Here"/>
    <m/>
    <s v="The proposed acute TRV is a final ATSDR acute MRL published 4/1/2025. It is the only acute TRV candidate available from an authoritative source. "/>
    <s v="Yes"/>
    <d v="2025-07-21T00:00:00"/>
    <x v="0"/>
  </r>
  <r>
    <x v="110"/>
    <x v="110"/>
    <x v="110"/>
    <x v="110"/>
    <m/>
    <x v="0"/>
    <n v="0.03"/>
    <s v="PPRTV"/>
    <s v="Yes"/>
    <s v="PPRTV"/>
    <n v="0.03"/>
    <n v="0.03"/>
    <d v="2009-09-10T00:00:00"/>
    <s v="Hamster"/>
    <x v="8"/>
    <s v="Yes"/>
    <s v="Vernot 1985"/>
    <s v="Hemosiderosis of liver"/>
    <m/>
    <s v="BMC10"/>
    <m/>
    <s v="1 Year"/>
    <s v="Yes"/>
    <s v="6/24 hours/day x 5/7 days/week"/>
    <s v="Yes"/>
    <s v="RGDR = 1"/>
    <n v="3"/>
    <n v="10"/>
    <m/>
    <n v="3"/>
    <n v="10"/>
    <m/>
    <n v="1000"/>
    <m/>
    <m/>
    <s v="Click Here"/>
    <s v="Kidney; Endocrine system; Immune system; Respiratory system "/>
    <s v="No proposed changes to chronic TRVs. "/>
    <s v="No"/>
    <d v="2025-01-15T00:00:00"/>
    <x v="0"/>
  </r>
  <r>
    <x v="110"/>
    <x v="110"/>
    <x v="110"/>
    <x v="110"/>
    <m/>
    <x v="0"/>
    <n v="0.03"/>
    <s v="PPRTV"/>
    <s v="Yes"/>
    <s v="OEHHA"/>
    <n v="0.2"/>
    <n v="0.2"/>
    <d v="2001-01-01T00:00:00"/>
    <s v="Animal"/>
    <x v="8"/>
    <s v="Yes"/>
    <s v="Vernot 1985"/>
    <s v="Amyloidosis and hemosiderosis of the liver"/>
    <m/>
    <s v="LOAEL"/>
    <s v="Serious/severe effect"/>
    <s v="1 year"/>
    <s v="Yes"/>
    <s v="6/24 hours/day x 5/7 days/week"/>
    <s v="Yes"/>
    <s v="RGDR = 1"/>
    <n v="3"/>
    <n v="10"/>
    <n v="10"/>
    <m/>
    <m/>
    <m/>
    <n v="300"/>
    <m/>
    <m/>
    <s v="Click Here"/>
    <m/>
    <s v="No proposed changes to chronic TRVs. "/>
    <s v="No"/>
    <d v="2025-01-15T00:00:00"/>
    <x v="1"/>
  </r>
  <r>
    <x v="110"/>
    <x v="110"/>
    <x v="110"/>
    <x v="110"/>
    <m/>
    <x v="0"/>
    <n v="0.03"/>
    <s v="PPRTV"/>
    <s v="Yes"/>
    <s v="OEHHA"/>
    <n v="0.2"/>
    <n v="0.2"/>
    <d v="2001-01-01T00:00:00"/>
    <s v="Animal"/>
    <x v="10"/>
    <s v="Yes"/>
    <s v="Vernot 1985"/>
    <s v="Amyloidosis of thyroid"/>
    <m/>
    <s v="LOAEL"/>
    <s v="Serious/severe effect"/>
    <s v="1 year"/>
    <s v="Yes"/>
    <s v="6/24 hours/day x 5/7 days/week"/>
    <s v="Yes"/>
    <s v="RGDR = 1"/>
    <n v="3"/>
    <n v="10"/>
    <n v="10"/>
    <m/>
    <m/>
    <m/>
    <n v="300"/>
    <m/>
    <m/>
    <s v="Click Here"/>
    <m/>
    <s v="No proposed changes to chronic TRVs. "/>
    <s v="No"/>
    <d v="2025-01-15T00:00:00"/>
    <x v="1"/>
  </r>
  <r>
    <x v="110"/>
    <x v="110"/>
    <x v="110"/>
    <x v="110"/>
    <m/>
    <x v="1"/>
    <n v="5.2"/>
    <s v="DEQ"/>
    <s v="Yes"/>
    <s v="ATSDR"/>
    <n v="5.2"/>
    <n v="5.2"/>
    <d v="1997-09-01T00:00:00"/>
    <s v="Mouse"/>
    <x v="8"/>
    <s v="Yes"/>
    <s v="Haun 1973"/>
    <s v="Moderate to severe fatty liver changes"/>
    <m/>
    <s v="LOAEL"/>
    <m/>
    <s v="6 months"/>
    <s v="No"/>
    <m/>
    <s v="Yes"/>
    <s v="RGDR = 5.788"/>
    <n v="3"/>
    <n v="10"/>
    <n v="10"/>
    <m/>
    <m/>
    <m/>
    <n v="300"/>
    <m/>
    <m/>
    <s v="TRV Support Document"/>
    <s v="Blood; Eyes; Nervous system"/>
    <s v="Acute TRV is derived from ATSDR's intermediate MRL.  See &quot;TRV Support Document&quot; for details of exposure time adjustment."/>
    <s v="No"/>
    <d v="2025-07-21T00:00:00"/>
    <x v="1"/>
  </r>
  <r>
    <x v="110"/>
    <x v="110"/>
    <x v="110"/>
    <x v="110"/>
    <m/>
    <x v="1"/>
    <n v="5.2"/>
    <s v="DEQ"/>
    <s v="Yes"/>
    <s v="DEQ"/>
    <n v="5.2"/>
    <n v="5.2"/>
    <d v="2024-11-08T00:00:00"/>
    <s v="Mouse"/>
    <x v="8"/>
    <s v="Yes"/>
    <s v="Haun 1973"/>
    <s v="Moderate to severe fatty liver changes"/>
    <m/>
    <s v="LOAEL"/>
    <m/>
    <s v="6 months"/>
    <s v="Yes"/>
    <s v="See &quot;TRV Support Document&quot; for exposure time adjustment details."/>
    <s v="Yes"/>
    <s v="RGDR = 5.788"/>
    <n v="3"/>
    <n v="10"/>
    <n v="10"/>
    <m/>
    <m/>
    <m/>
    <n v="300"/>
    <m/>
    <s v="Adjusted from ATSDR intermediate MRL"/>
    <s v="TRV Support Document"/>
    <m/>
    <s v="Acute TRV is derived from ATSDR's intermediate MRL.  See &quot;TRV Support Document&quot; for details of exposure time adjustment."/>
    <s v="No"/>
    <d v="2025-07-21T00:00:00"/>
    <x v="0"/>
  </r>
  <r>
    <x v="111"/>
    <x v="111"/>
    <x v="111"/>
    <x v="111"/>
    <m/>
    <x v="0"/>
    <n v="9"/>
    <s v="OEHHA"/>
    <s v="Yes"/>
    <s v="IRIS"/>
    <n v="20"/>
    <n v="20"/>
    <d v="1995-07-01T00:00:00"/>
    <s v="Rat"/>
    <x v="0"/>
    <s v="Yes"/>
    <s v="Sellakumar 1994; Albert 1982"/>
    <s v="Hyperplasia of nasal mucosa, larynx, and trachea"/>
    <m/>
    <s v="LOAEL"/>
    <m/>
    <s v="Rat lifetime"/>
    <s v="Yes"/>
    <s v="6/24 hours/day x 5/7 days/week"/>
    <s v="Yes"/>
    <s v="RGDR (ET) = 2.27"/>
    <n v="3"/>
    <n v="10"/>
    <n v="10"/>
    <m/>
    <m/>
    <m/>
    <n v="300"/>
    <m/>
    <m/>
    <s v="Click Here"/>
    <s v="Kidney; Liver; Immune system"/>
    <s v="Propose changing chronic noncancer TRV to OEHHA's chronic REL. It was published more recently and is slightly more health protective. Proposed acute TRV is derived from OEHHA's 1-hour REL by adjusting from 1 hour to 24 hour exposure time. See &quot;Proposed TRV's where DEQ is the Authoritative Source&quot; for more details. "/>
    <s v="Yes"/>
    <d v="2025-01-15T00:00:00"/>
    <x v="1"/>
  </r>
  <r>
    <x v="111"/>
    <x v="111"/>
    <x v="111"/>
    <x v="111"/>
    <m/>
    <x v="0"/>
    <n v="9"/>
    <s v="OEHHA"/>
    <s v="Yes"/>
    <s v="OEHHA"/>
    <n v="9"/>
    <n v="9"/>
    <d v="2000-02-01T00:00:00"/>
    <s v="Animal"/>
    <x v="0"/>
    <s v="Yes"/>
    <s v="Sellakumar 1985"/>
    <s v="Hyperplasia of nasal mucosa, larynx, and trachea"/>
    <m/>
    <s v="LOAEL"/>
    <m/>
    <s v="Rat lifetime"/>
    <s v="Yes"/>
    <s v="6/24 hours/day x 5/7 days/week"/>
    <s v="Yes"/>
    <s v="RGDR (ET) = 0.32"/>
    <n v="3"/>
    <n v="10"/>
    <n v="3"/>
    <m/>
    <m/>
    <m/>
    <n v="100"/>
    <m/>
    <m/>
    <s v="Click Here"/>
    <m/>
    <s v="Propose changing chronic noncancer TRV to OEHHA's chronic REL. It was published more recently and is slightly more health protective. Proposed acute TRV is derived from OEHHA's 1-hour REL by adjusting from 1 hour to 24 hour exposure time. See &quot;Proposed TRV's where DEQ is the Authoritative Source&quot; for more details. "/>
    <s v="Yes"/>
    <d v="2025-01-15T00:00:00"/>
    <x v="0"/>
  </r>
  <r>
    <x v="111"/>
    <x v="111"/>
    <x v="111"/>
    <x v="111"/>
    <m/>
    <x v="1"/>
    <n v="88"/>
    <s v="DEQ"/>
    <s v="Yes"/>
    <s v="OEHHA"/>
    <n v="2100"/>
    <n v="2100"/>
    <d v="1999-04-01T00:00:00"/>
    <s v="Human (asthmatics)"/>
    <x v="0"/>
    <s v="Yes"/>
    <s v="Stevens 1992"/>
    <s v="Upper respiratory symptoms of sore throat and nasal discharge"/>
    <m/>
    <s v="NOAEL"/>
    <m/>
    <s v="45 minutes"/>
    <s v="Yes"/>
    <s v="Mathematically adjusted to 1 hour averaging time from 45 minute experimental exposure"/>
    <s v="No"/>
    <m/>
    <m/>
    <m/>
    <m/>
    <m/>
    <m/>
    <m/>
    <n v="1"/>
    <m/>
    <m/>
    <s v="TRV Support Document"/>
    <s v="Eyes"/>
    <s v="Propose changing chronic noncancer TRV to OEHHA's chronic REL. It was published more recently and is slightly more health protective. Proposed acute TRV is derived from OEHHA's 1-hour REL by adjusting from 1 hour to 24 hour exposure time. See &quot;Proposed TRV's where DEQ is the Authoritative Source&quot; for more details. "/>
    <s v="Yes"/>
    <d v="2025-01-15T00:00:00"/>
    <x v="1"/>
  </r>
  <r>
    <x v="111"/>
    <x v="111"/>
    <x v="111"/>
    <x v="111"/>
    <m/>
    <x v="1"/>
    <n v="88"/>
    <s v="DEQ"/>
    <s v="Yes"/>
    <s v="DEQ"/>
    <n v="87.5"/>
    <n v="88"/>
    <d v="1999-04-01T00:00:00"/>
    <s v="Human (asthmatics)"/>
    <x v="0"/>
    <s v="Yes"/>
    <s v="Stevens 1992"/>
    <s v="Upper respiratory symptoms of sore throat and nasal discharge"/>
    <m/>
    <s v="NOAEL"/>
    <m/>
    <s v="45 minutes"/>
    <s v="Yes"/>
    <s v="1/24 hours"/>
    <s v="No"/>
    <m/>
    <m/>
    <m/>
    <m/>
    <m/>
    <m/>
    <m/>
    <n v="1"/>
    <m/>
    <s v="Derived from OEHHA 1-hour REL"/>
    <s v="TRV Support Document"/>
    <s v="Eyes"/>
    <s v="Propose changing chronic noncancer TRV to OEHHA's chronic REL. It was published more recently and is slightly more health protective. Proposed acute TRV is derived from OEHHA's 1-hour REL by adjusting from 1 hour to 24 hour exposure time. See &quot;Proposed TRV's where DEQ is the Authoritative Source&quot; for more details. "/>
    <s v="Yes"/>
    <d v="2025-01-15T00:00:00"/>
    <x v="0"/>
  </r>
  <r>
    <x v="112"/>
    <x v="112"/>
    <x v="112"/>
    <x v="112"/>
    <m/>
    <x v="0"/>
    <n v="2"/>
    <s v="IRIS"/>
    <s v="Yes"/>
    <s v="IRIS"/>
    <n v="2"/>
    <n v="2"/>
    <d v="2003-07-28T00:00:00"/>
    <s v="Rat"/>
    <x v="0"/>
    <s v="Yes"/>
    <s v="Brenneman 2000"/>
    <s v="Nasal lesions of the olfactory mucosa"/>
    <m/>
    <s v="NOAEL"/>
    <m/>
    <s v="10 weeks"/>
    <s v="Yes"/>
    <s v="6/24 hours/day (exposure was every day, so no days/week adjustment needed)"/>
    <s v="Yes"/>
    <s v="RGDR(ET)=0.184"/>
    <n v="3"/>
    <n v="10"/>
    <m/>
    <n v="10"/>
    <m/>
    <m/>
    <n v="300"/>
    <m/>
    <m/>
    <s v="Click Here"/>
    <m/>
    <s v="No proposed changes to TRV values but changing attribution from 2018 ATSAC and SGC document to IRIS and ATSDR which were the original sources of those values."/>
    <s v="No"/>
    <d v="2025-01-15T00:00:00"/>
    <x v="0"/>
  </r>
  <r>
    <x v="112"/>
    <x v="112"/>
    <x v="112"/>
    <x v="112"/>
    <m/>
    <x v="0"/>
    <n v="2"/>
    <s v="IRIS"/>
    <s v="Yes"/>
    <s v="OEHHA"/>
    <n v="10"/>
    <n v="10"/>
    <d v="2000-04-01T00:00:00"/>
    <s v="Animal"/>
    <x v="0"/>
    <s v="Yes"/>
    <s v="CIIT 1983c"/>
    <s v="Histopathological inflammatory changes in the nasal mucosa"/>
    <m/>
    <s v="NOAEL"/>
    <m/>
    <s v="90 days"/>
    <s v="Yes"/>
    <s v="6/24 hours/day x 5/7 days/week"/>
    <s v="Yes"/>
    <s v="RGDR = 0.16"/>
    <n v="3"/>
    <n v="10"/>
    <m/>
    <n v="3"/>
    <m/>
    <m/>
    <n v="100"/>
    <m/>
    <m/>
    <s v="Click Here"/>
    <m/>
    <s v="No proposed changes to TRV values but changing attribution from 2018 ATSAC and SGC document to IRIS and ATSDR which were the original sources of those values."/>
    <s v="No"/>
    <d v="2025-01-15T00:00:00"/>
    <x v="1"/>
  </r>
  <r>
    <x v="112"/>
    <x v="112"/>
    <x v="112"/>
    <x v="112"/>
    <m/>
    <x v="1"/>
    <n v="98"/>
    <s v="ATSDR"/>
    <s v="Yes"/>
    <s v="ATSDR"/>
    <n v="98"/>
    <n v="98"/>
    <d v="2016-11-01T00:00:00"/>
    <s v="Human"/>
    <x v="0"/>
    <s v="Yes"/>
    <s v="Jappinen 1990"/>
    <s v="Increased airway resistance"/>
    <m/>
    <s v="LOAEL"/>
    <m/>
    <s v="30 minutes"/>
    <s v="No"/>
    <m/>
    <s v="No"/>
    <m/>
    <m/>
    <n v="3"/>
    <n v="3"/>
    <m/>
    <n v="3"/>
    <m/>
    <n v="30"/>
    <m/>
    <s v="Short-term value based on ATSDR MRL"/>
    <s v="Click Here"/>
    <s v="Liver; Musculo-skeletal system; Eyes; Nervous system; Cardiovascular system; Immune system"/>
    <s v="No proposed changes to TRV values but changing attribution from 2018 ATSAC and SGC document to IRIS and ATSDR which were the original sources of those values."/>
    <s v="No"/>
    <d v="2025-01-15T00:00:00"/>
    <x v="0"/>
  </r>
  <r>
    <x v="112"/>
    <x v="112"/>
    <x v="112"/>
    <x v="112"/>
    <m/>
    <x v="1"/>
    <n v="98"/>
    <s v="ATSDR"/>
    <s v="Yes"/>
    <s v="OEHHA"/>
    <n v="42"/>
    <n v="42"/>
    <d v="1999-04-01T00:00:00"/>
    <s v="Human"/>
    <x v="1"/>
    <s v="Yes"/>
    <s v="California State Department of Public Health 1969; CARB 1984; Reynolds 1985; Amoore 1985"/>
    <s v="Headache and nausea"/>
    <m/>
    <s v="NOAEL"/>
    <m/>
    <s v="Not stated, tested until odor detected"/>
    <s v="No"/>
    <m/>
    <s v="No"/>
    <m/>
    <m/>
    <m/>
    <m/>
    <m/>
    <m/>
    <m/>
    <n v="1"/>
    <m/>
    <m/>
    <s v="Click Here"/>
    <m/>
    <s v="No proposed changes to TRV values but changing attribution from 2018 ATSAC and SGC document to IRIS and ATSDR which were the original sources of those values."/>
    <s v="No"/>
    <d v="2025-01-15T00:00:00"/>
    <x v="1"/>
  </r>
  <r>
    <x v="112"/>
    <x v="112"/>
    <x v="112"/>
    <x v="112"/>
    <m/>
    <x v="1"/>
    <n v="98"/>
    <s v="ATSDR"/>
    <s v="Yes"/>
    <s v="ATSDR"/>
    <n v="98"/>
    <n v="98"/>
    <d v="2016-11-01T00:00:00"/>
    <s v="Human"/>
    <x v="1"/>
    <s v="Yes"/>
    <s v="Jappinen 1990"/>
    <s v="Headache "/>
    <m/>
    <s v="LOAEL"/>
    <m/>
    <s v="30 minutes"/>
    <s v="No"/>
    <m/>
    <s v="No"/>
    <m/>
    <m/>
    <n v="3"/>
    <n v="3"/>
    <m/>
    <n v="3"/>
    <m/>
    <n v="30"/>
    <m/>
    <s v="Short-term value based on ATSDR MRL"/>
    <s v="Click Here"/>
    <m/>
    <s v="No proposed changes to TRV values but changing attribution from 2018 ATSAC and SGC document to IRIS and ATSDR which were the original sources of those values."/>
    <s v="No"/>
    <d v="2025-01-15T00:00:00"/>
    <x v="0"/>
  </r>
  <r>
    <x v="113"/>
    <x v="113"/>
    <x v="113"/>
    <x v="113"/>
    <n v="3"/>
    <x v="0"/>
    <n v="400"/>
    <s v="PPRTV"/>
    <s v="No"/>
    <s v="PPRTV"/>
    <n v="400"/>
    <n v="400"/>
    <d v="2023-03-24T00:00:00"/>
    <s v="Animal"/>
    <x v="6"/>
    <s v="Yes"/>
    <s v="Nemec 2003"/>
    <s v="Decreased pup body weights"/>
    <m/>
    <s v="LOAEL"/>
    <m/>
    <s v="70 days prior to mating plus throughout gestation and weaning (2 generations)"/>
    <s v="Yes"/>
    <s v="6/24 hours/day"/>
    <s v="Yes"/>
    <s v="DAF = 1"/>
    <n v="3"/>
    <n v="10"/>
    <n v="10"/>
    <m/>
    <n v="3"/>
    <m/>
    <n v="1000"/>
    <m/>
    <s v="treatments were 7 days/week so no days/week adjustment to dose"/>
    <s v="Click Here"/>
    <m/>
    <s v="Proposed PPRTV is a screening level PPRTV but is the only value available from authoritative sources"/>
    <s v="Yes"/>
    <d v="2025-01-15T00:00:00"/>
    <x v="0"/>
  </r>
  <r>
    <x v="114"/>
    <x v="114"/>
    <x v="114"/>
    <x v="114"/>
    <m/>
    <x v="0"/>
    <n v="0.03"/>
    <s v="OEHHA"/>
    <s v="Yes"/>
    <s v="ATSDR"/>
    <n v="6.9000000000000006E-2"/>
    <n v="6.9000000000000006E-2"/>
    <d v="1998-08-01T00:00:00"/>
    <s v="Rat"/>
    <x v="0"/>
    <s v="Yes"/>
    <s v="Mobay, Inc. 1989"/>
    <s v="Nasal cavity epithelial hyperplasia"/>
    <m/>
    <s v="LOAEL"/>
    <m/>
    <s v="2 years"/>
    <s v="No"/>
    <s v="No explanation provided"/>
    <s v="Yes"/>
    <s v="RGDR(ET) = 0.183"/>
    <n v="3"/>
    <n v="10"/>
    <n v="3"/>
    <m/>
    <m/>
    <m/>
    <n v="90"/>
    <m/>
    <m/>
    <s v="Click Here"/>
    <s v="Blood; Eyes; Immune system"/>
    <s v="OEHHA published new RELs for this TAC in 2019. These are based on more recent studies than the ATSDR values. The proposed DEQ acute value is also taken from an OEHHA 2019 1-hour acute REL but DEQ proposes to adjust the exposure time to match DEQ's definition of 24-hour acute TRV. See &quot;Proposed TRVs where DEQ is the Authoritative Source&quot; document for details of the adjustment. "/>
    <s v="Yes"/>
    <d v="2025-01-15T00:00:00"/>
    <x v="1"/>
  </r>
  <r>
    <x v="114"/>
    <x v="114"/>
    <x v="114"/>
    <x v="114"/>
    <m/>
    <x v="0"/>
    <n v="0.03"/>
    <s v="OEHHA"/>
    <s v="Yes"/>
    <s v="IRIS"/>
    <n v="0.01"/>
    <n v="0.01"/>
    <d v="1994-09-01T00:00:00"/>
    <s v="Animal"/>
    <x v="0"/>
    <s v="Yes"/>
    <s v="Mobay, Inc. 1989"/>
    <s v="Degeneration of olfactory epithelium"/>
    <m/>
    <s v="NOAEL"/>
    <m/>
    <s v="2 years"/>
    <s v="Yes"/>
    <s v="6/24 hours/day x 5/7 days/week"/>
    <s v="Yes"/>
    <s v="RGDR = 0.183"/>
    <n v="3"/>
    <n v="10"/>
    <m/>
    <m/>
    <n v="3"/>
    <m/>
    <n v="100"/>
    <m/>
    <m/>
    <s v="Click Here"/>
    <m/>
    <s v="OEHHA published new RELs for this TAC in 2019. These are based on more recent studies than the ATSDR values. The proposed DEQ acute value is also taken from an OEHHA 2019 1-hour acute REL but DEQ proposes to adjust the exposure time to match DEQ's definition of 24-hour acute TRV. See &quot;Proposed TRVs where DEQ is the Authoritative Source&quot; document for details of the adjustment. "/>
    <s v="Yes"/>
    <d v="2025-01-15T00:00:00"/>
    <x v="1"/>
  </r>
  <r>
    <x v="114"/>
    <x v="114"/>
    <x v="114"/>
    <x v="114"/>
    <m/>
    <x v="0"/>
    <n v="0.03"/>
    <s v="OEHHA"/>
    <s v="Yes"/>
    <s v="OEHHA"/>
    <n v="0.03"/>
    <n v="0.03"/>
    <d v="2019-09-01T00:00:00"/>
    <s v="Human"/>
    <x v="0"/>
    <s v="Yes"/>
    <s v="Cassidy 2010"/>
    <s v="Induced asthma; accelerated decline in pulmonary lung function"/>
    <m/>
    <s v="NOAEL"/>
    <m/>
    <s v="13.5 years"/>
    <s v="Yes"/>
    <s v="Standard occupational adjustment"/>
    <s v="No"/>
    <m/>
    <m/>
    <n v="100"/>
    <m/>
    <m/>
    <m/>
    <m/>
    <n v="100"/>
    <m/>
    <m/>
    <s v="Click Here"/>
    <m/>
    <s v="OEHHA published new RELs for this TAC in 2019. These are based on more recent studies than the ATSDR values. The proposed DEQ acute value is also taken from an OEHHA 2019 1-hour acute REL but DEQ proposes to adjust the exposure time to match DEQ's definition of 24-hour acute TRV. See &quot;Proposed TRVs where DEQ is the Authoritative Source&quot; document for details of the adjustment. "/>
    <s v="Yes"/>
    <d v="2025-01-15T00:00:00"/>
    <x v="0"/>
  </r>
  <r>
    <x v="114"/>
    <x v="114"/>
    <x v="114"/>
    <x v="114"/>
    <m/>
    <x v="1"/>
    <n v="3.5000000000000003E-2"/>
    <s v="DEQ"/>
    <s v="Yes"/>
    <s v="ATSDR"/>
    <n v="0.21"/>
    <n v="0.21"/>
    <d v="1998-08-01T00:00:00"/>
    <s v="Rat"/>
    <x v="0"/>
    <s v="Yes"/>
    <s v="Mobay, Inc. 1984"/>
    <s v="Hemorrhage, inflammatory exudate, epithelial changes in nasal cavity"/>
    <m/>
    <s v="NOAEL"/>
    <m/>
    <s v="3 weeks"/>
    <s v="No"/>
    <m/>
    <s v="Yes"/>
    <s v="RGDR(ET) = 0.183"/>
    <n v="3"/>
    <n v="10"/>
    <m/>
    <m/>
    <m/>
    <m/>
    <n v="30"/>
    <m/>
    <m/>
    <s v="TRV Support Document"/>
    <s v="Kidney; Liver; Blood; Eyes; Nervous system; Immune system; Gastrointestinal system"/>
    <s v="OEHHA published new RELs for this TAC in 2019. These are based on more recent studies than the ATSDR values. The proposed DEQ acute value is also taken from an OEHHA 2019 1-hour acute REL but DEQ proposes to adjust the exposure time to match DEQ's definition of 24-hour acute TRV. See &quot;Proposed TRVs where DEQ is the Authoritative Source&quot; document for details of the adjustment. "/>
    <s v="Yes"/>
    <d v="2025-01-15T00:00:00"/>
    <x v="1"/>
  </r>
  <r>
    <x v="114"/>
    <x v="114"/>
    <x v="114"/>
    <x v="114"/>
    <m/>
    <x v="1"/>
    <n v="3.5000000000000003E-2"/>
    <s v="DEQ"/>
    <s v="Yes"/>
    <s v="OEHHA"/>
    <n v="0.3"/>
    <n v="0.3"/>
    <d v="2019-09-01T00:00:00"/>
    <s v="Animal"/>
    <x v="0"/>
    <s v="Yes"/>
    <s v="Sangha 1984; Shiotsuka 2006"/>
    <s v="Nasal epithelium lesions"/>
    <m/>
    <s v="NOAEL"/>
    <m/>
    <s v="5 hours"/>
    <s v="Yes"/>
    <s v="Time compression to mathematically adjust 5 hour experimental exposure to 1 hour averaging time"/>
    <s v="Yes"/>
    <s v="DAF = 1"/>
    <n v="6"/>
    <n v="30"/>
    <m/>
    <m/>
    <m/>
    <m/>
    <n v="200"/>
    <m/>
    <m/>
    <s v="TRV Support Document"/>
    <m/>
    <s v="OEHHA published new RELs for this TAC in 2019. These are based on more recent studies than the ATSDR values. The proposed DEQ acute value is also taken from an OEHHA 2019 1-hour acute REL but DEQ proposes to adjust the exposure time to match DEQ's definition of 24-hour acute TRV. See &quot;Proposed TRVs where DEQ is the Authoritative Source&quot; document for details of the adjustment. "/>
    <s v="Yes"/>
    <d v="2025-01-15T00:00:00"/>
    <x v="1"/>
  </r>
  <r>
    <x v="114"/>
    <x v="114"/>
    <x v="114"/>
    <x v="114"/>
    <m/>
    <x v="1"/>
    <n v="3.5000000000000003E-2"/>
    <s v="DEQ"/>
    <s v="Yes"/>
    <s v="DEQ"/>
    <n v="3.5000000000000003E-2"/>
    <n v="3.5000000000000003E-2"/>
    <d v="2024-10-14T00:00:00"/>
    <s v="Animal"/>
    <x v="0"/>
    <s v="Yes"/>
    <s v="Sangha 1984; Shiotsuka 2006"/>
    <s v="Nasal epithelium lesions"/>
    <m/>
    <s v="NOAEL"/>
    <m/>
    <s v="5 hours"/>
    <s v="Yes"/>
    <s v="5/24 hours"/>
    <s v="Yes"/>
    <s v="DAF = 1"/>
    <n v="6"/>
    <n v="30"/>
    <m/>
    <m/>
    <m/>
    <m/>
    <n v="200"/>
    <m/>
    <s v="Taken from OEHHA 1-hour acute REL but adjusted exposure time to match DEQ definition of 24-hour acute TRV"/>
    <s v="TRV Support Document"/>
    <m/>
    <s v="OEHHA published new RELs for this TAC in 2019. These are based on more recent studies than the ATSDR values. The proposed DEQ acute value is also taken from an OEHHA 2019 1-hour acute REL but DEQ proposes to adjust the exposure time to match DEQ's definition of 24-hour acute TRV. See &quot;Proposed TRVs where DEQ is the Authoritative Source&quot; document for details of the adjustment. "/>
    <s v="Yes"/>
    <d v="2025-01-15T00:00:00"/>
    <x v="0"/>
  </r>
  <r>
    <x v="115"/>
    <x v="115"/>
    <x v="115"/>
    <x v="115"/>
    <m/>
    <x v="0"/>
    <n v="0.08"/>
    <s v="OEHHA"/>
    <s v="Yes"/>
    <s v="OEHHA"/>
    <n v="0.08"/>
    <n v="0.08"/>
    <d v="2016-03-01T00:00:00"/>
    <s v="Rat"/>
    <x v="0"/>
    <s v="Yes"/>
    <s v="Hoymann 1998; Feron 2001"/>
    <s v="Pulmonary interstitial fibrosis"/>
    <m/>
    <s v="BMC05"/>
    <m/>
    <s v="104 wks"/>
    <s v="Yes"/>
    <s v="18/24 hours/day x 5/7 days/week"/>
    <s v="Yes"/>
    <s v="RGDR = 3.41"/>
    <n v="6"/>
    <n v="100"/>
    <m/>
    <m/>
    <n v="3"/>
    <m/>
    <n v="600"/>
    <m/>
    <m/>
    <s v="Click Here"/>
    <s v="Nervous system; Immune system"/>
    <s v="OHA/DEQ staff propose to retain the OEHHA chronic REL as the chronic non-cancer TRV even though the ATSDR value was published more recently. The OEHHA value is based on more and more recent critical studies than the ATSDR value. DEQ also agrees with OEHHA's reasoning that an additional uncertainty factor is needed to protect asthmatics and people already sensitized or genetically pre-disposed to sensitization to MDI. The proposed acute TRV is based on OEHHA's 1-hour REL and uses all the same derivation factors but adjusts the exposure time to be consistent with DEQ's 24-hour acute TRVs. See &quot;Proposed TRVs where DEQ is the Authoritative Source&quot; document for exposure time adjustment details. "/>
    <s v="No"/>
    <d v="2025-01-15T00:00:00"/>
    <x v="0"/>
  </r>
  <r>
    <x v="115"/>
    <x v="115"/>
    <x v="115"/>
    <x v="115"/>
    <m/>
    <x v="0"/>
    <n v="0.08"/>
    <s v="OEHHA"/>
    <s v="Yes"/>
    <s v="IRIS"/>
    <n v="0.6"/>
    <n v="0.6"/>
    <d v="1998-02-07T00:00:00"/>
    <s v="Animal"/>
    <x v="0"/>
    <s v="Yes"/>
    <s v="Reuzel 1990"/>
    <s v="Hyperplasia of olfactory epithelium"/>
    <m/>
    <s v="BMC10"/>
    <m/>
    <s v="24 months"/>
    <s v="Yes"/>
    <s v="6/24 hours/day x 5/7 days/week"/>
    <s v="Yes"/>
    <s v="RDDR (ET) = 0.453"/>
    <n v="3"/>
    <n v="10"/>
    <m/>
    <m/>
    <n v="3"/>
    <m/>
    <n v="100"/>
    <m/>
    <m/>
    <s v="Click Here"/>
    <m/>
    <s v="OHA/DEQ staff propose to retain the OEHHA chronic REL as the chronic non-cancer TRV even though the ATSDR value was published more recently. The OEHHA value is based on more and more recent critical studies than the ATSDR value. DEQ also agrees with OEHHA's reasoning that an additional uncertainty factor is needed to protect asthmatics and people already sensitized or genetically pre-disposed to sensitization to MDI. The proposed acute TRV is based on OEHHA's 1-hour REL and uses all the same derivation factors but adjusts the exposure time to be consistent with DEQ's 24-hour acute TRVs. See &quot;Proposed TRVs where DEQ is the Authoritative Source&quot; document for exposure time adjustment details. "/>
    <s v="No"/>
    <d v="2025-01-15T00:00:00"/>
    <x v="1"/>
  </r>
  <r>
    <x v="115"/>
    <x v="115"/>
    <x v="115"/>
    <x v="115"/>
    <m/>
    <x v="0"/>
    <n v="0.08"/>
    <s v="OEHHA"/>
    <s v="Yes"/>
    <s v="ATSDR"/>
    <n v="1"/>
    <n v="1"/>
    <d v="2018-06-01T00:00:00"/>
    <s v="Animal"/>
    <x v="0"/>
    <s v="Yes"/>
    <s v="Ruezel 1994"/>
    <s v="Basal cell hyperplasia in upper respiratory tract"/>
    <m/>
    <s v="BMC10"/>
    <m/>
    <s v="24 months"/>
    <s v="Yes"/>
    <s v="6/24 hours/day x 5/7 days/week"/>
    <s v="Yes"/>
    <s v="RDDR = 0.453"/>
    <n v="3"/>
    <n v="10"/>
    <m/>
    <m/>
    <m/>
    <m/>
    <n v="30"/>
    <m/>
    <s v="Note that ATSDR specifies that this is for the polymeric form of the compound and gives it a different CASN"/>
    <s v="Click Here"/>
    <m/>
    <s v="OHA/DEQ staff propose to retain the OEHHA chronic REL as the chronic non-cancer TRV even though the ATSDR value was published more recently. The OEHHA value is based on more and more recent critical studies than the ATSDR value. DEQ also agrees with OEHHA's reasoning that an additional uncertainty factor is needed to protect asthmatics and people already sensitized or genetically pre-disposed to sensitization to MDI. The proposed acute TRV is based on OEHHA's 1-hour REL and uses all the same derivation factors but adjusts the exposure time to be consistent with DEQ's 24-hour acute TRVs. See &quot;Proposed TRVs where DEQ is the Authoritative Source&quot; document for exposure time adjustment details. "/>
    <s v="No"/>
    <d v="2025-01-15T00:00:00"/>
    <x v="1"/>
  </r>
  <r>
    <x v="115"/>
    <x v="115"/>
    <x v="115"/>
    <x v="115"/>
    <m/>
    <x v="1"/>
    <n v="0.5"/>
    <s v="DEQ"/>
    <s v="Yes"/>
    <s v="OEHHA"/>
    <n v="12"/>
    <n v="12"/>
    <d v="2016-03-01T00:00:00"/>
    <s v="Rat"/>
    <x v="0"/>
    <s v="Yes"/>
    <s v="Pauluhn 2002"/>
    <s v="Increased total protein in bronchoalveolar lavage fluid of rats- marker of pulmonary irritation"/>
    <m/>
    <s v="LOAEL"/>
    <m/>
    <s v="6 hours"/>
    <s v="Yes"/>
    <s v="Haber's Law time compression from 6 hour experimental exposure to 1 hour exposure"/>
    <s v="Yes"/>
    <s v="RGDR = 1.71"/>
    <n v="6"/>
    <n v="30"/>
    <n v="3"/>
    <m/>
    <m/>
    <m/>
    <n v="600"/>
    <m/>
    <m/>
    <s v="TRV Support Document"/>
    <s v="Nervous system"/>
    <s v="OHA/DEQ staff propose to retain the OEHHA chronic REL as the chronic non-cancer TRV even though the ATSDR value was published more recently. The OEHHA value is based on more and more recent critical studies than the ATSDR value. DEQ also agrees with OEHHA's reasoning that an additional uncertainty factor is needed to protect asthmatics and people already sensitized or genetically pre-disposed to sensitization to MDI. The proposed acute TRV is based on OEHHA's 1-hour REL and uses all the same derivation factors but adjusts the exposure time to be consistent with DEQ's 24-hour acute TRVs. See &quot;Proposed TRVs where DEQ is the Authoritative Source&quot; document for exposure time adjustment details. "/>
    <s v="Yes"/>
    <d v="2025-01-15T00:00:00"/>
    <x v="1"/>
  </r>
  <r>
    <x v="115"/>
    <x v="115"/>
    <x v="115"/>
    <x v="115"/>
    <m/>
    <x v="1"/>
    <n v="0.5"/>
    <s v="DEQ"/>
    <s v="Yes"/>
    <s v="DEQ"/>
    <n v="0.498"/>
    <n v="0.5"/>
    <d v="2024-10-21T00:00:00"/>
    <s v="Animal"/>
    <x v="0"/>
    <s v="Yes"/>
    <s v="Pauluhn 2002"/>
    <s v="Increased total protein in bronchoalveolar lavage fluid of rats- marker of pulmonary irritation"/>
    <m/>
    <s v="LOAEL"/>
    <m/>
    <s v="6 hours"/>
    <s v="Yes"/>
    <s v="6/24 hours/day  "/>
    <s v="Yes"/>
    <s v="RGDR = 1.71"/>
    <n v="6"/>
    <n v="30"/>
    <n v="3"/>
    <m/>
    <m/>
    <m/>
    <n v="600"/>
    <m/>
    <s v="Adjusted from OEHHA 1-hour to match DEQ 24-hour TRV definition"/>
    <s v="TRV Support Document"/>
    <m/>
    <s v="OHA/DEQ staff propose to retain the OEHHA chronic REL as the chronic non-cancer TRV even though the ATSDR value was published more recently. The OEHHA value is based on more and more recent critical studies than the ATSDR value. DEQ also agrees with OEHHA's reasoning that an additional uncertainty factor is needed to protect asthmatics and people already sensitized or genetically pre-disposed to sensitization to MDI. The proposed acute TRV is based on OEHHA's 1-hour REL and uses all the same derivation factors but adjusts the exposure time to be consistent with DEQ's 24-hour acute TRVs. See &quot;Proposed TRVs where DEQ is the Authoritative Source&quot; document for exposure time adjustment details. "/>
    <s v="Yes"/>
    <d v="2025-01-15T00:00:00"/>
    <x v="0"/>
  </r>
  <r>
    <x v="116"/>
    <x v="116"/>
    <x v="116"/>
    <x v="116"/>
    <m/>
    <x v="0"/>
    <n v="1"/>
    <s v="OEHHA"/>
    <s v="No"/>
    <s v="OEHHA"/>
    <n v="1"/>
    <n v="1"/>
    <d v="2001-12-01T00:00:00"/>
    <s v="Animal"/>
    <x v="0"/>
    <s v="Yes"/>
    <s v="Dodd 1986"/>
    <s v="Decreased weight and lung pathology "/>
    <m/>
    <s v="NOAEL"/>
    <m/>
    <s v="10 days"/>
    <s v="Yes"/>
    <s v="8/10 days x 6/24 hours"/>
    <s v="Yes"/>
    <s v="RGDR = 1.23"/>
    <n v="3"/>
    <n v="10"/>
    <m/>
    <n v="10"/>
    <m/>
    <m/>
    <n v="300"/>
    <m/>
    <m/>
    <s v="Click Here"/>
    <m/>
    <s v="No proposed changes to TRV"/>
    <s v="No"/>
    <d v="2025-01-15T00:00:00"/>
    <x v="0"/>
  </r>
  <r>
    <x v="117"/>
    <x v="117"/>
    <x v="117"/>
    <x v="117"/>
    <m/>
    <x v="0"/>
    <n v="2.1000000000000001E-2"/>
    <s v="ATSDR"/>
    <s v="Yes"/>
    <s v="ATSDR"/>
    <n v="2.1000000000000001E-2"/>
    <n v="2.1000000000000001E-2"/>
    <d v="2018-06-01T00:00:00"/>
    <s v="Human"/>
    <x v="0"/>
    <s v="Yes"/>
    <s v="Clark 1998"/>
    <s v="Chronic lung function decline in workers"/>
    <m/>
    <s v="LOAEL"/>
    <m/>
    <s v="At least 5 years"/>
    <s v="Yes"/>
    <s v="8/24 hours/day x 5/7 days/week"/>
    <s v="No"/>
    <m/>
    <n v="1"/>
    <n v="10"/>
    <n v="10"/>
    <n v="1"/>
    <n v="1"/>
    <m/>
    <n v="100"/>
    <m/>
    <m/>
    <s v="Click Here"/>
    <s v="Immune system"/>
    <s v="No changes proposed to TRVs but updated attribution of chronic noncancer TRV from 2018 ATSAC to ATSDR which is where the 2018 ATSAC got the value from."/>
    <s v="No"/>
    <d v="2025-01-15T00:00:00"/>
    <x v="0"/>
  </r>
  <r>
    <x v="117"/>
    <x v="117"/>
    <x v="117"/>
    <x v="117"/>
    <m/>
    <x v="0"/>
    <n v="2.1000000000000001E-2"/>
    <s v="ATSDR"/>
    <s v="Yes"/>
    <s v="IRIS"/>
    <n v="7.0000000000000007E-2"/>
    <n v="7.0000000000000007E-2"/>
    <d v="1995-09-01T00:00:00"/>
    <s v="Human"/>
    <x v="0"/>
    <s v="Yes"/>
    <s v="Diem 1982"/>
    <s v="Chronic lung function decline  "/>
    <m/>
    <s v="NOAEL"/>
    <m/>
    <s v="5 years"/>
    <s v="Yes"/>
    <s v="10/20 cubic meters/day x 5/7 days/week"/>
    <s v="No"/>
    <m/>
    <m/>
    <n v="10"/>
    <m/>
    <s v="x"/>
    <s v="X"/>
    <n v="3"/>
    <n v="30"/>
    <m/>
    <m/>
    <s v="Click Here"/>
    <m/>
    <s v="No changes proposed to TRVs but updated attribution of chronic noncancer TRV from 2018 ATSAC to ATSDR which is where the 2018 ATSAC got the value from."/>
    <s v="No"/>
    <d v="2025-01-15T00:00:00"/>
    <x v="1"/>
  </r>
  <r>
    <x v="117"/>
    <x v="117"/>
    <x v="117"/>
    <x v="117"/>
    <m/>
    <x v="0"/>
    <n v="2.1000000000000001E-2"/>
    <s v="ATSDR"/>
    <s v="Yes"/>
    <s v="OEHHA"/>
    <n v="8.0000000000000002E-3"/>
    <n v="8.0000000000000002E-3"/>
    <d v="2016-03-01T00:00:00"/>
    <s v="Human"/>
    <x v="0"/>
    <s v="Yes"/>
    <s v="Diem 1982"/>
    <s v="Accelerated decline in FEV1"/>
    <m/>
    <s v="NOAEL"/>
    <m/>
    <s v="5 years"/>
    <s v="Yes"/>
    <s v="10/20 cubic meters/day x 5/7 days/week"/>
    <s v="No"/>
    <m/>
    <m/>
    <n v="100"/>
    <m/>
    <n v="3"/>
    <m/>
    <m/>
    <n v="300"/>
    <s v="OEHHA applied UFs of 10 each for intraspecies toxicokinetic and toxicodynamic differences between individuals. This makes for a total UF-H of 100"/>
    <m/>
    <s v="Click Here"/>
    <m/>
    <s v="No changes proposed to TRVs but updated attribution of chronic noncancer TRV from 2018 ATSAC to ATSDR which is where the 2018 ATSAC got the value from."/>
    <s v="No"/>
    <d v="2025-01-15T00:00:00"/>
    <x v="1"/>
  </r>
  <r>
    <x v="117"/>
    <x v="117"/>
    <x v="117"/>
    <x v="117"/>
    <m/>
    <x v="1"/>
    <n v="7.0999999999999994E-2"/>
    <s v="ATSDR"/>
    <s v="Yes"/>
    <s v="ATSDR"/>
    <n v="7.0999999999999994E-2"/>
    <n v="7.0999999999999994E-2"/>
    <d v="2018-06-01T00:00:00"/>
    <s v="Human"/>
    <x v="0"/>
    <s v="Yes"/>
    <s v="Vandenplas 1999"/>
    <s v="Decrease in lung function in human volunteers"/>
    <m/>
    <s v="LOAEL"/>
    <m/>
    <s v="6 hours"/>
    <s v="Yes"/>
    <s v="6/24 hours"/>
    <s v="No"/>
    <m/>
    <n v="1"/>
    <n v="10"/>
    <n v="10"/>
    <n v="1"/>
    <n v="1"/>
    <m/>
    <n v="100"/>
    <m/>
    <m/>
    <s v="Click Here"/>
    <m/>
    <s v="No changes proposed to TRVs but updated attribution of chronic noncancer TRV from 2018 ATSAC to ATSDR which is where the 2018 ATSAC got the value from."/>
    <s v="No"/>
    <d v="2025-01-15T00:00:00"/>
    <x v="0"/>
  </r>
  <r>
    <x v="117"/>
    <x v="117"/>
    <x v="117"/>
    <x v="117"/>
    <m/>
    <x v="1"/>
    <n v="7.0999999999999994E-2"/>
    <s v="ATSDR"/>
    <s v="Yes"/>
    <s v="OEHHA"/>
    <n v="2"/>
    <n v="2"/>
    <d v="2016-03-01T00:00:00"/>
    <s v="Human"/>
    <x v="0"/>
    <s v="Yes"/>
    <s v="Baur 1994; Vogelmeier 1991"/>
    <s v="100% increase in &quot;Raw&quot; in asthmatics"/>
    <m/>
    <s v="LOAEL"/>
    <m/>
    <s v="2 hours for healthy subjects and 3 hours for asthmatics with 45 minute break after first hour"/>
    <s v="No"/>
    <m/>
    <s v="No"/>
    <m/>
    <m/>
    <n v="3"/>
    <n v="10"/>
    <m/>
    <m/>
    <m/>
    <n v="30"/>
    <s v="Only 3 for UF-H because study included asthmatics (a sensitive subgroup)"/>
    <m/>
    <s v="Click Here"/>
    <m/>
    <s v="No changes proposed to TRVs but updated attribution of chronic noncancer TRV from 2018 ATSAC to ATSDR which is where the 2018 ATSAC got the value from."/>
    <s v="No"/>
    <d v="2025-01-15T00:00:00"/>
    <x v="1"/>
  </r>
  <r>
    <x v="118"/>
    <x v="118"/>
    <x v="118"/>
    <x v="118"/>
    <m/>
    <x v="0"/>
    <n v="2000"/>
    <s v="OEHHA"/>
    <s v="No"/>
    <s v="OEHHA"/>
    <n v="2000"/>
    <n v="2000"/>
    <d v="2001-12-01T00:00:00"/>
    <s v="Animal"/>
    <x v="6"/>
    <s v="Yes"/>
    <s v="Bio/dynamics 1984a,b"/>
    <s v="Reduced crown-rump length of female rate fetuses and exencephaly in fetal rats and mice"/>
    <m/>
    <s v="NOAEL"/>
    <m/>
    <s v="days 6-15 of gestation"/>
    <s v="Yes"/>
    <n v="45101"/>
    <s v="Yes"/>
    <s v="DAF = 1"/>
    <n v="3"/>
    <n v="10"/>
    <m/>
    <m/>
    <m/>
    <m/>
    <n v="30"/>
    <m/>
    <s v="No long term exposure studies in humans."/>
    <s v="Click Here"/>
    <s v="Liver; Eyes; Nervous system; Respiratory system "/>
    <s v="Reviewed 6-21-2023. No changes."/>
    <s v="No"/>
    <d v="2025-01-15T00:00:00"/>
    <x v="0"/>
  </r>
  <r>
    <x v="118"/>
    <x v="118"/>
    <x v="118"/>
    <x v="118"/>
    <m/>
    <x v="0"/>
    <n v="2000"/>
    <s v="OEHHA"/>
    <s v="No"/>
    <s v="OEHHA"/>
    <n v="2000"/>
    <n v="2000"/>
    <d v="2001-12-01T00:00:00"/>
    <s v="Animal"/>
    <x v="8"/>
    <s v="Yes"/>
    <s v="Bio/dynamics 1984a,b; NTP 1986"/>
    <s v="Hepatocytomegaly and coagulative necrosis of the liver in mice"/>
    <m/>
    <m/>
    <m/>
    <m/>
    <m/>
    <m/>
    <m/>
    <m/>
    <m/>
    <m/>
    <m/>
    <m/>
    <m/>
    <m/>
    <m/>
    <m/>
    <s v="&quot;The NTP (1986) study observed an increased incidence of hepatocytomegaly and coagulative necrosis of the liver in treated male mice, but not in female mice and rats, orally gavaged with isophorone...Multiplying the oral REL by 3,500 mg/m3  per mg/kg-day for route-to-route extrapolation results in a chronic inhalation REL estimate of 900 mg/m3 (0.16 ppm), which is in good agreement with the REL developed from Dutertre-Catella (1976) and Biodynamics (1984a,b).&quot; - pg. 334"/>
    <s v="Click Here"/>
    <m/>
    <s v="Reviewed 6-21-2023. No changes."/>
    <s v="No"/>
    <d v="2025-01-15T00:00:00"/>
    <x v="0"/>
  </r>
  <r>
    <x v="119"/>
    <x v="119"/>
    <x v="119"/>
    <x v="119"/>
    <m/>
    <x v="0"/>
    <n v="390"/>
    <s v="DEQ"/>
    <s v="No"/>
    <s v="DEQ"/>
    <n v="390"/>
    <n v="390"/>
    <d v="2024-03-05T00:00:00"/>
    <s v="Animal"/>
    <x v="1"/>
    <s v="Yes"/>
    <s v="NTP 1994"/>
    <s v="Decreased forelimb and hindlimb grip strength"/>
    <m/>
    <s v="NOAEL"/>
    <m/>
    <s v="13 weeks or 6 months"/>
    <s v="Yes"/>
    <s v="6/24 hours/day x 5/7 days/week"/>
    <s v="Yes"/>
    <s v="RGDR = 1"/>
    <n v="3"/>
    <n v="10"/>
    <m/>
    <m/>
    <n v="3"/>
    <m/>
    <n v="90"/>
    <m/>
    <s v="From TCEQ chronic ReV"/>
    <s v="TRV Support Document"/>
    <m/>
    <s v="Both proposed noncancer DEQ values come from a TCEQ 3/8/2018 development support document. The chronic value is proposed for adoption unmodified from TCEQ. The proposed acute TRV is also proposed for adoption unmodified despite being based on a less than 24 hour daily exposure because it is based on a developmental effect as per DEQ policy. "/>
    <s v="Yes"/>
    <d v="2025-07-21T00:00:00"/>
    <x v="0"/>
  </r>
  <r>
    <x v="119"/>
    <x v="119"/>
    <x v="119"/>
    <x v="119"/>
    <m/>
    <x v="1"/>
    <n v="3900"/>
    <s v="DEQ"/>
    <s v="No"/>
    <s v="DEQ"/>
    <n v="3900"/>
    <n v="3900"/>
    <d v="2024-03-05T00:00:00"/>
    <s v="Animal"/>
    <x v="6"/>
    <s v="Yes"/>
    <s v="NTP 1989"/>
    <s v="Decreased female fetal body weight"/>
    <m/>
    <s v="BMC05"/>
    <m/>
    <s v="12 days"/>
    <s v="No"/>
    <s v="Based on developmental effect"/>
    <s v="Yes"/>
    <s v="RGDR = 1"/>
    <n v="3"/>
    <n v="10"/>
    <m/>
    <m/>
    <n v="3"/>
    <m/>
    <n v="90"/>
    <m/>
    <s v="from TCEQ 6-hour ReV"/>
    <s v="TRV Support Document"/>
    <m/>
    <s v="Both proposed noncancer DEQ values come from a TCEQ 3/8/2018 development support document. The chronic value is proposed for adoption unmodified from TCEQ. The proposed acute TRV is also proposed for adoption unmodified despite being based on a less than 24 hour daily exposure because it is based on a developmental effect as per DEQ policy. "/>
    <s v="Yes"/>
    <d v="2025-07-21T00:00:00"/>
    <x v="0"/>
  </r>
  <r>
    <x v="120"/>
    <x v="120"/>
    <x v="120"/>
    <x v="120"/>
    <m/>
    <x v="0"/>
    <n v="200"/>
    <s v="PPRTV"/>
    <s v="Yes"/>
    <s v="PPRTV"/>
    <n v="200"/>
    <n v="200"/>
    <d v="2014-09-16T00:00:00"/>
    <s v="Animal"/>
    <x v="9"/>
    <s v="Yes"/>
    <s v="Burleigh-Flayer 1997"/>
    <s v="Decreased absolute and relative testes weights following 78 weeks of exposure"/>
    <m/>
    <s v="LOAEL"/>
    <m/>
    <s v="104 and 78 wk in the rat and the mouse"/>
    <s v="Yes"/>
    <s v="6/24 * 390/546"/>
    <s v="Yes"/>
    <s v="Standard value of 1 is used for a BGPC ratio &gt;1"/>
    <n v="3"/>
    <n v="10"/>
    <n v="10"/>
    <m/>
    <n v="3"/>
    <m/>
    <n v="1000"/>
    <m/>
    <m/>
    <s v="Click Here"/>
    <s v="Kidney; Liver; Blood; Endocrine system"/>
    <s v="Reviewed 6-28-2023. No changes."/>
    <s v="No"/>
    <d v="2025-01-15T00:00:00"/>
    <x v="0"/>
  </r>
  <r>
    <x v="120"/>
    <x v="120"/>
    <x v="120"/>
    <x v="120"/>
    <m/>
    <x v="0"/>
    <n v="200"/>
    <s v="PPRTV"/>
    <s v="Yes"/>
    <s v="OEHHA"/>
    <n v="7000"/>
    <n v="7000"/>
    <d v="2000-02-01T00:00:00"/>
    <s v="Animal"/>
    <x v="7"/>
    <s v="Yes"/>
    <s v="Burleigh-Flayer 1997"/>
    <s v="Kidney lesions in mice and rats"/>
    <m/>
    <s v="NOAEL"/>
    <m/>
    <s v="78 weeks in mice; 104 weeks in rats"/>
    <s v="Yes"/>
    <s v="6/24 X 5/7"/>
    <s v="Yes"/>
    <s v="DAF = 1"/>
    <n v="3"/>
    <n v="10"/>
    <m/>
    <m/>
    <m/>
    <m/>
    <n v="30"/>
    <m/>
    <m/>
    <s v="Click Here"/>
    <m/>
    <s v="Reviewed 6-28-2023. No changes."/>
    <s v="No"/>
    <d v="2025-01-15T00:00:00"/>
    <x v="1"/>
  </r>
  <r>
    <x v="120"/>
    <x v="120"/>
    <x v="120"/>
    <x v="120"/>
    <m/>
    <x v="0"/>
    <n v="200"/>
    <s v="PPRTV"/>
    <s v="Yes"/>
    <s v="OEHHA"/>
    <n v="7000"/>
    <n v="7000"/>
    <d v="2000-02-01T00:00:00"/>
    <s v="Animal"/>
    <x v="6"/>
    <s v="Yes"/>
    <s v="Nelson 1988"/>
    <s v="Fetal growth retardation and developmental anomalies in rats"/>
    <m/>
    <m/>
    <m/>
    <m/>
    <m/>
    <m/>
    <m/>
    <m/>
    <m/>
    <m/>
    <m/>
    <m/>
    <m/>
    <m/>
    <m/>
    <m/>
    <s v="&quot;A comparative REL was calculated from the only reproduction/developmental study that utilized inhalation as the route of exposure (Nelson et al., 1988)….This developmental REL is within an order of magnitude of the chronic REL for kidney lesions, and therefore, is also considered to be a critical effect.&quot; - pg. 344"/>
    <s v="Click Here"/>
    <m/>
    <s v="Reviewed 6-28-2023. No changes."/>
    <s v="No"/>
    <d v="2025-01-15T00:00:00"/>
    <x v="1"/>
  </r>
  <r>
    <x v="120"/>
    <x v="120"/>
    <x v="120"/>
    <x v="120"/>
    <m/>
    <x v="1"/>
    <n v="3200"/>
    <s v="OEHHA"/>
    <s v="No"/>
    <s v="OEHHA"/>
    <n v="3200"/>
    <n v="3200"/>
    <d v="1999-04-01T00:00:00"/>
    <s v="Human"/>
    <x v="2"/>
    <s v="Yes"/>
    <s v="Nelson 1943"/>
    <s v="Mild irritation of the eyes nose and throat in humans"/>
    <m/>
    <s v="NOAEL"/>
    <m/>
    <s v="3-5 minutes"/>
    <s v="Yes"/>
    <s v="4 minute NOAEL was time adjusted to 1 hour."/>
    <s v="No"/>
    <m/>
    <m/>
    <n v="10"/>
    <m/>
    <m/>
    <m/>
    <m/>
    <n v="10"/>
    <m/>
    <s v="DEQ did does not propose to adjust time further because the symptoms from the study appear to be mild irritation that could be mediated by the trigeminal nerve and therefore concentration, rather than time dependent. "/>
    <s v="Click Here"/>
    <s v="Nervous system"/>
    <s v="Reviewed 6-28-2023. No changes."/>
    <s v="No"/>
    <d v="2025-01-15T00:00:00"/>
    <x v="0"/>
  </r>
  <r>
    <x v="120"/>
    <x v="120"/>
    <x v="120"/>
    <x v="120"/>
    <m/>
    <x v="1"/>
    <n v="3200"/>
    <s v="OEHHA"/>
    <s v="No"/>
    <s v="OEHHA"/>
    <n v="3200"/>
    <n v="3200"/>
    <d v="1999-04-01T00:00:00"/>
    <s v="Human"/>
    <x v="0"/>
    <s v="Yes"/>
    <s v="Nelson 1943"/>
    <s v="Mild irritation of the eyes nose and throat in humans"/>
    <m/>
    <s v="NOAEL"/>
    <m/>
    <s v="3-5 minutes"/>
    <s v="Yes"/>
    <s v="4 minute NOAEL was time adjusted to 1 hour."/>
    <s v="No"/>
    <m/>
    <m/>
    <n v="10"/>
    <m/>
    <m/>
    <m/>
    <m/>
    <n v="10"/>
    <m/>
    <s v="DEQ did does not propose to adjust time further because the symptoms from the study appear to be mild irritation that could be mediated by the trigeminal nerve and therefore concentration, rather than time dependent. "/>
    <s v="Click Here"/>
    <s v="Nervous system"/>
    <s v="Reviewed 6-28-2023. No changes."/>
    <s v="No"/>
    <d v="2025-01-15T00:00:00"/>
    <x v="0"/>
  </r>
  <r>
    <x v="121"/>
    <x v="121"/>
    <x v="121"/>
    <x v="121"/>
    <m/>
    <x v="0"/>
    <n v="400"/>
    <s v="IRIS"/>
    <s v="No"/>
    <s v="IRIS"/>
    <n v="400"/>
    <n v="400"/>
    <d v="1997-08-01T00:00:00"/>
    <s v="Animal"/>
    <x v="7"/>
    <s v="Yes"/>
    <s v="Cushman 1995"/>
    <s v="Increased kidney and adrenal weights in rat inhalation study"/>
    <m/>
    <s v="NOAEL"/>
    <m/>
    <s v="13 weeks"/>
    <s v="Yes"/>
    <s v="6 hr/24 hr x 5/7 days"/>
    <s v="Yes "/>
    <s v="DAF = 1"/>
    <n v="3"/>
    <n v="10"/>
    <m/>
    <n v="10"/>
    <n v="3"/>
    <m/>
    <n v="1000"/>
    <m/>
    <s v="Cumene is well-absorbed by the respiratory tract."/>
    <s v="Click Here"/>
    <s v="Nervous system"/>
    <s v="Reviewed 6-21-2023. No changes."/>
    <s v="No"/>
    <d v="2025-01-15T00:00:00"/>
    <x v="0"/>
  </r>
  <r>
    <x v="121"/>
    <x v="121"/>
    <x v="121"/>
    <x v="121"/>
    <m/>
    <x v="0"/>
    <n v="400"/>
    <s v="IRIS"/>
    <s v="No"/>
    <s v="IRIS"/>
    <n v="400"/>
    <n v="400"/>
    <d v="1997-08-01T00:00:00"/>
    <s v="Animal"/>
    <x v="10"/>
    <s v="Yes"/>
    <s v="Cushman 1995"/>
    <s v="Increased kidney and adrenal weights in rat inhalation study"/>
    <m/>
    <s v="NOAEL"/>
    <m/>
    <s v="13 weeks"/>
    <s v="Yes"/>
    <s v="6 hr/24 hr x 5/7 days"/>
    <s v="Yes "/>
    <s v="DAF = 1"/>
    <n v="3"/>
    <n v="10"/>
    <m/>
    <n v="10"/>
    <n v="3"/>
    <m/>
    <n v="1000"/>
    <m/>
    <s v="Cumene is well-absorbed by the respiratory tract."/>
    <s v="Click Here"/>
    <s v="Nervous system"/>
    <s v="Reviewed 6-21-2023. No changes."/>
    <s v="No"/>
    <d v="2025-01-15T00:00:00"/>
    <x v="0"/>
  </r>
  <r>
    <x v="122"/>
    <x v="122"/>
    <x v="122"/>
    <x v="122"/>
    <m/>
    <x v="1"/>
    <n v="9000"/>
    <s v="ATSDR"/>
    <s v="No"/>
    <s v="ATSDR"/>
    <n v="9000"/>
    <n v="9000"/>
    <d v="1995-06-01T00:00:00"/>
    <s v="Animal"/>
    <x v="8"/>
    <s v="Yes"/>
    <s v="Air Force 1984"/>
    <s v="Fatty degeneration"/>
    <m/>
    <s v="LOAEL"/>
    <m/>
    <s v="90 days"/>
    <s v="No"/>
    <s v="Continuous exposure"/>
    <s v="Yes"/>
    <s v="DAF = 5.7"/>
    <n v="3"/>
    <n v="10"/>
    <n v="10"/>
    <m/>
    <m/>
    <m/>
    <n v="300"/>
    <m/>
    <m/>
    <s v="Click Here"/>
    <m/>
    <s v="Proposed TRV is only one available from authoritative sources"/>
    <s v="Yes"/>
    <d v="2025-01-15T00:00:00"/>
    <x v="0"/>
  </r>
  <r>
    <x v="123"/>
    <x v="123"/>
    <x v="123"/>
    <x v="123"/>
    <m/>
    <x v="1"/>
    <n v="2000"/>
    <s v="ATSDR"/>
    <s v="No"/>
    <s v="ATSDR"/>
    <n v="2000"/>
    <n v="2000"/>
    <d v="2017-03-01T00:00:00"/>
    <s v="Animal"/>
    <x v="8"/>
    <s v="Yes"/>
    <s v="Gaworski 1984"/>
    <s v="Hepatocellular fatty changes and vacuolization"/>
    <m/>
    <s v="LOAEL"/>
    <s v="minimal Lael"/>
    <s v="90 days"/>
    <s v="No"/>
    <s v="continuous exposure"/>
    <s v="Yes"/>
    <s v="DAF = 1"/>
    <n v="3"/>
    <n v="10"/>
    <n v="3"/>
    <m/>
    <m/>
    <m/>
    <n v="90"/>
    <m/>
    <m/>
    <s v="Click Here"/>
    <m/>
    <s v="Proposed value is an intermediate MRL. It is the only TRV available from authoritative sources"/>
    <s v="Yes"/>
    <d v="2025-01-15T00:00:00"/>
    <x v="0"/>
  </r>
  <r>
    <x v="124"/>
    <x v="124"/>
    <x v="124"/>
    <x v="124"/>
    <m/>
    <x v="0"/>
    <n v="300"/>
    <s v="ATSDR"/>
    <s v="No"/>
    <s v="ATSDR"/>
    <n v="300"/>
    <n v="300"/>
    <d v="1995-06-01T00:00:00"/>
    <s v="Animal"/>
    <x v="5"/>
    <s v="Yes"/>
    <s v="Air Force 1991"/>
    <s v="Reduced white blood cells, increased alkaline phosphatase, increased absolute liver weight, hyaline droplet formation, hydronephrosis, tubular mineralization and increased BUN"/>
    <m/>
    <s v="LOAEL"/>
    <m/>
    <s v="1 year"/>
    <s v="Yes"/>
    <s v="6/24 hours/day x 5/7 days/week"/>
    <s v="Yes"/>
    <s v="DAF = 3.3"/>
    <n v="3"/>
    <n v="10"/>
    <n v="10"/>
    <m/>
    <m/>
    <m/>
    <n v="300"/>
    <m/>
    <m/>
    <s v="Click Here"/>
    <m/>
    <s v="Proposed TRV is only one available from authoritative sources"/>
    <s v="Yes"/>
    <d v="2025-01-15T00:00:00"/>
    <x v="0"/>
  </r>
  <r>
    <x v="124"/>
    <x v="124"/>
    <x v="124"/>
    <x v="124"/>
    <m/>
    <x v="0"/>
    <n v="300"/>
    <s v="ATSDR"/>
    <s v="No"/>
    <s v="ATSDR"/>
    <n v="300"/>
    <n v="300"/>
    <d v="1995-06-01T00:00:00"/>
    <s v="Animal"/>
    <x v="3"/>
    <s v="Yes"/>
    <s v="Air Force 1991"/>
    <s v="Reduced white blood cells, increased alkaline phosphatase, increased absolute liver weight, hyaline droplet formation, hydronephrosis, tubular mineralization and increased BUN"/>
    <m/>
    <s v="LOAEL"/>
    <m/>
    <s v="1 year"/>
    <s v="Yes"/>
    <s v="6/24 hours/day x 5/7 days/week"/>
    <s v="Yes"/>
    <s v="DAF = 3.3"/>
    <n v="3"/>
    <n v="10"/>
    <n v="10"/>
    <m/>
    <m/>
    <m/>
    <n v="300"/>
    <m/>
    <m/>
    <s v="Click Here"/>
    <m/>
    <s v="Proposed TRV is only one available from authoritative sources"/>
    <s v="Yes"/>
    <d v="2025-01-15T00:00:00"/>
    <x v="0"/>
  </r>
  <r>
    <x v="124"/>
    <x v="124"/>
    <x v="124"/>
    <x v="124"/>
    <m/>
    <x v="0"/>
    <n v="300"/>
    <s v="ATSDR"/>
    <s v="No"/>
    <s v="ATSDR"/>
    <n v="300"/>
    <n v="300"/>
    <d v="1995-06-01T00:00:00"/>
    <s v="Animal"/>
    <x v="8"/>
    <s v="Yes"/>
    <s v="Air Force 1991"/>
    <s v="Reduced white blood cells, increased alkaline phosphatase, increased absolute liver weight, hyaline droplet formation, hydronephrosis, tubular mineralization and increased BUN"/>
    <m/>
    <s v="LOAEL"/>
    <m/>
    <s v="1 year"/>
    <s v="Yes"/>
    <s v="6/24 hours/day x 5/7 days/week"/>
    <s v="Yes"/>
    <s v="DAF = 3.3"/>
    <n v="3"/>
    <n v="10"/>
    <n v="10"/>
    <m/>
    <m/>
    <m/>
    <n v="300"/>
    <m/>
    <m/>
    <s v="Click Here"/>
    <m/>
    <s v="Proposed TRV is only one available from authoritative sources"/>
    <s v="Yes"/>
    <d v="2025-01-15T00:00:00"/>
    <x v="0"/>
  </r>
  <r>
    <x v="124"/>
    <x v="124"/>
    <x v="124"/>
    <x v="124"/>
    <m/>
    <x v="0"/>
    <n v="300"/>
    <s v="ATSDR"/>
    <s v="No"/>
    <s v="ATSDR"/>
    <n v="300"/>
    <n v="300"/>
    <d v="1995-06-01T00:00:00"/>
    <s v="Animal"/>
    <x v="7"/>
    <s v="Yes"/>
    <s v="Air Force 1991"/>
    <s v="Reduced white blood cells, increased alkaline phosphatase, increased absolute liver weight, hyaline droplet formation, hydronephrosis, tubular mineralization and increased BUN"/>
    <m/>
    <s v="LOAEL"/>
    <m/>
    <s v="1 year"/>
    <s v="Yes"/>
    <s v="6/24 hours/day x 5/7 days/week"/>
    <s v="Yes"/>
    <s v="DAF = 3.3"/>
    <n v="3"/>
    <n v="10"/>
    <n v="10"/>
    <m/>
    <m/>
    <m/>
    <n v="300"/>
    <m/>
    <m/>
    <s v="Click Here"/>
    <m/>
    <s v="Proposed TRV is only one available from authoritative sources"/>
    <s v="Yes"/>
    <d v="2025-01-15T00:00:00"/>
    <x v="0"/>
  </r>
  <r>
    <x v="125"/>
    <x v="125"/>
    <x v="125"/>
    <x v="125"/>
    <m/>
    <x v="1"/>
    <n v="3000"/>
    <s v="ATSDR"/>
    <s v="No"/>
    <s v="ATSDR"/>
    <n v="3000"/>
    <n v="3000"/>
    <d v="2017-03-01T00:00:00"/>
    <s v="Animal"/>
    <x v="1"/>
    <s v="Yes"/>
    <s v="Ritchie 2001"/>
    <s v="Decreased learning ability and reduced nerve transduction and changes to neurotransmitter levels"/>
    <m/>
    <s v="NOAEL"/>
    <m/>
    <s v="6 weeks"/>
    <s v="Yes"/>
    <s v="6/24 hours/day x 5/7 days/week"/>
    <s v="Yes"/>
    <s v="DAF = 1"/>
    <n v="3"/>
    <n v="10"/>
    <m/>
    <m/>
    <m/>
    <m/>
    <n v="30"/>
    <m/>
    <m/>
    <s v="Click Here"/>
    <m/>
    <s v="Proposed TRV is ATSDR intermediate MRL. It is the only TRV available from authoritative sources"/>
    <s v="Yes"/>
    <d v="2025-01-15T00:00:00"/>
    <x v="0"/>
  </r>
  <r>
    <x v="126"/>
    <x v="126"/>
    <x v="126"/>
    <x v="126"/>
    <m/>
    <x v="1"/>
    <n v="10"/>
    <s v="ATSDR"/>
    <s v="No"/>
    <s v="ATSDR"/>
    <n v="10"/>
    <n v="10"/>
    <d v="1995-06-01T00:00:00"/>
    <s v="Animal"/>
    <x v="8"/>
    <s v="Yes"/>
    <s v="Starek 1986"/>
    <s v="Decreased blood glucose levels"/>
    <m/>
    <s v="LOAEL"/>
    <m/>
    <s v="14 weeks"/>
    <s v="Yes"/>
    <s v="6/24 hours/day x 6/7 days/week"/>
    <s v="No"/>
    <m/>
    <n v="10"/>
    <n v="10"/>
    <n v="10"/>
    <m/>
    <m/>
    <m/>
    <n v="1000"/>
    <m/>
    <m/>
    <s v="Click Here"/>
    <m/>
    <s v="Proposed TRV is only one available from authoritative sources. Note it is an intermediate MRL"/>
    <s v="Yes"/>
    <d v="2025-01-15T00:00:00"/>
    <x v="0"/>
  </r>
  <r>
    <x v="127"/>
    <x v="127"/>
    <x v="127"/>
    <x v="127"/>
    <m/>
    <x v="0"/>
    <n v="0.15"/>
    <s v="DEQ"/>
    <s v="No"/>
    <s v="DEQ"/>
    <n v="0.15"/>
    <n v="0.15"/>
    <d v="2016-09-16T00:00:00"/>
    <s v="Human"/>
    <x v="6"/>
    <s v="Yes"/>
    <s v="EPA ISA 2023"/>
    <s v="Decreased IQ in exposed children"/>
    <m/>
    <m/>
    <m/>
    <m/>
    <m/>
    <m/>
    <m/>
    <m/>
    <m/>
    <m/>
    <m/>
    <m/>
    <m/>
    <m/>
    <m/>
    <m/>
    <m/>
    <s v="TRV Support Document"/>
    <m/>
    <s v="No proposed changes to noncancer TRVs but updated attribution from 2018 ATSAC to DEQ. The values are still EPA's National Ambient Air Quality Standard applied to DEQ's standard averaging times for acute and chronic noncancer TRVs. The application of the NAAQS to acute exposures is justified by the severity of the critical health effect and the fact that critical supporting studies were not designed to determine the precise  minimum amount of exposure time needed to cause the effect. The proposed cancer TRV is newly proposed for use in CAO."/>
    <s v="No"/>
    <d v="2025-01-15T00:00:00"/>
    <x v="0"/>
  </r>
  <r>
    <x v="127"/>
    <x v="127"/>
    <x v="127"/>
    <x v="127"/>
    <m/>
    <x v="0"/>
    <n v="0.15"/>
    <s v="DEQ"/>
    <s v="No"/>
    <s v="DEQ"/>
    <n v="0.15"/>
    <n v="0.15"/>
    <d v="2016-09-16T00:00:00"/>
    <s v="Human"/>
    <x v="1"/>
    <s v="Yes"/>
    <s v="EPA ISA 2023"/>
    <s v="Decreased IQ in exposed children"/>
    <m/>
    <m/>
    <m/>
    <m/>
    <m/>
    <m/>
    <m/>
    <m/>
    <m/>
    <m/>
    <m/>
    <m/>
    <m/>
    <m/>
    <m/>
    <m/>
    <m/>
    <s v="TRV Support Document"/>
    <m/>
    <s v="No proposed changes to noncancer TRVs but updated attribution from 2018 ATSAC to DEQ. The values are still EPA's National Ambient Air Quality Standard applied to DEQ's standard averaging times for acute and chronic noncancer TRVs. The application of the NAAQS to acute exposures is justified by the severity of the critical health effect and the fact that critical supporting studies were not designed to determine the precise  minimum amount of exposure time needed to cause the effect. The proposed cancer TRV is newly proposed for use in CAO."/>
    <s v="No"/>
    <d v="2025-01-15T00:00:00"/>
    <x v="0"/>
  </r>
  <r>
    <x v="127"/>
    <x v="127"/>
    <x v="127"/>
    <x v="127"/>
    <m/>
    <x v="1"/>
    <n v="0.15"/>
    <s v="DEQ"/>
    <s v="No"/>
    <s v="DEQ"/>
    <n v="0.15"/>
    <n v="0.15"/>
    <d v="2016-09-16T00:00:00"/>
    <s v="Human"/>
    <x v="6"/>
    <s v="Yes"/>
    <s v="EPA ISA 2023"/>
    <s v="Decreased IQ in exposed children"/>
    <m/>
    <m/>
    <m/>
    <m/>
    <m/>
    <m/>
    <m/>
    <m/>
    <m/>
    <m/>
    <m/>
    <m/>
    <m/>
    <m/>
    <m/>
    <m/>
    <m/>
    <s v="TRV Support Document"/>
    <m/>
    <s v="No proposed changes to noncancer TRVs but updated attribution from 2018 ATSAC to DEQ. The values are still EPA's National Ambient Air Quality Standard applied to DEQ's standard averaging times for acute and chronic noncancer TRVs. The application of the NAAQS to acute exposures is justified by the severity of the critical health effect and the fact that critical supporting studies were not designed to determine the precise  minimum amount of exposure time needed to cause the effect. The proposed cancer TRV is newly proposed for use in CAO."/>
    <s v="No"/>
    <d v="2025-01-15T00:00:00"/>
    <x v="0"/>
  </r>
  <r>
    <x v="127"/>
    <x v="127"/>
    <x v="127"/>
    <x v="127"/>
    <m/>
    <x v="1"/>
    <n v="0.15"/>
    <s v="DEQ"/>
    <s v="No"/>
    <s v="DEQ"/>
    <n v="0.15"/>
    <n v="0.15"/>
    <d v="2016-09-16T00:00:00"/>
    <s v="Human"/>
    <x v="1"/>
    <s v="Yes"/>
    <s v="EPA ISA 2023"/>
    <s v="Decreased IQ in exposed children"/>
    <m/>
    <m/>
    <m/>
    <m/>
    <m/>
    <m/>
    <m/>
    <m/>
    <m/>
    <m/>
    <m/>
    <m/>
    <m/>
    <m/>
    <m/>
    <m/>
    <m/>
    <s v="TRV Support Document"/>
    <m/>
    <s v="No proposed changes to noncancer TRVs but updated attribution from 2018 ATSAC to DEQ. The values are still EPA's National Ambient Air Quality Standard applied to DEQ's standard averaging times for acute and chronic noncancer TRVs. The application of the NAAQS to acute exposures is justified by the severity of the critical health effect and the fact that critical supporting studies were not designed to determine the precise  minimum amount of exposure time needed to cause the effect. The proposed cancer TRV is newly proposed for use in CAO."/>
    <s v="No"/>
    <d v="2025-01-15T00:00:00"/>
    <x v="0"/>
  </r>
  <r>
    <x v="128"/>
    <x v="128"/>
    <x v="128"/>
    <x v="128"/>
    <m/>
    <x v="1"/>
    <n v="200"/>
    <s v="ATSDR"/>
    <s v="No"/>
    <s v="ATSDR"/>
    <n v="200"/>
    <n v="200"/>
    <d v="2003-09-01T00:00:00"/>
    <s v="Animal"/>
    <x v="1"/>
    <s v="Yes"/>
    <s v="Weeks 1977"/>
    <s v="cholinesterase inhibition"/>
    <m/>
    <s v="NOAEL"/>
    <m/>
    <s v="7 days"/>
    <s v="Yes"/>
    <s v="6/24 hours/day"/>
    <s v="No"/>
    <m/>
    <n v="10"/>
    <n v="10"/>
    <m/>
    <m/>
    <m/>
    <m/>
    <n v="100"/>
    <m/>
    <m/>
    <s v="Click Here"/>
    <m/>
    <s v="Proposed TRV is only one available from authoritative sources"/>
    <s v="Yes"/>
    <d v="2025-01-15T00:00:00"/>
    <x v="0"/>
  </r>
  <r>
    <x v="129"/>
    <x v="129"/>
    <x v="129"/>
    <x v="129"/>
    <m/>
    <x v="0"/>
    <n v="0.7"/>
    <s v="OEHHA"/>
    <s v="No"/>
    <s v="OEHHA"/>
    <n v="0.7"/>
    <n v="0.7"/>
    <d v="2001-12-01T00:00:00"/>
    <s v="Animal"/>
    <x v="0"/>
    <s v="Yes"/>
    <s v="Short 1988"/>
    <s v="Neutrophilic infiltration of the nasal epithelium; epithelial hyperplasia; respiratory irritation in rats, hamsters, and monkeys"/>
    <m/>
    <s v="BMC05"/>
    <m/>
    <s v="6 months"/>
    <s v="Yes"/>
    <s v="6/24 x 5/7"/>
    <s v="No"/>
    <s v="Due to the lack of aerosol particle size data for the critical study, a human equivalent concentration could not be developed using recommended methods of inhalation dosimetry"/>
    <n v="3"/>
    <n v="10"/>
    <m/>
    <n v="1"/>
    <m/>
    <m/>
    <n v="30"/>
    <m/>
    <m/>
    <s v="Click Here"/>
    <m/>
    <s v="Reviewed 6-28-2023. No changes."/>
    <s v="No"/>
    <d v="2025-01-15T00:00:00"/>
    <x v="0"/>
  </r>
  <r>
    <x v="130"/>
    <x v="130"/>
    <x v="130"/>
    <x v="130"/>
    <m/>
    <x v="0"/>
    <n v="0.09"/>
    <s v="OEHHA"/>
    <s v="Yes"/>
    <s v="OEHHA"/>
    <n v="0.09"/>
    <n v="0.09"/>
    <d v="2008-12-01T00:00:00"/>
    <s v="Human"/>
    <x v="1"/>
    <s v="Yes"/>
    <s v="Roels 1992"/>
    <s v="Impaired neurobehavior: visual reaction time, eye-hand coordination"/>
    <m/>
    <s v="BMC05"/>
    <m/>
    <s v="5 yr (avg)"/>
    <s v="Yes"/>
    <s v="10/20 x 5/7"/>
    <s v="No"/>
    <m/>
    <m/>
    <n v="100"/>
    <m/>
    <n v="3"/>
    <m/>
    <m/>
    <n v="300"/>
    <m/>
    <m/>
    <s v="Click Here"/>
    <s v="Respiratory system "/>
    <s v="No proposed changes to chronic TRV. Older OEHHA value is selected over newer ATSDR value because of special consideration of potential neurodevelopmental effects that have not been well studied. See technical memo for details on proposed new acute TRV."/>
    <s v="No"/>
    <d v="2025-01-15T00:00:00"/>
    <x v="0"/>
  </r>
  <r>
    <x v="130"/>
    <x v="130"/>
    <x v="130"/>
    <x v="130"/>
    <m/>
    <x v="0"/>
    <n v="0.09"/>
    <s v="OEHHA"/>
    <s v="Yes"/>
    <s v="IRIS"/>
    <n v="0.05"/>
    <n v="0.05"/>
    <d v="1993-12-01T00:00:00"/>
    <s v="Human"/>
    <x v="1"/>
    <s v="Yes"/>
    <s v="Roels 1992"/>
    <s v="Impaired neurobehavioral function. The prevalence of abnormal scores on eye-hand coordination and hand steadiness tests showed a dose-response relationship with blood Mn levels."/>
    <m/>
    <s v="LOAEL"/>
    <m/>
    <s v="0.2-17.7 years"/>
    <s v="Yes"/>
    <s v="10/20 m3 air breathed/day x 5/7 days/week"/>
    <s v="No"/>
    <m/>
    <m/>
    <n v="10"/>
    <n v="10"/>
    <m/>
    <n v="10"/>
    <m/>
    <n v="1000"/>
    <m/>
    <m/>
    <s v="Click Here"/>
    <m/>
    <s v="No proposed changes to chronic TRV. Older OEHHA value is selected over newer ATSDR value because of special consideration of potential neurodevelopmental effects that have not been well studied. See technical memo for details on proposed new acute TRV."/>
    <s v="No"/>
    <d v="2025-01-15T00:00:00"/>
    <x v="1"/>
  </r>
  <r>
    <x v="130"/>
    <x v="130"/>
    <x v="130"/>
    <x v="130"/>
    <m/>
    <x v="0"/>
    <n v="0.09"/>
    <s v="OEHHA"/>
    <s v="Yes"/>
    <s v="ATSDR"/>
    <n v="0.3"/>
    <n v="0.3"/>
    <d v="2012-09-01T00:00:00"/>
    <s v="Human"/>
    <x v="1"/>
    <s v="Yes"/>
    <s v="Roels 1992"/>
    <s v="Impaired neurobehavior: visual reaction time, eye-hand coordination"/>
    <m/>
    <s v="BMC10"/>
    <m/>
    <s v="5 year average"/>
    <s v="Yes"/>
    <s v="8/24  hours/day x 5/7 days/week"/>
    <s v="No"/>
    <m/>
    <m/>
    <n v="10"/>
    <m/>
    <m/>
    <n v="10"/>
    <m/>
    <n v="100"/>
    <m/>
    <m/>
    <s v="Click Here"/>
    <m/>
    <s v="No proposed changes to chronic TRV. Older OEHHA value is selected over newer ATSDR value because of special consideration of potential neurodevelopmental effects that have not been well studied. See technical memo for details on proposed new acute TRV."/>
    <s v="No"/>
    <d v="2025-01-15T00:00:00"/>
    <x v="1"/>
  </r>
  <r>
    <x v="130"/>
    <x v="130"/>
    <x v="130"/>
    <x v="130"/>
    <m/>
    <x v="1"/>
    <n v="1.3"/>
    <s v="DEQ"/>
    <s v="No"/>
    <s v="Other"/>
    <n v="0.3"/>
    <n v="0.3"/>
    <d v="2012-09-01T00:00:00"/>
    <s v="Animal"/>
    <x v="0"/>
    <s v="Yes"/>
    <s v="Doorman 2005"/>
    <s v="Mild bronchiolitis, alveolar duct inflammation, proliferation of BALT"/>
    <m/>
    <s v="LOAEL"/>
    <s v="Effects were subclinical (i.e. no behavior changes in  monkeys or coughing or wheezing). Changes were only apparent on post-mortem histopathological exam"/>
    <s v="3 weeks"/>
    <s v="No"/>
    <s v="TCEQ stated &quot;For the 24-h ReV, the LOAEL/POD of 1.5 mg Mn/m3 was used as the 24-h PODADJ since the total exposure duration was considerably longer (i.e., 90 h) and lung tissue data from the study indicates that the accumulation of Mn in the lung predominated over the 3-week exposure period. Thus, the PODADJ for derivation of the 24-h ReV is 1.5 mg Mn/m3.&quot;"/>
    <s v="Yes"/>
    <s v="RDDR = 1 "/>
    <n v="3"/>
    <n v="10"/>
    <n v="2"/>
    <m/>
    <n v="6"/>
    <m/>
    <n v="300"/>
    <s v="Component UFs add up to 360, but TCEQ has policy of maximum total UF of 300 for acute TRVs. Also they used 3 instead of 10 for interspecies difference because the species was non-human primates, which have very similar toxicokinetics for inhaled Mn to humans. So the UF only is needed for toxicodynamic differences."/>
    <s v="This is the TCEQ value as they developed it. The TCEQ value is listed here because of the Manganese Petition during the Toxic Air Contaminant Review and Update Rulemaking. See TRV Support Document for more information."/>
    <s v="TRV Support Document"/>
    <m/>
    <s v="No proposed changes to chronic TRV. Older OEHHA value is selected over newer ATSDR value because of special consideration of potential neurodevelopmental effects that have not been well studied. See technical memo in TRV Support Document for details on proposed new acute TRV."/>
    <s v="Yes"/>
    <d v="2025-01-15T00:00:00"/>
    <x v="1"/>
  </r>
  <r>
    <x v="130"/>
    <x v="130"/>
    <x v="130"/>
    <x v="130"/>
    <m/>
    <x v="1"/>
    <n v="1.3"/>
    <s v="DEQ"/>
    <s v="No"/>
    <s v="DEQ"/>
    <n v="1.25"/>
    <n v="1.3"/>
    <d v="2024-05-29T00:00:00"/>
    <s v="Animal"/>
    <x v="0"/>
    <s v="Yes"/>
    <s v="Doorman 2005; Erikson 2008"/>
    <s v="Mild bronchiolitis, alveolar duct inflammation, proliferation of BALT; Molecular biomarkers of oxidative stress in brain tissue"/>
    <m/>
    <s v="LOAEL"/>
    <s v="Effects were subclinical (i.e. no behavior changes in  monkeys or coughing or wheezing). Changes were only apparent on post-mortem histopathological exam"/>
    <s v="3 weeks"/>
    <s v="Yes"/>
    <s v="6/24 hours/day"/>
    <s v="No"/>
    <s v="Monkeys have very similar respiratory anatomy and physiology to humans"/>
    <n v="3"/>
    <n v="10"/>
    <n v="3"/>
    <m/>
    <n v="3"/>
    <m/>
    <n v="300"/>
    <s v="UF of 3 for interspecies because monkeys and humans have similar respiratory anatomy; 3 for LOAEL UF because of mild effect; 3 for DB UF because of overall small database, potential neurodevelopmental effects not fully tested"/>
    <s v="See notes for more details"/>
    <s v="TRV Support Document"/>
    <m/>
    <s v="No proposed changes to chronic TRV. Older OEHHA value is selected over newer ATSDR value because of special consideration of potential neurodevelopmental effects that have not been well studied. See technical memo in TRV Support Document for details on proposed new acute TRV."/>
    <s v="Yes"/>
    <d v="2025-01-15T00:00:00"/>
    <x v="0"/>
  </r>
  <r>
    <x v="130"/>
    <x v="130"/>
    <x v="130"/>
    <x v="130"/>
    <m/>
    <x v="1"/>
    <n v="1.3"/>
    <s v="DEQ"/>
    <s v="No"/>
    <s v="DEQ"/>
    <n v="1.25"/>
    <n v="1.3"/>
    <d v="2024-05-29T00:00:00"/>
    <s v="Animal"/>
    <x v="1"/>
    <s v="Yes"/>
    <s v="Doorman 2005; Erikson 2008"/>
    <s v="Mild bronchiolitis, alveolar duct inflammation, proliferation of BALT; Molecular biomarkers of oxidative stress in brain tissue"/>
    <m/>
    <s v="LOAEL"/>
    <s v="Effects were subclinical (i.e. no behavior changes in  monkeys or coughing or wheezing). Changes were only apparent on post-mortem histopathological exam"/>
    <s v="3 weeks"/>
    <s v="Yes"/>
    <s v="6/24 hours/day"/>
    <s v="No"/>
    <s v="Monkeys have very similar respiratory anatomy and physiology to humans"/>
    <n v="3"/>
    <n v="10"/>
    <n v="3"/>
    <m/>
    <n v="3"/>
    <m/>
    <n v="300"/>
    <s v="UF of 3 for interspecies because monkeys and humans have similar respiratory anatomy; 3 for LOAEL UF because of mild effect; 3 for DB UF because of overall small database, potential neurodevelopmental effects not fully tested"/>
    <s v="See notes for more details"/>
    <s v="TRV Support Document"/>
    <m/>
    <s v="No proposed changes to chronic TRV. Older OEHHA value is selected over newer ATSDR value because of special consideration of potential neurodevelopmental effects that have not been well studied. See technical memo in TRV Support Document for details on proposed new acute TRV."/>
    <s v="Yes"/>
    <d v="2025-01-15T00:00:00"/>
    <x v="0"/>
  </r>
  <r>
    <x v="131"/>
    <x v="131"/>
    <x v="131"/>
    <x v="131"/>
    <n v="6"/>
    <x v="0"/>
    <n v="0.3"/>
    <s v="ATSDR"/>
    <s v="Yes"/>
    <s v="IRIS"/>
    <n v="0.3"/>
    <n v="0.3"/>
    <d v="1995-06-01T00:00:00"/>
    <s v="Human"/>
    <x v="1"/>
    <s v="Yes"/>
    <s v="Fawer 1983; Piikivi and Tolonen 1989; Piikivi and Hanninen 1989; Piikivi 1989; Ngim 1992; Liang 1993"/>
    <s v="Hand tremor, increases in memory disturbance; slight subjective and objective evidence of autonomic dysfunction"/>
    <m/>
    <s v="LOAEL"/>
    <m/>
    <s v="16 yrs"/>
    <s v="Yes"/>
    <s v="5days/7days"/>
    <s v="No"/>
    <s v="Human study"/>
    <m/>
    <s v="x"/>
    <s v="x"/>
    <m/>
    <n v="3"/>
    <n v="10"/>
    <n v="30"/>
    <s v="An uncertainty factor of 10 was used for the protection of sensitive human subpopulations (including concern for acrodynia - see Additional Comments section) together with the use of a LOAEL. "/>
    <s v="Air concentrations were extrapolated from blood levels based on the conversion factor of Roels et al. (1987) as described in the Additional Comments section for the studies of Piikivi and Tolonen (1989), Piikivi and Hanninen (1989), and Piikivi (1989)."/>
    <s v="Click Here"/>
    <m/>
    <s v="No proposed change to acute TRV. Proposed chronic TRV is the same numerical value as before but derived more recently, using more recent studies, and using a more robust method of integrating exposure information across multiple studies to get a point of departure."/>
    <s v="No"/>
    <d v="2025-01-15T00:00:00"/>
    <x v="1"/>
  </r>
  <r>
    <x v="131"/>
    <x v="131"/>
    <x v="131"/>
    <x v="131"/>
    <n v="6"/>
    <x v="0"/>
    <n v="0.3"/>
    <s v="ATSDR"/>
    <s v="Yes"/>
    <s v="OEHHA"/>
    <n v="0.03"/>
    <n v="0.03"/>
    <d v="2008-12-01T00:00:00"/>
    <s v="Human"/>
    <x v="1"/>
    <s v="Yes"/>
    <s v="Piikivi 1989; Fawer 1983; Piikivi 1989a; Piikivi 1989b; Ngim 1992"/>
    <s v="Neurotoxicity as measured by: intention tremor; memory and sleep disturbances; decreased performance on neurobehavioral tests (finger tapping, visual scan, visuomotor coordination, visual memory); decreased EEG activity"/>
    <m/>
    <s v="LOAEL"/>
    <m/>
    <s v="13.7-15.6 years"/>
    <s v="Yes"/>
    <s v="10/20 cubic meters/day x 5/7 days/week"/>
    <s v="No"/>
    <m/>
    <m/>
    <n v="30"/>
    <n v="10"/>
    <m/>
    <m/>
    <m/>
    <n v="300"/>
    <s v="30 for intraspecies variability because study in workers but there are well known greater susceptibility in children"/>
    <m/>
    <s v="Click Here"/>
    <m/>
    <s v="No proposed change to acute TRV. Proposed chronic TRV is the same numerical value as before but derived more recently, using more recent studies, and using a more robust method of integrating exposure information across multiple studies to get a point of departure."/>
    <s v="No"/>
    <d v="2025-01-15T00:00:00"/>
    <x v="1"/>
  </r>
  <r>
    <x v="131"/>
    <x v="131"/>
    <x v="131"/>
    <x v="131"/>
    <n v="6"/>
    <x v="0"/>
    <n v="0.3"/>
    <s v="ATSDR"/>
    <s v="Yes"/>
    <s v="ATSDR"/>
    <n v="0.3"/>
    <n v="0.3"/>
    <d v="2022-04-01T00:00:00"/>
    <s v="Human"/>
    <x v="1"/>
    <s v="Yes"/>
    <s v="Bast-Pettersen 2005; Boogaard 1996; Chapman 1990; Ellingsen 2001; Fawer 1983; Langworth 1992; Wastensson 2006, 2008"/>
    <s v="Tremors"/>
    <m/>
    <s v="Other"/>
    <s v="95% Lower confidence limit on the weighted median of NOAELs from multiple epidemiological studies"/>
    <s v="5-15 years"/>
    <s v="Yes"/>
    <s v="As part of a mass balance model converting urine concentrations to estimated air concentrations"/>
    <s v="No"/>
    <m/>
    <m/>
    <n v="10"/>
    <m/>
    <m/>
    <m/>
    <m/>
    <n v="10"/>
    <m/>
    <m/>
    <s v="Click Here"/>
    <m/>
    <s v="No proposed change to acute TRV. Proposed chronic TRV is the same numerical value as before but derived more recently, using more recent studies, and using a more robust method of integrating exposure information across multiple studies to get a point of departure."/>
    <s v="No"/>
    <d v="2025-01-15T00:00:00"/>
    <x v="0"/>
  </r>
  <r>
    <x v="131"/>
    <x v="131"/>
    <x v="131"/>
    <x v="131"/>
    <n v="6"/>
    <x v="1"/>
    <n v="0.6"/>
    <s v="OEHHA"/>
    <s v="No"/>
    <s v="OEHHA"/>
    <n v="0.6"/>
    <n v="0.6"/>
    <d v="2008-12-01T00:00:00"/>
    <s v="Rat"/>
    <x v="1"/>
    <s v="Yes"/>
    <s v="Danielsson 1993"/>
    <s v="CNS disturbances in offspring"/>
    <m/>
    <s v="LOAEL"/>
    <m/>
    <s v="1 hr/day"/>
    <s v="No"/>
    <m/>
    <s v="No"/>
    <m/>
    <n v="30"/>
    <n v="10"/>
    <n v="10"/>
    <m/>
    <m/>
    <m/>
    <n v="3000"/>
    <s v="30 for interspecies because there is a greater human vs. rat susceptibility"/>
    <m/>
    <s v="Click Here"/>
    <m/>
    <s v="No proposed change to acute TRV. Proposed chronic TRV is the same numerical value as before but derived more recently, using more recent studies, and using a more robust method of integrating exposure information across multiple studies to get a point of departure."/>
    <s v="No"/>
    <d v="2025-01-15T00:00:00"/>
    <x v="0"/>
  </r>
  <r>
    <x v="131"/>
    <x v="131"/>
    <x v="131"/>
    <x v="131"/>
    <n v="6"/>
    <x v="1"/>
    <n v="0.6"/>
    <s v="OEHHA"/>
    <s v="No"/>
    <s v="OEHHA"/>
    <n v="0.6"/>
    <n v="0.6"/>
    <d v="2008-12-01T00:00:00"/>
    <s v="Rat"/>
    <x v="6"/>
    <s v="Yes"/>
    <s v="Danielsson 1993"/>
    <s v="CNS disturbances in offspring"/>
    <m/>
    <s v="LOAEL"/>
    <m/>
    <s v="1 hr/day"/>
    <s v="No"/>
    <m/>
    <s v="No"/>
    <m/>
    <n v="30"/>
    <n v="10"/>
    <n v="10"/>
    <m/>
    <m/>
    <m/>
    <n v="3000"/>
    <s v="30 for interspecies because there is a greater human vs. rat susceptibility"/>
    <m/>
    <s v="Click Here"/>
    <m/>
    <s v="No proposed change to acute TRV. Proposed chronic TRV is the same numerical value as before but derived more recently, using more recent studies, and using a more robust method of integrating exposure information across multiple studies to get a point of departure."/>
    <s v="No"/>
    <d v="2025-01-15T00:00:00"/>
    <x v="0"/>
  </r>
  <r>
    <x v="132"/>
    <x v="132"/>
    <x v="132"/>
    <x v="132"/>
    <m/>
    <x v="0"/>
    <n v="4000"/>
    <s v="OEHHA"/>
    <s v="Yes"/>
    <s v="OEHHA"/>
    <n v="4000"/>
    <n v="4000"/>
    <d v="2000-04-01T00:00:00"/>
    <s v="Mouse"/>
    <x v="6"/>
    <s v="Yes"/>
    <s v="Rogers 1993"/>
    <s v="Abnormal cervical ribs, exencephaly, cleft palate"/>
    <m/>
    <s v="BMC05"/>
    <m/>
    <s v="10 days for 7 hours/day"/>
    <s v="Yes"/>
    <s v="7hr/24hr"/>
    <s v="Yes"/>
    <s v="RGDR=1"/>
    <n v="3"/>
    <n v="10"/>
    <n v="1"/>
    <n v="1"/>
    <m/>
    <m/>
    <n v="30"/>
    <m/>
    <m/>
    <s v="Click Here"/>
    <m/>
    <s v="OEHHA was chosen over IRIS as the proposed authoritative source to use upon recommendation from ATSAC member that the POD selection method was more protective and the PBPK model IRIS used was not likely to be sufficiently robust. This decision is also consistent DEQ 2018 rule. "/>
    <s v="No"/>
    <d v="2025-07-21T00:00:00"/>
    <x v="0"/>
  </r>
  <r>
    <x v="132"/>
    <x v="132"/>
    <x v="132"/>
    <x v="132"/>
    <m/>
    <x v="0"/>
    <n v="4000"/>
    <s v="OEHHA"/>
    <s v="Yes"/>
    <s v="IRIS"/>
    <n v="20000"/>
    <n v="20000"/>
    <d v="2013-09-30T00:00:00"/>
    <s v="Animal"/>
    <x v="6"/>
    <s v="Yes"/>
    <s v="NEDO 1987"/>
    <s v="Reduced brain weight in rat pups at 6 weeks of age with methanol in the blood"/>
    <m/>
    <s v="Other"/>
    <s v="internal BMDL (POD internal; mg-hr/L)"/>
    <s v="through gestation and 3, 6  or 8 weeks postnatal"/>
    <s v="No"/>
    <m/>
    <s v="Yes"/>
    <s v="Human PBPK model"/>
    <n v="3"/>
    <n v="10"/>
    <m/>
    <m/>
    <n v="3"/>
    <m/>
    <n v="100"/>
    <m/>
    <m/>
    <s v="Click Here"/>
    <m/>
    <s v="OEHHA was chosen over IRIS as the proposed authoritative source to use upon recommendation from ATSAC member that the POD selection method was more protective and the PBPK model IRIS used was not likely to be sufficiently robust. This decision is also consistent DEQ 2018 rule. "/>
    <s v="No"/>
    <d v="2025-07-21T00:00:00"/>
    <x v="1"/>
  </r>
  <r>
    <x v="132"/>
    <x v="132"/>
    <x v="132"/>
    <x v="132"/>
    <m/>
    <x v="0"/>
    <n v="4000"/>
    <s v="OEHHA"/>
    <s v="Yes"/>
    <s v="IRIS"/>
    <n v="20000"/>
    <n v="20000"/>
    <d v="2013-09-30T00:00:00"/>
    <s v="Animal"/>
    <x v="1"/>
    <s v="Yes"/>
    <s v="NEDO 1987"/>
    <s v="Reduced brain weight in rat pups at 6 weeks of age with methanol in the blood"/>
    <m/>
    <s v="Other"/>
    <s v="internal BMDL (POD internal; mg-hr/L)"/>
    <s v="through gestation and 3, 6  or 8 weeks postnatal"/>
    <s v="No"/>
    <m/>
    <s v="Yes"/>
    <s v="Human PBPK model"/>
    <n v="3"/>
    <n v="10"/>
    <m/>
    <m/>
    <n v="3"/>
    <m/>
    <n v="100"/>
    <m/>
    <m/>
    <s v="Click Here"/>
    <m/>
    <s v="OEHHA was chosen over IRIS as the proposed authoritative source to use upon recommendation from ATSAC member that the POD selection method was more protective and the PBPK model IRIS used was not likely to be sufficiently robust. This decision is also consistent DEQ 2018 rule. "/>
    <s v="No"/>
    <d v="2025-07-21T00:00:00"/>
    <x v="1"/>
  </r>
  <r>
    <x v="132"/>
    <x v="132"/>
    <x v="132"/>
    <x v="132"/>
    <m/>
    <x v="1"/>
    <n v="28000"/>
    <s v="OEHHA"/>
    <s v="No"/>
    <s v="OEHHA"/>
    <n v="28000"/>
    <n v="28000"/>
    <d v="1999-04-01T00:00:00"/>
    <s v="Human"/>
    <x v="1"/>
    <s v="Yes"/>
    <s v="Cook 1991"/>
    <s v="Subtle impairment in the performance of complicated tasks"/>
    <m/>
    <s v="NOAEL"/>
    <m/>
    <s v="75 minutes"/>
    <s v="Yes"/>
    <s v="Extrapolated 1.25 hr of exposure to 1 hour"/>
    <s v="No"/>
    <s v="Human study"/>
    <m/>
    <n v="10"/>
    <m/>
    <m/>
    <m/>
    <m/>
    <n v="10"/>
    <m/>
    <s v="DEQ does not propose to adjust exposure time because the affect described was mild and reversible and not actually observed in this particular study as only a free standing NOAEL was identified. "/>
    <s v="Click Here"/>
    <s v="Eyes"/>
    <s v="No proposed changes to acute TRV. Proposed update to chronic TRV reflects that the IRIS value is based on a study with longer exposure durations, which better fit a chronic exposure period. It is also more recently published than the OEHHA value that the 2018 ATSAC chose. "/>
    <s v="No"/>
    <d v="2025-01-15T00:00:00"/>
    <x v="0"/>
  </r>
  <r>
    <x v="133"/>
    <x v="133"/>
    <x v="133"/>
    <x v="133"/>
    <m/>
    <x v="0"/>
    <n v="20"/>
    <s v="PPRTV"/>
    <s v="No"/>
    <s v="PPRTV"/>
    <n v="20"/>
    <n v="20"/>
    <d v="2012-11-15T00:00:00"/>
    <s v="Animal"/>
    <x v="0"/>
    <s v="Yes"/>
    <s v="Rohm 1992"/>
    <s v="Nasal lesions"/>
    <m/>
    <s v="NOAEL"/>
    <m/>
    <s v="24 months"/>
    <s v="Yes"/>
    <s v="6/24 hours/day x 5/7 days/week"/>
    <s v="Yes"/>
    <s v="RGDR(ET) = 0.221"/>
    <n v="3"/>
    <n v="10"/>
    <m/>
    <m/>
    <n v="3"/>
    <m/>
    <n v="100"/>
    <m/>
    <m/>
    <s v="Click Here"/>
    <m/>
    <s v="Proposed TRV is only one available from authoritative sources"/>
    <s v="Yes"/>
    <d v="2025-01-15T00:00:00"/>
    <x v="0"/>
  </r>
  <r>
    <x v="134"/>
    <x v="134"/>
    <x v="134"/>
    <x v="134"/>
    <m/>
    <x v="0"/>
    <n v="30"/>
    <s v="PPRTV"/>
    <s v="No"/>
    <s v="PPRTV"/>
    <n v="30"/>
    <n v="30"/>
    <d v="2012-11-20T00:00:00"/>
    <s v="Animal"/>
    <x v="8"/>
    <s v="Yes"/>
    <s v="Pozzani 1968"/>
    <s v="Changed liver weight"/>
    <m/>
    <s v="NOAEL"/>
    <m/>
    <s v="91 days"/>
    <s v="Yes"/>
    <s v="7/24 hours/day x 65/91 days"/>
    <s v="Yes"/>
    <s v="DAF = 1"/>
    <n v="3"/>
    <n v="10"/>
    <m/>
    <n v="10"/>
    <n v="3"/>
    <m/>
    <n v="1000"/>
    <m/>
    <m/>
    <s v="Click Here"/>
    <m/>
    <s v="Proposed TRV is only one available from authoritative sources"/>
    <s v="Yes"/>
    <d v="2025-01-15T00:00:00"/>
    <x v="0"/>
  </r>
  <r>
    <x v="135"/>
    <x v="135"/>
    <x v="135"/>
    <x v="135"/>
    <m/>
    <x v="0"/>
    <n v="2800"/>
    <s v="DEQ"/>
    <s v="No"/>
    <s v="DEQ"/>
    <n v="2800"/>
    <n v="2800"/>
    <d v="2024-03-05T00:00:00"/>
    <s v="Animal"/>
    <x v="0"/>
    <s v="Yes"/>
    <s v="Johnson 1979; Lynch 1981"/>
    <s v="No effects observed"/>
    <m/>
    <s v="NOAEL"/>
    <m/>
    <s v="10 months"/>
    <s v="Yes"/>
    <s v="6/24 hours/day x 5/7 days/week"/>
    <s v="Yes"/>
    <s v="RGDR = 1"/>
    <m/>
    <n v="10"/>
    <m/>
    <n v="10"/>
    <n v="3"/>
    <m/>
    <n v="300"/>
    <m/>
    <m/>
    <s v="TRV Support Document"/>
    <m/>
    <s v="Both DEQ values are adopted directly from TCEQ 10/15/2007 development support documents. None of DEQ's other authoritative sources had toxicity values available to chose from. "/>
    <s v="Yes"/>
    <d v="2025-01-15T00:00:00"/>
    <x v="0"/>
  </r>
  <r>
    <x v="135"/>
    <x v="135"/>
    <x v="135"/>
    <x v="135"/>
    <m/>
    <x v="1"/>
    <n v="15000"/>
    <s v="DEQ"/>
    <s v="No"/>
    <s v="DEQ"/>
    <n v="15000"/>
    <n v="15000"/>
    <d v="2024-03-05T00:00:00"/>
    <s v="Human"/>
    <x v="2"/>
    <s v="Yes"/>
    <s v="Cometto-Muniz 1999"/>
    <s v="Eye irritation"/>
    <m/>
    <s v="NOAEL"/>
    <m/>
    <s v="1 minute"/>
    <s v="No"/>
    <s v="Effect was concentration not time dependent"/>
    <s v="No"/>
    <m/>
    <m/>
    <n v="10"/>
    <m/>
    <m/>
    <m/>
    <m/>
    <n v="10"/>
    <m/>
    <m/>
    <s v="TRV Support Document"/>
    <m/>
    <s v="Both DEQ values are adopted directly from TCEQ 10/15/2007 development support documents. None of DEQ's other authoritative sources had toxicity values available to chose from. "/>
    <s v="Yes"/>
    <d v="2025-01-15T00:00:00"/>
    <x v="0"/>
  </r>
  <r>
    <x v="136"/>
    <x v="136"/>
    <x v="136"/>
    <x v="136"/>
    <m/>
    <x v="0"/>
    <n v="3600"/>
    <s v="ATSDR"/>
    <s v="Yes"/>
    <s v="OEHHA"/>
    <n v="8000"/>
    <n v="8000"/>
    <d v="2000-02-01T00:00:00"/>
    <s v="Rat"/>
    <x v="7"/>
    <s v="Yes"/>
    <s v="Chun 1992; Bird 1997"/>
    <s v="Nephrotoxicity, prostration, periocular swelling in rats, increased liver weight"/>
    <m/>
    <s v="NOAEL"/>
    <m/>
    <s v="24 months"/>
    <s v="Yes"/>
    <s v="6/24 hours/day x 5/7 days/week"/>
    <s v="Yes"/>
    <s v="DAF = 1"/>
    <n v="3"/>
    <n v="10"/>
    <m/>
    <m/>
    <m/>
    <m/>
    <n v="30"/>
    <m/>
    <m/>
    <s v="Click Here"/>
    <s v="Liver; Endocrine system; Nervous system; Immune system; Respiratory system "/>
    <s v="No proposed changes to cancer TRV. Proposed noncancer TRVs are based on ATSDR values newly updated in 2023."/>
    <s v="Yes"/>
    <d v="2025-01-15T00:00:00"/>
    <x v="1"/>
  </r>
  <r>
    <x v="136"/>
    <x v="136"/>
    <x v="136"/>
    <x v="136"/>
    <m/>
    <x v="0"/>
    <n v="3600"/>
    <s v="ATSDR"/>
    <s v="Yes"/>
    <s v="OEHHA"/>
    <n v="8000"/>
    <n v="8000"/>
    <d v="2000-02-01T00:00:00"/>
    <s v="Rat"/>
    <x v="2"/>
    <s v="Yes"/>
    <s v="Chun 1992; Bird 1997"/>
    <s v="Nephrotoxicity, prostration, periocular swelling in rats, increased liver weight"/>
    <m/>
    <s v="NOAEL"/>
    <m/>
    <s v="24 months"/>
    <s v="Yes"/>
    <s v="6/24 hours/day x 5/7 days/week"/>
    <s v="Yes"/>
    <s v="DAF = 1"/>
    <n v="3"/>
    <n v="10"/>
    <m/>
    <m/>
    <m/>
    <m/>
    <n v="30"/>
    <m/>
    <m/>
    <s v="Click Here"/>
    <s v="Liver; Endocrine system; Nervous system; Immune system; Respiratory system "/>
    <s v="No proposed changes to cancer TRV. Proposed noncancer TRVs are based on ATSDR values newly updated in 2023."/>
    <s v="Yes"/>
    <d v="2025-01-15T00:00:00"/>
    <x v="1"/>
  </r>
  <r>
    <x v="136"/>
    <x v="136"/>
    <x v="136"/>
    <x v="136"/>
    <m/>
    <x v="0"/>
    <n v="3600"/>
    <s v="ATSDR"/>
    <s v="Yes"/>
    <s v="IRIS"/>
    <n v="3000"/>
    <n v="3000"/>
    <d v="1993-09-01T00:00:00"/>
    <s v="Animal"/>
    <x v="7"/>
    <s v="Yes"/>
    <s v="Chun 1992"/>
    <s v="Increased absolute and relative kidney weight and spontaneous renal lesions"/>
    <m/>
    <s v="NOAEL"/>
    <m/>
    <s v="24 months"/>
    <s v="Yes"/>
    <s v="6/24 hours/day x 5/7 days/week"/>
    <s v="Yes"/>
    <s v="DAF = 1"/>
    <n v="3"/>
    <n v="10"/>
    <m/>
    <m/>
    <n v="3"/>
    <m/>
    <n v="100"/>
    <m/>
    <m/>
    <s v="Click Here"/>
    <m/>
    <s v="No proposed changes to cancer TRV. Proposed noncancer TRVs are based on ATSDR values newly updated in 2023."/>
    <s v="Yes"/>
    <d v="2025-01-15T00:00:00"/>
    <x v="1"/>
  </r>
  <r>
    <x v="136"/>
    <x v="136"/>
    <x v="136"/>
    <x v="136"/>
    <m/>
    <x v="0"/>
    <n v="3600"/>
    <s v="ATSDR"/>
    <s v="Yes"/>
    <s v="IRIS"/>
    <n v="3000"/>
    <n v="3000"/>
    <d v="1993-09-01T00:00:00"/>
    <s v="Animal"/>
    <x v="8"/>
    <s v="Yes"/>
    <s v="Chun 1992"/>
    <s v="Increased absolute and relative liver weight"/>
    <m/>
    <s v="NOAEL"/>
    <m/>
    <s v="24 months"/>
    <s v="Yes"/>
    <s v="6/24 hours/day x 5/7 days/week"/>
    <s v="Yes"/>
    <s v="DAF = 1"/>
    <n v="3"/>
    <n v="10"/>
    <m/>
    <m/>
    <n v="3"/>
    <m/>
    <n v="100"/>
    <m/>
    <m/>
    <s v="Click Here"/>
    <m/>
    <s v="No proposed changes to cancer TRV. Proposed noncancer TRVs are based on ATSDR values newly updated in 2023."/>
    <s v="Yes"/>
    <d v="2025-01-15T00:00:00"/>
    <x v="1"/>
  </r>
  <r>
    <x v="136"/>
    <x v="136"/>
    <x v="136"/>
    <x v="136"/>
    <m/>
    <x v="0"/>
    <n v="3600"/>
    <s v="ATSDR"/>
    <s v="Yes"/>
    <s v="IRIS"/>
    <n v="3000"/>
    <n v="3000"/>
    <d v="1993-09-01T00:00:00"/>
    <s v="Animal"/>
    <x v="2"/>
    <s v="Yes"/>
    <s v="Chun 1992"/>
    <s v="Swollen periocular tissue"/>
    <m/>
    <s v="NOAEL"/>
    <m/>
    <s v="24 months"/>
    <s v="Yes"/>
    <s v="6/24 hours/day x 5/7 days/week"/>
    <s v="Yes"/>
    <s v="DAF = 1"/>
    <n v="3"/>
    <n v="10"/>
    <m/>
    <m/>
    <n v="3"/>
    <m/>
    <n v="100"/>
    <m/>
    <m/>
    <s v="Click Here"/>
    <m/>
    <s v="No proposed changes to cancer TRV. Proposed noncancer TRVs are based on ATSDR values newly updated in 2023."/>
    <s v="Yes"/>
    <d v="2025-01-15T00:00:00"/>
    <x v="1"/>
  </r>
  <r>
    <x v="136"/>
    <x v="136"/>
    <x v="136"/>
    <x v="136"/>
    <m/>
    <x v="0"/>
    <n v="3600"/>
    <s v="ATSDR"/>
    <s v="Yes"/>
    <s v="OEHHA"/>
    <n v="8000"/>
    <n v="8000"/>
    <d v="2000-02-01T00:00:00"/>
    <s v="Rat"/>
    <x v="8"/>
    <s v="Yes"/>
    <s v="Chun 1992; Bird 1997"/>
    <s v="Nephrotoxicity, prostration, periocular swelling in rats, increased liver weight"/>
    <m/>
    <s v="NOAEL"/>
    <m/>
    <s v="24 months"/>
    <s v="Yes"/>
    <s v="6/24 hours/day x 5/7 days/week"/>
    <s v="Yes"/>
    <s v="DAF = 1"/>
    <n v="3"/>
    <n v="10"/>
    <m/>
    <m/>
    <m/>
    <m/>
    <n v="30"/>
    <m/>
    <m/>
    <s v="Click Here"/>
    <m/>
    <s v="No proposed changes to cancer TRV. Proposed noncancer TRVs are based on ATSDR values newly updated in 2023."/>
    <s v="Yes"/>
    <d v="2025-01-15T00:00:00"/>
    <x v="1"/>
  </r>
  <r>
    <x v="136"/>
    <x v="136"/>
    <x v="136"/>
    <x v="136"/>
    <m/>
    <x v="0"/>
    <n v="3600"/>
    <s v="ATSDR"/>
    <s v="Yes"/>
    <s v="ATSDR"/>
    <n v="3600"/>
    <n v="3600"/>
    <d v="2023-09-01T00:00:00"/>
    <s v="Animal"/>
    <x v="7"/>
    <s v="Yes"/>
    <s v="Bird 1997; Chun 1992"/>
    <s v="Renal effects"/>
    <m/>
    <s v="NOAEL"/>
    <m/>
    <s v="24 months"/>
    <s v="Yes"/>
    <s v="6/24 hours/day x 5/7 days/week"/>
    <s v="Yes"/>
    <s v="DAF = 0.615"/>
    <n v="3"/>
    <n v="10"/>
    <m/>
    <m/>
    <m/>
    <m/>
    <n v="30"/>
    <m/>
    <m/>
    <s v="Click Here"/>
    <m/>
    <s v="No proposed changes to cancer TRV. Proposed noncancer TRVs are based on ATSDR values newly updated in 2023."/>
    <s v="Yes"/>
    <d v="2025-01-15T00:00:00"/>
    <x v="0"/>
  </r>
  <r>
    <x v="136"/>
    <x v="136"/>
    <x v="136"/>
    <x v="136"/>
    <m/>
    <x v="1"/>
    <n v="7200"/>
    <s v="ATSDR"/>
    <s v="No"/>
    <s v="ATSDR"/>
    <n v="7200"/>
    <n v="7200"/>
    <d v="2023-09-01T00:00:00"/>
    <s v="Animal"/>
    <x v="1"/>
    <s v="Yes"/>
    <s v="Daughtrey 1997; Gil 1989"/>
    <s v="Neurobehavioral (altered gait)"/>
    <m/>
    <s v="BMC10"/>
    <m/>
    <s v="6 hours"/>
    <s v="Yes"/>
    <s v="6/24 hours/day"/>
    <s v="Yes"/>
    <s v="DAF = 0.615"/>
    <n v="3"/>
    <n v="10"/>
    <m/>
    <m/>
    <m/>
    <m/>
    <n v="30"/>
    <m/>
    <m/>
    <s v="Click Here"/>
    <m/>
    <s v="No proposed changes to cancer TRV. Proposed noncancer TRVs are based on ATSDR values newly updated in 2023."/>
    <s v="Yes"/>
    <d v="2025-01-15T00:00:00"/>
    <x v="0"/>
  </r>
  <r>
    <x v="137"/>
    <x v="137"/>
    <x v="137"/>
    <x v="137"/>
    <m/>
    <x v="0"/>
    <n v="30"/>
    <s v="IRIS"/>
    <s v="No"/>
    <s v="IRIS"/>
    <n v="30"/>
    <n v="30"/>
    <d v="2009-09-25T00:00:00"/>
    <s v="Animal"/>
    <x v="1"/>
    <s v="Yes"/>
    <s v="Johnson 1977"/>
    <s v="Motor conduction velocity of the sciatic-tibial nerve"/>
    <m/>
    <s v="BMC05"/>
    <m/>
    <s v="10 months"/>
    <s v="Yes"/>
    <s v="6/24 hours/day x 5/7 days/week"/>
    <s v="Yes"/>
    <s v="DAF = 1"/>
    <n v="3"/>
    <n v="10"/>
    <m/>
    <n v="10"/>
    <n v="10"/>
    <m/>
    <n v="3000"/>
    <m/>
    <m/>
    <s v="Click Here"/>
    <m/>
    <s v="Proposed TRV is only one available from authoritative sources"/>
    <s v="Yes"/>
    <d v="2025-01-15T00:00:00"/>
    <x v="0"/>
  </r>
  <r>
    <x v="138"/>
    <x v="138"/>
    <x v="138"/>
    <x v="138"/>
    <n v="3"/>
    <x v="0"/>
    <n v="100"/>
    <s v="PPRTV"/>
    <s v="No"/>
    <s v="PPRTV"/>
    <n v="100"/>
    <n v="100"/>
    <d v="2023-09-30T00:00:00"/>
    <s v="Animal"/>
    <x v="7"/>
    <s v="Yes"/>
    <s v="AFRL 1985"/>
    <s v="Decreased body weight"/>
    <m/>
    <s v="LOAEL"/>
    <m/>
    <s v="1 year"/>
    <s v="Yes"/>
    <s v="6/24 hours/day x 5/7 days/week"/>
    <s v="Yes"/>
    <s v="DAF = 1"/>
    <n v="3"/>
    <n v="10"/>
    <n v="10"/>
    <m/>
    <n v="10"/>
    <m/>
    <n v="3000"/>
    <m/>
    <m/>
    <s v="Click Here"/>
    <m/>
    <s v="Proposed TRV is a screening level TRV and is the only TRV available from authoritative sources"/>
    <s v="Yes"/>
    <d v="2025-01-15T00:00:00"/>
    <x v="0"/>
  </r>
  <r>
    <x v="139"/>
    <x v="139"/>
    <x v="139"/>
    <x v="139"/>
    <m/>
    <x v="0"/>
    <n v="20"/>
    <s v="OEHHA"/>
    <s v="No"/>
    <s v="OEHHA"/>
    <n v="20"/>
    <n v="20"/>
    <d v="2001-12-01T00:00:00"/>
    <s v="Guinea pig"/>
    <x v="2"/>
    <s v="Yes"/>
    <s v="Leong 1987"/>
    <s v="Ocular toxicity to the retinas of guinea pigs"/>
    <m/>
    <s v="LOAEL"/>
    <s v="LOAEL was 100% incidence"/>
    <s v="2 weeks"/>
    <s v="Yes"/>
    <s v="4/24 hours/day x 5/7 days/week"/>
    <s v="Yes"/>
    <s v="RGDR = 1"/>
    <n v="3"/>
    <n v="10"/>
    <n v="10"/>
    <n v="10"/>
    <m/>
    <m/>
    <n v="3000"/>
    <m/>
    <m/>
    <s v="Click Here"/>
    <s v="Kidney; Liver; Endocrine system; Immune system"/>
    <s v="No proposed changes to TRVs"/>
    <s v="No"/>
    <d v="2025-01-15T00:00:00"/>
    <x v="0"/>
  </r>
  <r>
    <x v="140"/>
    <x v="140"/>
    <x v="140"/>
    <x v="140"/>
    <n v="3"/>
    <x v="0"/>
    <n v="0.02"/>
    <s v="PPRTV"/>
    <s v="No"/>
    <s v="PPRTV"/>
    <n v="0.02"/>
    <n v="0.02"/>
    <d v="2010-09-29T00:00:00"/>
    <s v="Animal"/>
    <x v="3"/>
    <s v="Yes"/>
    <s v="MacEwen 1971; Kroe 1971; Huah 1970"/>
    <s v="Hemolytic anemia; liver cholestasis; hemosiderosis of liver, kidney, and spleen"/>
    <m/>
    <s v="LOAEL"/>
    <m/>
    <s v="6 months to 1 year"/>
    <s v="Yes"/>
    <s v="6/24  hours/day x 5/7 days/week"/>
    <s v="Yes"/>
    <s v="DAF = 1"/>
    <n v="3"/>
    <n v="10"/>
    <n v="10"/>
    <m/>
    <n v="10"/>
    <m/>
    <n v="3000"/>
    <m/>
    <s v="Screening level RfC"/>
    <s v="Click Here"/>
    <m/>
    <s v="Both proposed TRVs are screening level PPRTVs. No other toxicity values were available from other sources"/>
    <s v="Yes"/>
    <d v="2025-01-15T00:00:00"/>
    <x v="0"/>
  </r>
  <r>
    <x v="140"/>
    <x v="140"/>
    <x v="140"/>
    <x v="140"/>
    <n v="3"/>
    <x v="0"/>
    <n v="0.02"/>
    <s v="PPRTV"/>
    <s v="No"/>
    <s v="PPRTV"/>
    <n v="0.02"/>
    <n v="0.02"/>
    <d v="2010-09-29T00:00:00"/>
    <s v="Animal"/>
    <x v="8"/>
    <s v="Yes"/>
    <s v="MacEwen 1971; Kroe 1971; Huah 1970"/>
    <s v="Hemolytic anemia; liver cholestasis; hemosiderosis of liver, kidney, and spleen"/>
    <m/>
    <s v="LOAEL"/>
    <m/>
    <s v="6 months to 1 year"/>
    <s v="Yes"/>
    <s v="6/24  hours/day x 5/7 days/week"/>
    <s v="Yes"/>
    <s v="DAF = 1"/>
    <n v="3"/>
    <n v="10"/>
    <n v="10"/>
    <m/>
    <n v="10"/>
    <m/>
    <n v="3000"/>
    <m/>
    <s v="Screening level RfC"/>
    <s v="Click Here"/>
    <m/>
    <s v="Both proposed TRVs are screening level PPRTVs. No other toxicity values were available from other sources"/>
    <s v="Yes"/>
    <d v="2025-01-15T00:00:00"/>
    <x v="0"/>
  </r>
  <r>
    <x v="140"/>
    <x v="140"/>
    <x v="140"/>
    <x v="140"/>
    <n v="3"/>
    <x v="0"/>
    <n v="0.02"/>
    <s v="PPRTV"/>
    <s v="No"/>
    <s v="PPRTV"/>
    <n v="0.02"/>
    <n v="0.02"/>
    <d v="2010-09-29T00:00:00"/>
    <s v="Animal"/>
    <x v="7"/>
    <s v="Yes"/>
    <s v="MacEwen 1971; Kroe 1971; Huah 1970"/>
    <s v="Hemolytic anemia; liver cholestasis; hemosiderosis of liver, kidney, and spleen"/>
    <m/>
    <s v="LOAEL"/>
    <m/>
    <s v="6 months to 1 year"/>
    <s v="Yes"/>
    <s v="6/24  hours/day x 5/7 days/week"/>
    <s v="Yes"/>
    <s v="DAF = 1"/>
    <n v="3"/>
    <n v="10"/>
    <n v="10"/>
    <m/>
    <n v="10"/>
    <m/>
    <n v="3000"/>
    <m/>
    <s v="Screening level RfC"/>
    <s v="Click Here"/>
    <m/>
    <s v="Both proposed TRVs are screening level PPRTVs. No other toxicity values were available from other sources"/>
    <s v="Yes"/>
    <d v="2025-01-15T00:00:00"/>
    <x v="0"/>
  </r>
  <r>
    <x v="141"/>
    <x v="141"/>
    <x v="141"/>
    <x v="141"/>
    <m/>
    <x v="0"/>
    <n v="3000"/>
    <s v="IRIS"/>
    <s v="No"/>
    <s v="IRIS"/>
    <n v="3000"/>
    <n v="3000"/>
    <d v="2003-04-25T00:00:00"/>
    <s v="Mouse/Rat"/>
    <x v="6"/>
    <s v="Yes"/>
    <s v="Tyl 1987"/>
    <s v="Reduced fetal body weight, skeletal variations and increased fetal death in mice and skeletal variations in rats"/>
    <m/>
    <s v="NOAEL"/>
    <m/>
    <s v="Varies by part of study"/>
    <s v="Yes"/>
    <s v="6/24 hours/day"/>
    <s v="Yes"/>
    <s v="DAF = 1"/>
    <n v="3"/>
    <n v="10"/>
    <m/>
    <m/>
    <n v="10"/>
    <m/>
    <n v="300"/>
    <m/>
    <m/>
    <s v="Click Here"/>
    <s v="Kidney; Liver; Endocrine system; Nervous system"/>
    <s v="No proposed changes to TRVs"/>
    <s v="No"/>
    <d v="2025-01-15T00:00:00"/>
    <x v="0"/>
  </r>
  <r>
    <x v="142"/>
    <x v="142"/>
    <x v="142"/>
    <x v="142"/>
    <n v="3"/>
    <x v="0"/>
    <n v="2"/>
    <s v="PPRTV"/>
    <s v="No"/>
    <s v="PPRTV"/>
    <n v="2"/>
    <n v="2"/>
    <d v="2012-10-01T00:00:00"/>
    <s v="Animal"/>
    <x v="0"/>
    <s v="Yes"/>
    <s v="Monsanto 1986"/>
    <s v="Increased incidence of clinical signs of breathing difficulties"/>
    <m/>
    <s v="NOAEL"/>
    <m/>
    <s v="28 days"/>
    <s v="Yes"/>
    <s v="6/24 hours/day x 5/7 days/week"/>
    <s v="Yes"/>
    <s v="DAF = 1"/>
    <n v="3"/>
    <n v="10"/>
    <m/>
    <n v="10"/>
    <n v="10"/>
    <m/>
    <n v="3000"/>
    <m/>
    <s v="Screening level PPRTV"/>
    <s v="Click Here"/>
    <m/>
    <s v="Proposed TRV is screening level PPRTV. No other toxicity values were available from other authoritative sources."/>
    <s v="Yes"/>
    <d v="2025-01-15T00:00:00"/>
    <x v="0"/>
  </r>
  <r>
    <x v="143"/>
    <x v="143"/>
    <x v="143"/>
    <x v="143"/>
    <m/>
    <x v="0"/>
    <n v="700"/>
    <s v="IRIS"/>
    <s v="No"/>
    <s v="IRIS"/>
    <n v="700"/>
    <n v="700"/>
    <d v="1998-03-02T00:00:00"/>
    <s v="Rat"/>
    <x v="0"/>
    <s v="Yes"/>
    <s v="Hazelton Labs. 1979a; Lomax 1992; Lomax 1997"/>
    <s v="Degeneration/atrophy of olfactory epithelium in male rats"/>
    <m/>
    <s v="BMC10"/>
    <m/>
    <s v="2 years"/>
    <s v="Yes"/>
    <s v="6/24 hours/day x 5/7 days/week"/>
    <s v="Yes"/>
    <s v="RGDR = 0.28"/>
    <n v="3"/>
    <n v="3"/>
    <m/>
    <m/>
    <m/>
    <m/>
    <n v="10"/>
    <m/>
    <m/>
    <s v="Click Here"/>
    <s v="Kidney; Liver; Immune system"/>
    <s v="No proposed changes to TRVs"/>
    <s v="No"/>
    <d v="2025-01-15T00:00:00"/>
    <x v="0"/>
  </r>
  <r>
    <x v="144"/>
    <x v="144"/>
    <x v="144"/>
    <x v="144"/>
    <n v="1"/>
    <x v="0"/>
    <n v="0.03"/>
    <s v="ATSDR"/>
    <s v="No"/>
    <s v="ATSDR"/>
    <n v="0.03"/>
    <n v="0.03"/>
    <d v="2004-09-01T00:00:00"/>
    <s v="Rat"/>
    <x v="0"/>
    <s v="Yes"/>
    <s v="Mast 1995a and 1995b; Bernstein 2001; Maxim 2003"/>
    <s v="Pulmonary inflammation (macrophage aggregation) in rats"/>
    <m/>
    <s v="BMC1SD"/>
    <m/>
    <s v="2 years"/>
    <s v="Yes"/>
    <s v="6/24 hours/day x 5/7 days/week"/>
    <s v="Yes"/>
    <s v="allometric scaling factor of 0.07"/>
    <n v="3"/>
    <n v="10"/>
    <n v="1"/>
    <n v="1"/>
    <n v="1"/>
    <m/>
    <n v="30"/>
    <m/>
    <s v="&quot;3 for interspecies extrapolation with dosimetric adjustment&quot;"/>
    <s v="Click Here"/>
    <m/>
    <s v="No proposed changes to TRV"/>
    <s v="No"/>
    <d v="2025-01-15T00:00:00"/>
    <x v="0"/>
  </r>
  <r>
    <x v="145"/>
    <x v="145"/>
    <x v="145"/>
    <x v="145"/>
    <m/>
    <x v="0"/>
    <n v="1.4E-2"/>
    <s v="OEHHA"/>
    <s v="No"/>
    <s v="OEHHA"/>
    <n v="1.4E-2"/>
    <n v="1.4E-2"/>
    <d v="2012-03-01T00:00:00"/>
    <s v="Rat"/>
    <x v="5"/>
    <s v="Yes"/>
    <s v="NTP 1994c"/>
    <s v="Lung, nasal epithelial and lymphatic pathology in male and female rats"/>
    <m/>
    <s v="BMC05"/>
    <m/>
    <s v="104 wks"/>
    <s v="Yes"/>
    <s v="6/24 hours/day x 5/7 days/week"/>
    <s v="Yes"/>
    <s v="DAF = 0.26"/>
    <n v="3"/>
    <n v="30"/>
    <m/>
    <m/>
    <m/>
    <m/>
    <n v="100"/>
    <m/>
    <m/>
    <s v="Click Here"/>
    <s v="Blood"/>
    <s v="Propose to combine all nickel compounds under &quot;nickel and compounds&quot; except nickel oxide which has its own chronic noncancer value but shares acute and cancer TRVs with the rest of the nickel compounds. This makes DEQ consistent with OEHHA and, in principle, with TCEQ and ATSDR, both of which group all nickel compounds as one in terms of groupings for toxicity value assignment. "/>
    <s v="No"/>
    <d v="2025-01-15T00:00:00"/>
    <x v="0"/>
  </r>
  <r>
    <x v="145"/>
    <x v="145"/>
    <x v="145"/>
    <x v="145"/>
    <m/>
    <x v="0"/>
    <n v="1.4E-2"/>
    <s v="OEHHA"/>
    <s v="No"/>
    <s v="OEHHA"/>
    <n v="1.4E-2"/>
    <n v="1.4E-2"/>
    <d v="2012-03-01T00:00:00"/>
    <s v="Rat"/>
    <x v="0"/>
    <s v="Yes"/>
    <s v="NTP 1994c"/>
    <s v="Lung, nasal epithelial and lymphatic pathology in male and female rats"/>
    <m/>
    <s v="BMC05"/>
    <m/>
    <s v="104 wks"/>
    <s v="Yes"/>
    <s v="6/24 hours/day x 5/7 days/week"/>
    <s v="Yes"/>
    <s v="DAF = 0.26"/>
    <n v="3"/>
    <n v="30"/>
    <m/>
    <m/>
    <m/>
    <m/>
    <n v="100"/>
    <m/>
    <m/>
    <s v="Click Here"/>
    <s v="Blood"/>
    <s v="Propose to combine all nickel compounds under &quot;nickel and compounds&quot; except nickel oxide which has its own chronic noncancer value but shares acute and cancer TRVs with the rest of the nickel compounds. This makes DEQ consistent with OEHHA and, in principle, with TCEQ and ATSDR, both of which group all nickel compounds as one in terms of groupings for toxicity value assignment. "/>
    <s v="No"/>
    <d v="2025-01-15T00:00:00"/>
    <x v="0"/>
  </r>
  <r>
    <x v="145"/>
    <x v="145"/>
    <x v="145"/>
    <x v="145"/>
    <m/>
    <x v="1"/>
    <n v="0.1"/>
    <s v="ATSDR"/>
    <s v="Yes"/>
    <s v="OEHHA"/>
    <n v="0.2"/>
    <n v="0.2"/>
    <d v="2012-03-01T00:00:00"/>
    <s v="Mouse"/>
    <x v="5"/>
    <s v="Yes"/>
    <s v="Graham 1978"/>
    <s v="Depressed antibody response in mice"/>
    <m/>
    <s v="BMC10"/>
    <m/>
    <s v=" 2 hr"/>
    <s v="Yes"/>
    <s v="Mathematically compressed 2 hour experimental exposure into 1 hour averaging time"/>
    <s v="No"/>
    <m/>
    <n v="10"/>
    <n v="30"/>
    <n v="3"/>
    <m/>
    <m/>
    <m/>
    <n v="1000"/>
    <m/>
    <m/>
    <s v="Click Here"/>
    <s v="Respiratory system "/>
    <s v="New science"/>
    <s v="Yes"/>
    <d v="2025-01-15T00:00:00"/>
    <x v="1"/>
  </r>
  <r>
    <x v="145"/>
    <x v="145"/>
    <x v="145"/>
    <x v="145"/>
    <m/>
    <x v="1"/>
    <n v="0.1"/>
    <s v="ATSDR"/>
    <s v="Yes"/>
    <s v="ATSDR"/>
    <n v="0.1"/>
    <n v="0.1"/>
    <d v="2024-10-01T00:00:00"/>
    <s v="Animal"/>
    <x v="0"/>
    <s v="Yes"/>
    <s v="Efremenko 2017a; Efremenko 2017b"/>
    <s v="Bronchiole epithelial degeneration/hyperplasia"/>
    <m/>
    <s v="LOAEL"/>
    <m/>
    <s v="5 days"/>
    <s v="Yes"/>
    <s v="6/24 hours/day "/>
    <s v="Yes"/>
    <s v="MPPD model"/>
    <n v="3"/>
    <n v="10"/>
    <n v="10"/>
    <m/>
    <m/>
    <m/>
    <n v="300"/>
    <m/>
    <s v="New science"/>
    <s v="Available by request"/>
    <m/>
    <s v="New science"/>
    <s v="Yes"/>
    <d v="2025-01-15T00:00:00"/>
    <x v="0"/>
  </r>
  <r>
    <x v="146"/>
    <x v="146"/>
    <x v="146"/>
    <x v="146"/>
    <m/>
    <x v="0"/>
    <n v="0.02"/>
    <s v="OEHHA"/>
    <s v="No"/>
    <s v="OEHHA"/>
    <n v="0.02"/>
    <n v="0.02"/>
    <d v="2012-03-01T00:00:00"/>
    <s v="Animal"/>
    <x v="0"/>
    <s v="Yes"/>
    <s v="NTP 1994a"/>
    <s v="Active pulmonary inflammation, alveolar proteinosis"/>
    <m/>
    <s v="BMC05"/>
    <m/>
    <s v="104 weeks"/>
    <s v="Yes"/>
    <s v="6/24 hours/day x 5/7 days/week"/>
    <s v="Yes"/>
    <s v="DAF = 0.096"/>
    <n v="3"/>
    <n v="30"/>
    <m/>
    <m/>
    <m/>
    <m/>
    <n v="100"/>
    <m/>
    <s v="OEHHA calls this a nickel oxide-specific value"/>
    <s v="Click Here"/>
    <m/>
    <s v="Cancer and acute TRVs from &quot;Nickel and compounds&quot; should be applied to this nickel oxide. Only the listed chronic noncancer TRV is unique to nickel oxide as proposed."/>
    <s v="No"/>
    <d v="2025-01-15T00:00:00"/>
    <x v="0"/>
  </r>
  <r>
    <x v="146"/>
    <x v="146"/>
    <x v="146"/>
    <x v="146"/>
    <m/>
    <x v="1"/>
    <n v="0.1"/>
    <s v="ATSDR"/>
    <s v="Yes"/>
    <s v="OEHHA"/>
    <n v="0.2"/>
    <n v="0.2"/>
    <d v="2012-03-01T00:00:00"/>
    <s v="Mouse"/>
    <x v="5"/>
    <s v="Yes"/>
    <s v="Graham 1978"/>
    <s v="Depressed antibody response in mice"/>
    <m/>
    <s v="BMC10"/>
    <m/>
    <s v=" 2 hr"/>
    <s v="Yes"/>
    <s v="Mathematically compressed 2 hour experimental exposure into 1 hour averaging time"/>
    <s v="No"/>
    <m/>
    <n v="10"/>
    <n v="30"/>
    <n v="3"/>
    <m/>
    <m/>
    <m/>
    <n v="1000"/>
    <m/>
    <m/>
    <s v="TRV Support Document"/>
    <s v="Respiratory system "/>
    <s v="New science"/>
    <s v="Yes"/>
    <d v="2025-01-15T00:00:00"/>
    <x v="1"/>
  </r>
  <r>
    <x v="146"/>
    <x v="146"/>
    <x v="146"/>
    <x v="146"/>
    <m/>
    <x v="1"/>
    <n v="0.1"/>
    <s v="ATSDR"/>
    <s v="Yes"/>
    <s v="ATSDR"/>
    <n v="0.1"/>
    <n v="0.1"/>
    <d v="2024-10-01T00:00:00"/>
    <s v="Animal"/>
    <x v="0"/>
    <s v="Yes"/>
    <s v="Efremenko 2017a; Efremenko 2017b"/>
    <s v="Bronchiole epithelial degeneration/hyperplasia"/>
    <m/>
    <s v="LOAEL"/>
    <m/>
    <s v="5 days"/>
    <s v="Yes"/>
    <s v="6/24 hours/day "/>
    <s v="Yes"/>
    <s v="MPPD model"/>
    <n v="3"/>
    <n v="10"/>
    <n v="10"/>
    <m/>
    <m/>
    <m/>
    <n v="300"/>
    <m/>
    <s v="Referencing &quot;Nickel and compounds&quot;"/>
    <s v="Available by request"/>
    <m/>
    <s v="New science"/>
    <s v="Yes"/>
    <d v="2025-01-15T00:00:00"/>
    <x v="0"/>
  </r>
  <r>
    <x v="147"/>
    <x v="147"/>
    <x v="147"/>
    <x v="147"/>
    <m/>
    <x v="1"/>
    <n v="86"/>
    <s v="OEHHA"/>
    <s v="No"/>
    <s v="OEHHA"/>
    <n v="86"/>
    <n v="86"/>
    <d v="1999-04-01T00:00:00"/>
    <s v="Human"/>
    <x v="0"/>
    <s v="Yes"/>
    <s v="Koenig 1989a"/>
    <s v="Small increase in airway resistance, especially in asthmatics"/>
    <m/>
    <s v="NOAEL"/>
    <m/>
    <s v="40 minutes"/>
    <s v="Yes"/>
    <s v="Mathematically stretched from 40 minute experimental exposure to 1-hour averaging time"/>
    <m/>
    <m/>
    <m/>
    <m/>
    <m/>
    <m/>
    <m/>
    <m/>
    <n v="1"/>
    <m/>
    <s v="DEQ proposes not to further adjust exposure time because the effect on asthmatics appears very fast acting and reactive and therefore more dependent on concentration than time."/>
    <s v="Click Here"/>
    <s v="Eyes; Skin"/>
    <s v="No proposed changes to TRV"/>
    <s v="No"/>
    <d v="2025-01-15T00:00:00"/>
    <x v="0"/>
  </r>
  <r>
    <x v="148"/>
    <x v="148"/>
    <x v="148"/>
    <x v="148"/>
    <m/>
    <x v="0"/>
    <n v="6"/>
    <s v="PPRTV"/>
    <s v="No"/>
    <s v="PPRTV"/>
    <n v="6"/>
    <n v="6"/>
    <d v="2009-02-09T00:00:00"/>
    <s v="Animal"/>
    <x v="3"/>
    <s v="Yes"/>
    <s v="Nair 1986"/>
    <s v="Methemoglobinemia"/>
    <m/>
    <s v="BMC1SD"/>
    <m/>
    <s v="4 weeks"/>
    <s v="Yes"/>
    <s v="6/24 hours/day x 5/7 days/week"/>
    <s v="Yes"/>
    <s v="HEC conversion done on each data point prior to calculation of BMC. RDDRs ranged from 2.313 to 2.528. "/>
    <n v="3"/>
    <n v="10"/>
    <m/>
    <n v="3"/>
    <n v="3"/>
    <m/>
    <n v="300"/>
    <m/>
    <m/>
    <s v="Click Here"/>
    <m/>
    <s v="Proposed TRV was only one available from authoritative sources"/>
    <s v="Yes"/>
    <d v="2025-01-15T00:00:00"/>
    <x v="0"/>
  </r>
  <r>
    <x v="149"/>
    <x v="149"/>
    <x v="149"/>
    <x v="149"/>
    <m/>
    <x v="0"/>
    <n v="1"/>
    <s v="ATSDR"/>
    <s v="Yes"/>
    <s v="IRIS"/>
    <n v="9"/>
    <n v="9"/>
    <d v="2009-02-06T00:00:00"/>
    <s v="Mouse"/>
    <x v="0"/>
    <s v="Yes"/>
    <s v="CIIT 1993"/>
    <s v="Bronchiolization of the alveoli and olfactory degeneration in mice"/>
    <m/>
    <s v="BMC10"/>
    <m/>
    <s v="2 years"/>
    <s v="Yes"/>
    <s v="6/24 hours/day x 5/7 days/week"/>
    <s v="Yes"/>
    <s v="RGDR[pu] = 0.2"/>
    <n v="3"/>
    <n v="10"/>
    <m/>
    <m/>
    <m/>
    <m/>
    <n v="30"/>
    <m/>
    <m/>
    <s v="Click Here"/>
    <s v="Liver; Blood; Endocrine system; Immune system"/>
    <s v="Proposed noncancer TRVs are from very new ATSDR tox profile (2024). No proposed change to cancer TRV."/>
    <s v="Yes"/>
    <d v="2025-01-15T00:00:00"/>
    <x v="1"/>
  </r>
  <r>
    <x v="149"/>
    <x v="149"/>
    <x v="149"/>
    <x v="149"/>
    <m/>
    <x v="0"/>
    <n v="1"/>
    <s v="ATSDR"/>
    <s v="Yes"/>
    <s v="ATSDR"/>
    <n v="1"/>
    <n v="1"/>
    <d v="2024-01-01T00:00:00"/>
    <s v="Animal"/>
    <x v="0"/>
    <s v="Yes"/>
    <s v="Cattley 1994, 1995; CIIT 1993"/>
    <s v="Hyperplasia of the nasal squamous epithelium/metaplasia and olfactory epithelial pigment deposition"/>
    <m/>
    <s v="LOAEL"/>
    <m/>
    <s v="2 years"/>
    <s v="Yes"/>
    <s v="6/24 hours/day x 5/7 days/week"/>
    <s v="Yes"/>
    <s v="RGDR[ET] = 0.3"/>
    <n v="3"/>
    <n v="10"/>
    <n v="10"/>
    <m/>
    <m/>
    <m/>
    <n v="300"/>
    <m/>
    <m/>
    <s v="Click Here"/>
    <m/>
    <s v="Proposed noncancer TRVs are from very new ATSDR tox profile (2024). No proposed change to cancer TRV."/>
    <s v="Yes"/>
    <d v="2025-01-15T00:00:00"/>
    <x v="0"/>
  </r>
  <r>
    <x v="149"/>
    <x v="149"/>
    <x v="149"/>
    <x v="149"/>
    <m/>
    <x v="1"/>
    <n v="500"/>
    <s v="ATSDR"/>
    <s v="No"/>
    <s v="ATSDR"/>
    <n v="500"/>
    <n v="500"/>
    <d v="2024-01-01T00:00:00"/>
    <s v="Animal"/>
    <x v="3"/>
    <s v="Yes"/>
    <s v="Medinsky 1985"/>
    <s v="Increased methemoglobin"/>
    <m/>
    <s v="BMC1SD"/>
    <m/>
    <s v="14 days"/>
    <s v="Yes"/>
    <s v="6/24 hours/day x 5/7 days/week"/>
    <s v="Yes"/>
    <s v="Default DAF = 1"/>
    <n v="3"/>
    <n v="10"/>
    <m/>
    <m/>
    <m/>
    <m/>
    <n v="30"/>
    <m/>
    <m/>
    <s v="Click Here"/>
    <m/>
    <s v="Proposed noncancer TRVs are from very new ATSDR tox profile (2024). No proposed change to cancer TRV."/>
    <s v="Yes"/>
    <d v="2025-01-15T00:00:00"/>
    <x v="0"/>
  </r>
  <r>
    <x v="150"/>
    <x v="150"/>
    <x v="150"/>
    <x v="150"/>
    <m/>
    <x v="0"/>
    <n v="5"/>
    <s v="PPRTV"/>
    <s v="No"/>
    <s v="PPRTV"/>
    <n v="5"/>
    <n v="5"/>
    <d v="2013-07-26T00:00:00"/>
    <s v="Animal"/>
    <x v="0"/>
    <s v="Yes"/>
    <s v="NTP 1997"/>
    <s v="Hyaline degeneration in the respiratory epithelium"/>
    <m/>
    <s v="BMC10"/>
    <m/>
    <s v="103 weeks"/>
    <s v="Yes"/>
    <s v="6/24 hours/day x 5/7 days/week"/>
    <s v="Yes"/>
    <s v="RGDR = 0.254"/>
    <n v="3"/>
    <n v="10"/>
    <m/>
    <m/>
    <n v="10"/>
    <m/>
    <n v="300"/>
    <m/>
    <m/>
    <s v="Click Here"/>
    <m/>
    <s v="Proposed TRVs are only ones available from authoritative sources."/>
    <s v="Yes"/>
    <d v="2025-01-15T00:00:00"/>
    <x v="0"/>
  </r>
  <r>
    <x v="151"/>
    <x v="151"/>
    <x v="151"/>
    <x v="151"/>
    <m/>
    <x v="0"/>
    <n v="20"/>
    <s v="IRIS"/>
    <s v="Yes"/>
    <s v="IRIS"/>
    <n v="20"/>
    <n v="20"/>
    <d v="1991-03-01T00:00:00"/>
    <s v="Rat"/>
    <x v="8"/>
    <s v="Yes"/>
    <s v="Griffin 1980, 1981; Angus Chemical 1985a,b"/>
    <s v="Liver focal vacuolization and nodules in rats"/>
    <m/>
    <s v="LOAEL"/>
    <m/>
    <s v="22 months"/>
    <s v="Yes"/>
    <s v="7/24 hours/day x 5/7 days/week"/>
    <s v="Yes"/>
    <s v="DAF = 1"/>
    <s v="X"/>
    <n v="10"/>
    <s v="x"/>
    <m/>
    <n v="10"/>
    <n v="10"/>
    <n v="1000"/>
    <m/>
    <s v="&quot;A factor of 10 is used to account for the use of a LOAEL for a mild effect and for species to-species extrapolation&quot;"/>
    <s v="Click Here"/>
    <s v="Respiratory system "/>
    <s v="No proposed change to chronic noncancer TRV. Proposed cancer TRV is newly available since November 2019 from PPRTV and the proposed acute TRV is a modification of the newly available PPRTV subchronic RfC. DEQ proposes to remove the days/week adjustment from the PPRTV subchronic RfC. See notes pages for details. "/>
    <s v="No"/>
    <d v="2025-01-15T00:00:00"/>
    <x v="0"/>
  </r>
  <r>
    <x v="151"/>
    <x v="151"/>
    <x v="151"/>
    <x v="151"/>
    <m/>
    <x v="0"/>
    <n v="20"/>
    <s v="IRIS"/>
    <s v="Yes"/>
    <s v="PPRTV"/>
    <n v="70"/>
    <n v="70"/>
    <d v="2019-11-26T00:00:00"/>
    <s v="Animal"/>
    <x v="8"/>
    <s v="Yes"/>
    <s v="Lewis 1979; Ulrich 1977"/>
    <s v="focal hepatocyte hypertrophy, hepatocyte hyperplasia, and hepatocyte basophilic foci"/>
    <m/>
    <s v="NOAEL"/>
    <m/>
    <s v="1-3 months"/>
    <s v="Yes"/>
    <s v="7/24 hours/day x 5/7 days/week"/>
    <s v="Yes"/>
    <s v="RGDR[PU] = 0.80 or 0.83"/>
    <n v="3"/>
    <n v="10"/>
    <m/>
    <m/>
    <n v="10"/>
    <m/>
    <n v="300"/>
    <m/>
    <m/>
    <s v="Click Here"/>
    <m/>
    <s v="No proposed change to chronic noncancer TRV. Proposed cancer TRV is newly available since November 2019 from PPRTV and the proposed acute TRV is a modification of the newly available PPRTV subchronic RfC. DEQ proposes to remove the days/week adjustment from the PPRTV subchronic RfC. See notes pages for details. "/>
    <s v="No"/>
    <d v="2025-01-15T00:00:00"/>
    <x v="1"/>
  </r>
  <r>
    <x v="151"/>
    <x v="151"/>
    <x v="151"/>
    <x v="151"/>
    <m/>
    <x v="1"/>
    <n v="93"/>
    <s v="DEQ"/>
    <s v="No"/>
    <s v="DEQ"/>
    <n v="93.337999999999994"/>
    <n v="93"/>
    <d v="2023-08-07T00:00:00"/>
    <s v="Animal"/>
    <x v="8"/>
    <s v="Yes"/>
    <s v="Lewis 1979; Ulrich 1977"/>
    <s v="focal hepatocyte hypertrophy, hepatocyte hyperplasia, and hepatocyte basophilic foci"/>
    <m/>
    <s v="NOAEL"/>
    <m/>
    <s v="1-3 months"/>
    <s v="Yes"/>
    <s v="7/24 hours"/>
    <s v="Yes"/>
    <s v="RGDR[PU] = 0.80 or 0.83"/>
    <n v="3"/>
    <n v="10"/>
    <m/>
    <m/>
    <n v="10"/>
    <m/>
    <n v="300"/>
    <m/>
    <m/>
    <s v="TRV Support Document"/>
    <m/>
    <s v="No proposed change to chronic noncancer TRV. Proposed cancer TRV is newly available since November 2019 from PPRTV and the proposed acute TRV is a modification of the newly available PPRTV subchronic RfC. DEQ proposes to remove the days/week adjustment from the PPRTV subchronic RfC. See notes pages for details. "/>
    <s v="Yes"/>
    <d v="2025-01-15T00:00:00"/>
    <x v="0"/>
  </r>
  <r>
    <x v="152"/>
    <x v="152"/>
    <x v="152"/>
    <x v="152"/>
    <n v="3"/>
    <x v="0"/>
    <n v="0.04"/>
    <s v="PPRTV"/>
    <s v="No"/>
    <s v="PPRTV"/>
    <n v="0.04"/>
    <n v="0.04"/>
    <d v="2007-06-19T00:00:00"/>
    <s v="Animal"/>
    <x v="6"/>
    <s v="Yes"/>
    <s v="Klein 1989, 1991"/>
    <s v="Decreased body weight"/>
    <m/>
    <s v="LOAEL"/>
    <m/>
    <s v="502 days"/>
    <s v="No"/>
    <m/>
    <s v="No"/>
    <m/>
    <n v="10"/>
    <n v="10"/>
    <n v="3"/>
    <m/>
    <n v="10"/>
    <m/>
    <n v="3000"/>
    <m/>
    <m/>
    <s v="Click Here"/>
    <m/>
    <s v="No proposed changes to cancer TRV. Proposed noncancer TRV is a screening level PPRTV RfC developed in 2007."/>
    <s v="Yes"/>
    <d v="2025-01-15T00:00:00"/>
    <x v="0"/>
  </r>
  <r>
    <x v="153"/>
    <x v="153"/>
    <x v="153"/>
    <x v="153"/>
    <m/>
    <x v="1"/>
    <n v="120"/>
    <s v="OEHHA"/>
    <s v="No"/>
    <s v="OEHHA"/>
    <n v="120"/>
    <n v="120"/>
    <d v="1999-04-01T00:00:00"/>
    <s v="Human (asthmatics)"/>
    <x v="0"/>
    <s v="Yes"/>
    <m/>
    <s v="Small changes in airway function, especially in asthmatics"/>
    <m/>
    <m/>
    <m/>
    <s v="16 minutes"/>
    <m/>
    <m/>
    <m/>
    <m/>
    <n v="1"/>
    <n v="1"/>
    <n v="1"/>
    <n v="1"/>
    <n v="1"/>
    <m/>
    <n v="1"/>
    <m/>
    <s v="1 hour and 24 hr doses extrapolated from effects of 16 min exposure"/>
    <s v="Click Here"/>
    <s v="Musculo-skeletal system; Eyes; Skin"/>
    <s v="See sulfuric acid entry for details - do not apply chronic TRV for sulfuric acid to this compound"/>
    <s v="No"/>
    <d v="2025-01-15T00:00:00"/>
    <x v="0"/>
  </r>
  <r>
    <x v="154"/>
    <x v="154"/>
    <x v="154"/>
    <x v="154"/>
    <m/>
    <x v="1"/>
    <n v="2.8000000000000001E-2"/>
    <s v="DEQ"/>
    <s v="Yes"/>
    <s v="ATSDR"/>
    <n v="0.02"/>
    <n v="0.02"/>
    <d v="2017-01-01T00:00:00"/>
    <s v="Rat"/>
    <x v="1"/>
    <s v="Yes"/>
    <s v="NIOSH 1974"/>
    <s v="Neurological effects (red blood cell AChE inhibition)"/>
    <m/>
    <s v="NOAEL"/>
    <m/>
    <s v="6 weeks"/>
    <s v="Yes"/>
    <s v="7/24 hours/day x 5/7 days/week"/>
    <s v="No"/>
    <m/>
    <n v="10"/>
    <n v="10"/>
    <n v="1"/>
    <n v="1"/>
    <n v="1"/>
    <m/>
    <n v="100"/>
    <m/>
    <m/>
    <s v="TRV Support Document"/>
    <s v="Respiratory system ; Gastrointestinal system"/>
    <s v="Proposed acute TRV is modified from ATSDR's intermediate MRL. OHA staff removed the days/week intermittent exposure adjustment to better match DEQ's 24-hour averaging time for acute TRVs. See notes for more details. "/>
    <s v="Yes"/>
    <d v="2025-01-15T00:00:00"/>
    <x v="1"/>
  </r>
  <r>
    <x v="154"/>
    <x v="154"/>
    <x v="154"/>
    <x v="154"/>
    <m/>
    <x v="1"/>
    <n v="2.8000000000000001E-2"/>
    <s v="DEQ"/>
    <s v="Yes"/>
    <s v="DEQ"/>
    <n v="2.8000000000000001E-2"/>
    <n v="2.8000000000000001E-2"/>
    <d v="2023-08-08T00:00:00"/>
    <s v="Animal"/>
    <x v="1"/>
    <s v="Yes"/>
    <s v="NIOSH 1974"/>
    <s v="Neurological effects (red blood cell AChE inhibition)"/>
    <m/>
    <s v="NOAEL"/>
    <m/>
    <s v="6 weeks"/>
    <s v="Yes"/>
    <s v="7/24 hours/day  "/>
    <s v="No"/>
    <m/>
    <n v="10"/>
    <n v="10"/>
    <n v="1"/>
    <n v="1"/>
    <n v="1"/>
    <m/>
    <n v="100"/>
    <m/>
    <s v="This is adjusted from ATSDR's intermediate MRL to eliminate the days/week adjustment to better match DEQ's single 24-hour exposure averaging time for acute TRVs"/>
    <s v="TRV Support Document"/>
    <m/>
    <s v="Proposed acute TRV is modified from ATSDR's intermediate MRL. OHA staff removed the days/week intermittent exposure adjustment to better match DEQ's 24-hour averaging time for acute TRVs. See notes for more details. "/>
    <s v="Yes"/>
    <d v="2025-01-15T00:00:00"/>
    <x v="0"/>
  </r>
  <r>
    <x v="155"/>
    <x v="155"/>
    <x v="155"/>
    <x v="155"/>
    <m/>
    <x v="0"/>
    <n v="1"/>
    <s v="DEQ"/>
    <s v="No"/>
    <s v="DEQ"/>
    <n v="1"/>
    <n v="1"/>
    <d v="2024-08-23T00:00:00"/>
    <s v="Animal"/>
    <x v="4"/>
    <s v="Yes"/>
    <s v="ECHA 2020"/>
    <s v="Skin encrustations, sparsely haired areas, and encrustations around the eyes"/>
    <m/>
    <s v="NOAEL"/>
    <m/>
    <s v="90 days"/>
    <s v="Yes"/>
    <s v="Annual averaging"/>
    <s v="Yes"/>
    <s v="Human equivalent dose  calculated from rats using dosimetric adjustment factors based on human/animal body weight ratios"/>
    <n v="3"/>
    <n v="10"/>
    <m/>
    <n v="10"/>
    <n v="10"/>
    <m/>
    <n v="3000"/>
    <m/>
    <m/>
    <s v="TRV Support Document"/>
    <m/>
    <s v="DEQ proposes to adopt Michigan EGLE's annual ITSL without modification. It is based on an oral study with standard route-to-route extrapolation."/>
    <s v="Yes"/>
    <d v="2025-01-15T00:00:00"/>
    <x v="0"/>
  </r>
  <r>
    <x v="156"/>
    <x v="156"/>
    <x v="156"/>
    <x v="156"/>
    <n v="6"/>
    <x v="0"/>
    <n v="0.01"/>
    <s v="DEQ"/>
    <s v="No"/>
    <s v="DEQ"/>
    <n v="0.01"/>
    <n v="0.01"/>
    <d v="2024-08-23T00:00:00"/>
    <s v="Animal"/>
    <x v="8"/>
    <s v="Yes"/>
    <s v="Dupont 2010"/>
    <s v="Combined incidence of several histopathological changes"/>
    <m/>
    <s v="BMC10"/>
    <m/>
    <s v="2 weeks prior to mating through LD20 (total 53-64 days)"/>
    <s v="No"/>
    <s v="However, there is a subchronic to chronic UF"/>
    <s v="Yes"/>
    <s v="DAF = 0.14"/>
    <n v="3"/>
    <n v="10"/>
    <m/>
    <n v="10"/>
    <n v="10"/>
    <m/>
    <n v="3000"/>
    <m/>
    <s v="Standard default inputs for oral to inhalation extrapolation"/>
    <s v="TRV Support Document"/>
    <m/>
    <s v="DEQ proposes to adopt this chronic RfC directly from the New Jersey Department of Environmental Protection without modification. It's derivation is more transparent than the ECHA value, which is the only other potential value available. "/>
    <s v="Yes"/>
    <d v="2025-01-15T00:00:00"/>
    <x v="0"/>
  </r>
  <r>
    <x v="157"/>
    <x v="157"/>
    <x v="157"/>
    <x v="157"/>
    <n v="6"/>
    <x v="1"/>
    <n v="0.3"/>
    <s v="DEQ"/>
    <s v="No"/>
    <s v="DEQ"/>
    <n v="0.3"/>
    <n v="0.3"/>
    <d v="2024-08-23T00:00:00"/>
    <s v="Animal"/>
    <x v="10"/>
    <s v="Yes"/>
    <s v="NTP 2019"/>
    <s v="Decreased total T4"/>
    <m/>
    <s v="BMC1SD"/>
    <m/>
    <s v="28 days"/>
    <s v="No"/>
    <m/>
    <s v="Yes"/>
    <s v="DAF based on half life ratio between female rats and humans"/>
    <n v="3"/>
    <n v="10"/>
    <m/>
    <m/>
    <n v="3"/>
    <m/>
    <n v="100"/>
    <m/>
    <s v="Standard route-to-route extrapolation factors"/>
    <s v="TRV Support Document"/>
    <m/>
    <s v="Proposed acute TRV is adopted from Minnesota's 8/2022 short-term noncancer RAA. DEQ proposes Minnesota's value over TCEQ despite an older publication date because it: 1- is based on a more recent critical study than the TCEQ value, 2- has more transparent derivation calculations, 3- is based on a study that is closer to matching DEQ's 24-hour averaging time, 4- has lower uncertainty factors (100 vs. 300), 5- is based on the preferred benchmark dose modeling for POD rather than a NOAEL. "/>
    <s v="Yes"/>
    <d v="2025-01-15T00:00:00"/>
    <x v="0"/>
  </r>
  <r>
    <x v="158"/>
    <x v="158"/>
    <x v="158"/>
    <x v="158"/>
    <n v="6"/>
    <x v="0"/>
    <n v="3.5"/>
    <s v="DEQ"/>
    <s v="No"/>
    <s v="DEQ"/>
    <n v="3.5"/>
    <n v="3.5"/>
    <d v="2024-07-29T00:00:00"/>
    <s v="Animal"/>
    <x v="8"/>
    <s v="Yes"/>
    <s v="Butenhoff 2012"/>
    <s v="Increased relative liver weight (hypertrophy) and decreased thyroxine (T4)"/>
    <m/>
    <s v="NOAEL"/>
    <m/>
    <s v="90 days"/>
    <s v="No"/>
    <s v="covered in route-route extrapolation"/>
    <s v="Yes"/>
    <s v="Adjusted for difference in half-life between humans and test animals and also extrapolated from oral to inhalation exposure route"/>
    <n v="3"/>
    <n v="10"/>
    <m/>
    <n v="10"/>
    <n v="3"/>
    <m/>
    <n v="1000"/>
    <m/>
    <s v="This value comes from TCEQ unaltered"/>
    <s v="TRV Support Document"/>
    <m/>
    <s v="The proposed chronic TRV is adopted unaltered from TCEQ. The TCEQ RfC was published 2/14/2023 and uses the most recent 2022 EPA oral reference dose as the basis. The proposed acute TRV is adopted unaltered from the Minnesota Department of Health and was derived from an older (2007) oral study. "/>
    <s v="Yes"/>
    <d v="2025-01-15T00:00:00"/>
    <x v="0"/>
  </r>
  <r>
    <x v="158"/>
    <x v="158"/>
    <x v="158"/>
    <x v="158"/>
    <n v="6"/>
    <x v="0"/>
    <n v="3.5"/>
    <s v="DEQ"/>
    <s v="No"/>
    <s v="DEQ"/>
    <n v="3.5"/>
    <n v="3.5"/>
    <d v="2024-07-29T00:00:00"/>
    <s v="Animal"/>
    <x v="10"/>
    <s v="Yes"/>
    <s v="Butenhoff 2012"/>
    <s v="Increased relative liver weight (hypertrophy) and decreased thyroxine (T4)"/>
    <m/>
    <s v="NOAEL"/>
    <m/>
    <s v="90 days"/>
    <s v="No"/>
    <s v="covered in route-route extrapolation"/>
    <s v="Yes"/>
    <s v="Adjusted for difference in half-life between humans and test animals and also extrapolated from oral to inhalation exposure route"/>
    <n v="3"/>
    <n v="10"/>
    <m/>
    <n v="10"/>
    <n v="3"/>
    <m/>
    <n v="1000"/>
    <m/>
    <s v="This value comes from TCEQ unaltered"/>
    <s v="TRV Support Document"/>
    <m/>
    <s v="The proposed chronic TRV is adopted unaltered from TCEQ. The TCEQ RfC was published 2/14/2023 and uses the most recent 2022 EPA oral reference dose as the basis. The proposed acute TRV is adopted unaltered from the Minnesota Department of Health and was derived from an older (2007) oral study. "/>
    <s v="Yes"/>
    <d v="2025-01-15T00:00:00"/>
    <x v="0"/>
  </r>
  <r>
    <x v="158"/>
    <x v="158"/>
    <x v="158"/>
    <x v="158"/>
    <n v="6"/>
    <x v="1"/>
    <n v="10"/>
    <s v="DEQ"/>
    <s v="No"/>
    <s v="DEQ"/>
    <n v="10"/>
    <n v="10"/>
    <d v="2024-07-29T00:00:00"/>
    <s v="Animal"/>
    <x v="8"/>
    <s v="Yes"/>
    <s v="Notox 2007"/>
    <s v="Decreased cholesterol; increased relative thyroid weight, decreased serum total thyroxine (T4), decreased dialysis free thyroxine)"/>
    <m/>
    <s v="BMC1SD"/>
    <m/>
    <s v="28 days"/>
    <s v="No"/>
    <s v="covered in route-route extrapolation"/>
    <s v="Yes"/>
    <s v="Adjusted for difference in half-life between humans and test animals and also extrapolated from oral to inhalation exposure route"/>
    <n v="3"/>
    <n v="10"/>
    <m/>
    <m/>
    <n v="3"/>
    <m/>
    <n v="100"/>
    <m/>
    <s v="This value is adopted unaltered from Minnesota Department of Health's 2021 published short-term RAA"/>
    <s v="TRV Support Document"/>
    <m/>
    <s v="The proposed chronic TRV is adopted unaltered from TCEQ. The TCEQ RfC was published 2/14/2023 and uses the most recent 2022 EPA oral reference dose as the basis. The proposed acute TRV is adopted unaltered from the Minnesota Department of Health and was derived from an older (2007) oral study. "/>
    <s v="Yes"/>
    <d v="2025-01-15T00:00:00"/>
    <x v="0"/>
  </r>
  <r>
    <x v="158"/>
    <x v="158"/>
    <x v="158"/>
    <x v="158"/>
    <n v="6"/>
    <x v="1"/>
    <n v="10"/>
    <s v="DEQ"/>
    <s v="No"/>
    <s v="DEQ"/>
    <n v="10"/>
    <n v="10"/>
    <d v="2024-07-29T00:00:00"/>
    <s v="Animal"/>
    <x v="10"/>
    <s v="Yes"/>
    <s v="Notox 2007"/>
    <s v="Decreased cholesterol; increased relative thyroid weight, decreased serum total thyroxine (T4), decreased dialysis free thyroxine)"/>
    <m/>
    <s v="BMC1SD"/>
    <m/>
    <s v="28 days"/>
    <s v="No"/>
    <s v="covered in route-route extrapolation"/>
    <s v="Yes"/>
    <s v="Adjusted for difference in half-life between humans and test animals and also extrapolated from oral to inhalation exposure route"/>
    <n v="3"/>
    <n v="10"/>
    <m/>
    <m/>
    <n v="3"/>
    <m/>
    <n v="100"/>
    <m/>
    <s v="This value is adopted unaltered from Minnesota Department of Health's 2021 published short-term RAA"/>
    <s v="TRV Support Document"/>
    <m/>
    <s v="The proposed chronic TRV is adopted unaltered from TCEQ. The TCEQ RfC was published 2/14/2023 and uses the most recent 2022 EPA oral reference dose as the basis. The proposed acute TRV is adopted unaltered from the Minnesota Department of Health and was derived from an older (2007) oral study. "/>
    <s v="Yes"/>
    <d v="2025-01-15T00:00:00"/>
    <x v="0"/>
  </r>
  <r>
    <x v="159"/>
    <x v="159"/>
    <x v="159"/>
    <x v="159"/>
    <m/>
    <x v="0"/>
    <n v="2600"/>
    <s v="DEQ"/>
    <s v="No"/>
    <s v="DEQ"/>
    <n v="2600"/>
    <n v="2600"/>
    <d v="2024-08-23T00:00:00"/>
    <s v="Animal"/>
    <x v="0"/>
    <s v="Yes"/>
    <s v="ECHA (2021) Study dated 2001"/>
    <s v="Congestion and weight loss"/>
    <m/>
    <s v="NOAEL"/>
    <m/>
    <s v="28 days"/>
    <s v="Yes"/>
    <s v="6/24 hours/day"/>
    <s v="No"/>
    <s v="None specified but full 10 for UFA was applied"/>
    <n v="10"/>
    <n v="10"/>
    <m/>
    <n v="20"/>
    <m/>
    <m/>
    <n v="2000"/>
    <m/>
    <m/>
    <s v="TRV Support Document"/>
    <m/>
    <s v="DEQ proposes to adopt Michigan EGLE's 2021 annual ITSL as a chronic TRV without modification. It is the most transparently derived inhalation toxicity value available for this TAC and is not based on occupational values."/>
    <s v="Yes"/>
    <d v="2025-01-15T00:00:00"/>
    <x v="0"/>
  </r>
  <r>
    <x v="160"/>
    <x v="160"/>
    <x v="160"/>
    <x v="160"/>
    <n v="6"/>
    <x v="0"/>
    <n v="6.9999999999999999E-6"/>
    <s v="DEQ"/>
    <s v="No"/>
    <s v="DEQ"/>
    <n v="6.9999999999999999E-6"/>
    <n v="6.9999999999999999E-6"/>
    <d v="2025-06-24T00:00:00"/>
    <s v="Human"/>
    <x v="5"/>
    <s v="Yes"/>
    <s v="Grandjean 2012; Budtz-Jorgensen 2018; Wickstrom 2020"/>
    <s v="Decreased serum antibody concentrations for tetanus and diphtheria in children at age 7 yr and PFDA measured at age 5 yr; Decreased birth weight in male and female children"/>
    <m/>
    <s v="BMCL1/2 SD"/>
    <m/>
    <s v="Chronic during development"/>
    <s v="No"/>
    <m/>
    <s v="No"/>
    <m/>
    <m/>
    <n v="10"/>
    <m/>
    <m/>
    <n v="3"/>
    <m/>
    <n v="30"/>
    <m/>
    <s v="Standard extrapolation from oral to inhalation exposure route"/>
    <s v="TRV Support Document"/>
    <m/>
    <s v="Oral reference dose used to calculate this TRV is from EPA, one of DEQ's authoritative sources. The extrapolation from oral to inhalation route is described in the TRV Support Document. "/>
    <s v="Yes"/>
    <d v="2025-07-21T00:00:00"/>
    <x v="0"/>
  </r>
  <r>
    <x v="160"/>
    <x v="160"/>
    <x v="160"/>
    <x v="160"/>
    <n v="6"/>
    <x v="0"/>
    <n v="6.9999999999999999E-6"/>
    <s v="DEQ"/>
    <s v="No"/>
    <s v="DEQ"/>
    <n v="6.9999999999999999E-6"/>
    <n v="6.9999999999999999E-6"/>
    <d v="2025-06-24T00:00:00"/>
    <s v="Human"/>
    <x v="6"/>
    <s v="Yes"/>
    <s v="Grandjean 2012; Budtz-Jorgensen 2018; Wickstrom 2020"/>
    <s v="Decreased serum antibody concentrations for tetanus and diphtheria in children at age 7 yr and PFDA measured at age 5 yr; Decreased birth weight in male and female children"/>
    <m/>
    <s v="BMCL1/2 SD"/>
    <m/>
    <s v="Chronic during development"/>
    <s v="No"/>
    <m/>
    <s v="No"/>
    <m/>
    <m/>
    <n v="10"/>
    <m/>
    <m/>
    <n v="3"/>
    <m/>
    <n v="30"/>
    <m/>
    <s v="Standard extrapolation from oral to inhalation exposure route"/>
    <s v="TRV Support Document"/>
    <m/>
    <s v="Oral reference dose used to calculate this TRV is from EPA, one of DEQ's authoritative sources. Extrapolation to inhalation route is described in the TRV Support Document. "/>
    <s v="Yes"/>
    <d v="2025-07-21T00:00:00"/>
    <x v="0"/>
  </r>
  <r>
    <x v="161"/>
    <x v="161"/>
    <x v="161"/>
    <x v="161"/>
    <n v="6"/>
    <x v="0"/>
    <n v="4.2000000000000003E-2"/>
    <s v="DEQ"/>
    <s v="No"/>
    <s v="DEQ"/>
    <n v="4.2000000000000003E-2"/>
    <n v="4.2000000000000003E-2"/>
    <d v="2024-08-23T00:00:00"/>
    <s v="Animal"/>
    <x v="9"/>
    <s v="Yes"/>
    <s v="Shi 2007"/>
    <s v="25% decrease in body weight; decreased serum testosterone and estradiol"/>
    <m/>
    <s v="NOAEL"/>
    <m/>
    <s v="14 days"/>
    <s v="No"/>
    <s v="Subchronic to chronic UF applied"/>
    <s v="No"/>
    <s v="Covered in UFA"/>
    <n v="81"/>
    <n v="10"/>
    <m/>
    <n v="10"/>
    <n v="10"/>
    <m/>
    <n v="81000"/>
    <s v="UFA includes dosimetric adjustment from animals to humans and ratio of half-life in animals to half-life in humans"/>
    <s v="Standard route-to-route extrapolation"/>
    <s v="TRV Support Document"/>
    <m/>
    <s v="Proposed chronic TRV is based on a 2/14/2023 TCEQ RfC. It is the only inhalation value available from any sources identified."/>
    <s v="Yes"/>
    <d v="2025-01-15T00:00:00"/>
    <x v="0"/>
  </r>
  <r>
    <x v="162"/>
    <x v="162"/>
    <x v="162"/>
    <x v="162"/>
    <m/>
    <x v="1"/>
    <n v="3.4000000000000002E-2"/>
    <s v="DEQ"/>
    <s v="No"/>
    <s v="DEQ"/>
    <n v="3.4000000000000002E-2"/>
    <n v="3.4000000000000002E-2"/>
    <d v="2021-08-01T00:00:00"/>
    <s v="Animal"/>
    <x v="10"/>
    <s v="Yes"/>
    <s v="NTP 2018"/>
    <s v="Decreased free T4; Changes in cholesterol levels and increased hepatic focal necrosis"/>
    <m/>
    <s v="Other"/>
    <s v="BMDL 20%"/>
    <s v="28 days"/>
    <s v="No"/>
    <s v="Incorporated through half-life and route-to-route adjustments"/>
    <s v="Yes"/>
    <s v="DAF = 0.00292 based relative half-life differences in rats and humans; Oral to inhalation route extrapolation done using standard defaults"/>
    <n v="3"/>
    <n v="10"/>
    <m/>
    <m/>
    <n v="10"/>
    <m/>
    <n v="300"/>
    <m/>
    <s v="This value is adopted without modification from Minnesota DH"/>
    <s v="TRV Support Document"/>
    <m/>
    <s v="The proposed acute TRV is adopted without modification from Minnesota Department of Health. "/>
    <s v="Yes"/>
    <d v="2025-01-15T00:00:00"/>
    <x v="0"/>
  </r>
  <r>
    <x v="162"/>
    <x v="162"/>
    <x v="162"/>
    <x v="162"/>
    <m/>
    <x v="1"/>
    <n v="3.4000000000000002E-2"/>
    <s v="DEQ"/>
    <s v="No"/>
    <s v="DEQ"/>
    <n v="3.4000000000000002E-2"/>
    <n v="3.4000000000000002E-2"/>
    <d v="2021-08-01T00:00:00"/>
    <s v="Animal"/>
    <x v="8"/>
    <s v="Yes"/>
    <s v="NTP 2018"/>
    <s v="Decreased free T4; Changes in cholesterol levels and increased hepatic focal necrosis"/>
    <m/>
    <s v="Other"/>
    <s v="BMDL 20%"/>
    <s v="28 days"/>
    <s v="No"/>
    <s v="Incorporated through half-life and route-to-route adjustments"/>
    <s v="Yes"/>
    <s v="DAF = 0.00292 based relative half-life differences in rats and humans; Oral to inhalation route extrapolation done using standard defaults"/>
    <n v="3"/>
    <n v="10"/>
    <m/>
    <m/>
    <n v="10"/>
    <m/>
    <n v="300"/>
    <m/>
    <s v="This value is adopted without modification from Minnesota DH"/>
    <s v="TRV Support Document"/>
    <m/>
    <s v="The proposed acute TRV is adopted without modification from Minnesota Department of Health. "/>
    <s v="Yes"/>
    <d v="2025-01-15T00:00:00"/>
    <x v="0"/>
  </r>
  <r>
    <x v="163"/>
    <x v="163"/>
    <x v="163"/>
    <x v="163"/>
    <n v="6"/>
    <x v="0"/>
    <n v="0.5"/>
    <s v="DEQ"/>
    <s v="No"/>
    <s v="DEQ"/>
    <n v="0.5"/>
    <n v="0.5"/>
    <d v="2022-02-01T00:00:00"/>
    <s v="Animal"/>
    <x v="8"/>
    <s v="Yes"/>
    <s v="Loveless 2009"/>
    <s v="Decreased bilirubin; nasal epithelial degeneration"/>
    <m/>
    <s v="BMC10"/>
    <m/>
    <s v="90 - 160 days"/>
    <s v="No"/>
    <s v="Incorporated through DAF and route-to-route extrapolation"/>
    <s v="Yes"/>
    <s v="DAF = 0.045 derived based on ratio of rat and human half-lives; oral to inhalation route extrapolation done using standard defaults"/>
    <n v="3"/>
    <n v="10"/>
    <m/>
    <m/>
    <n v="10"/>
    <m/>
    <n v="300"/>
    <m/>
    <s v="This value is derived by Minnesota DH from oral studies"/>
    <s v="TRV Support Document"/>
    <m/>
    <s v="Both proposed values are adopted without modification from the Minnesota Department of Health https://www.health.state.mn.us/communities/environment/risk/docs/guidance/air/pfhxa.pdf "/>
    <s v="Yes"/>
    <d v="2025-01-15T00:00:00"/>
    <x v="0"/>
  </r>
  <r>
    <x v="163"/>
    <x v="163"/>
    <x v="163"/>
    <x v="163"/>
    <n v="6"/>
    <x v="0"/>
    <n v="0.5"/>
    <s v="DEQ"/>
    <s v="No"/>
    <s v="DEQ"/>
    <n v="0.5"/>
    <n v="0.5"/>
    <d v="2022-02-01T00:00:00"/>
    <s v="Animal"/>
    <x v="0"/>
    <s v="Yes"/>
    <s v="Loveless 2009"/>
    <s v="Decreased bilirubin; nasal epithelial degeneration"/>
    <m/>
    <s v="BMC10"/>
    <m/>
    <s v="90 - 160 days"/>
    <s v="No"/>
    <s v="Incorporated through DAF and route-to-route extrapolation"/>
    <s v="Yes"/>
    <s v="DAF = 0.045 derived based on ratio of rat and human half-lives; oral to inhalation route extrapolation done using standard defaults"/>
    <n v="3"/>
    <n v="10"/>
    <m/>
    <m/>
    <n v="10"/>
    <m/>
    <n v="300"/>
    <m/>
    <s v="This value is derived by Minnesota DH from oral studies"/>
    <s v="TRV Support Document"/>
    <m/>
    <s v="Both proposed values are adopted without modification from the Minnesota Department of Health https://www.health.state.mn.us/communities/environment/risk/docs/guidance/air/pfhxa.pdf "/>
    <s v="Yes"/>
    <d v="2025-01-15T00:00:00"/>
    <x v="0"/>
  </r>
  <r>
    <x v="163"/>
    <x v="163"/>
    <x v="163"/>
    <x v="163"/>
    <n v="6"/>
    <x v="1"/>
    <n v="1"/>
    <s v="DEQ"/>
    <s v="No"/>
    <s v="DEQ"/>
    <n v="1"/>
    <n v="1"/>
    <d v="2022-02-01T00:00:00"/>
    <s v="Animal"/>
    <x v="10"/>
    <s v="Yes"/>
    <s v="NTP 2019"/>
    <s v="Thyroid function disruption; decreased pup body weight"/>
    <m/>
    <s v="BMC1SD"/>
    <m/>
    <s v="28 days"/>
    <s v="No"/>
    <s v="Incorporated through DAF and route-to-route extrapolation"/>
    <s v="Yes"/>
    <s v="DAF = 0.0037 derived from ration of half-lives between rats and humans; Also extrapolated from oral to inhalation using standard default factors"/>
    <n v="3"/>
    <n v="10"/>
    <m/>
    <m/>
    <n v="10"/>
    <m/>
    <n v="300"/>
    <m/>
    <s v="This value is derived by Minnesota DH from oral studies"/>
    <s v="TRV Support Document"/>
    <m/>
    <s v="Both proposed values are adopted without modification from the Minnesota Department of Health https://www.health.state.mn.us/communities/environment/risk/docs/guidance/air/pfhxa.pdf "/>
    <s v="Yes"/>
    <d v="2025-01-15T00:00:00"/>
    <x v="0"/>
  </r>
  <r>
    <x v="163"/>
    <x v="163"/>
    <x v="163"/>
    <x v="163"/>
    <n v="6"/>
    <x v="1"/>
    <n v="1"/>
    <s v="DEQ"/>
    <s v="No"/>
    <s v="DEQ"/>
    <n v="1"/>
    <n v="1"/>
    <d v="2022-02-01T00:00:00"/>
    <s v="Animal"/>
    <x v="6"/>
    <s v="Yes"/>
    <s v="NTP 2019"/>
    <s v="Thyroid function disruption; decreased pup body weight"/>
    <m/>
    <s v="BMC1SD"/>
    <m/>
    <s v="28 days"/>
    <s v="No"/>
    <s v="Incorporated through DAF and route-to-route extrapolation"/>
    <s v="Yes"/>
    <s v="DAF = 0.0037 derived from ration of half-lives between rats and humans; Also extrapolated from oral to inhalation using standard default factors"/>
    <n v="3"/>
    <n v="10"/>
    <m/>
    <m/>
    <n v="10"/>
    <m/>
    <n v="300"/>
    <m/>
    <s v="This value is derived by Minnesota DH from oral studies"/>
    <s v="TRV Support Document"/>
    <m/>
    <s v="Both proposed values are adopted without modification from the Minnesota Department of Health https://www.health.state.mn.us/communities/environment/risk/docs/guidance/air/pfhxa.pdf "/>
    <s v="Yes"/>
    <d v="2025-01-15T00:00:00"/>
    <x v="0"/>
  </r>
  <r>
    <x v="164"/>
    <x v="164"/>
    <x v="164"/>
    <x v="164"/>
    <m/>
    <x v="1"/>
    <n v="4.7E-2"/>
    <s v="DEQ"/>
    <s v="No"/>
    <s v="DEQ"/>
    <n v="4.7E-2"/>
    <n v="4.7E-2"/>
    <d v="2024-08-23T00:00:00"/>
    <s v="Animal"/>
    <x v="0"/>
    <s v="Yes"/>
    <s v="Kinney 1989"/>
    <s v="Lung noise and labored breathing"/>
    <m/>
    <s v="NOAEL"/>
    <m/>
    <s v="4 hours"/>
    <s v="Yes"/>
    <s v="4/24 hours/day"/>
    <s v="No"/>
    <s v="UFA incorporates dosimetric adjustment"/>
    <n v="243"/>
    <n v="10"/>
    <m/>
    <m/>
    <n v="10"/>
    <m/>
    <n v="24300"/>
    <s v="UFA includes dosimetric adjustment based ratio of half-lives in animals and humans"/>
    <s v="Modified from TCEQ 2023 chronic value"/>
    <s v="TRV Support Document"/>
    <m/>
    <s v="Modified from TCEQ chronic RfC. The critical study is only a 4 hour exposure. DEQ proposes to remove the subchronic to chronic UF, adjust the 4 hour exposure to a 24 hour averaging time, and adopt the modified value as an acute TRV. No values are available from any other sources. See TCEQ document and Appendix A for more details."/>
    <s v="Yes"/>
    <d v="2025-01-15T00:00:00"/>
    <x v="0"/>
  </r>
  <r>
    <x v="165"/>
    <x v="165"/>
    <x v="165"/>
    <x v="165"/>
    <n v="6"/>
    <x v="0"/>
    <n v="4.0000000000000002E-4"/>
    <s v="DEQ"/>
    <s v="No"/>
    <s v="DEQ"/>
    <n v="4.0000000000000002E-4"/>
    <n v="4.0000000000000002E-4"/>
    <d v="2024-08-23T00:00:00"/>
    <s v="Human"/>
    <x v="11"/>
    <s v="Yes"/>
    <s v="Wickstrom 2021; Dong 2014"/>
    <s v="Decreased birthweight; Increased total cholesterol"/>
    <m/>
    <s v="Other"/>
    <s v="Oral RfD from EPA"/>
    <s v="Varies by study"/>
    <s v="No"/>
    <s v="No quantitative time adjustment but Michigan applies it as an acute RfC"/>
    <s v="No"/>
    <m/>
    <m/>
    <m/>
    <m/>
    <m/>
    <m/>
    <m/>
    <s v="none"/>
    <s v="EPA applied Us in deriving oral RfD - Michigan made adjustments to the final RfD to make it an inhalation value"/>
    <s v="Standard defaults for converting oral to inhalation exposure"/>
    <s v="TRV Support Document"/>
    <m/>
    <s v="Proposed chronic TRV is adopted from Michigan EGLE as is, but proposed for application as chronic TRV rather than acute as Michigan uses it. Michigan did not apply any quantitative time adjustments to make it fit a 24 hour exposure period - rather it is a policy decision on their part to apply it as an acute value. It is the most recently published of the available TRVs and is based on the very recent (4/2024) EPA RfDs behind the drinking water standard. The proposed acute TRV is adopted unmodified from Minnesota DH's short-term RAA. It is the only acute value available that is not based on an occupational limit and that has transparent derivation information available. "/>
    <s v="Yes"/>
    <d v="2025-01-15T00:00:00"/>
    <x v="0"/>
  </r>
  <r>
    <x v="165"/>
    <x v="165"/>
    <x v="165"/>
    <x v="165"/>
    <n v="6"/>
    <x v="0"/>
    <n v="4.0000000000000002E-4"/>
    <s v="DEQ"/>
    <s v="No"/>
    <s v="DEQ"/>
    <n v="4.0000000000000002E-4"/>
    <n v="4.0000000000000002E-4"/>
    <d v="2024-08-23T00:00:00"/>
    <s v="Human"/>
    <x v="6"/>
    <s v="Yes"/>
    <s v="Wickstrom 2021; Dong 2014"/>
    <s v="Decreased birthweight; Increased total cholesterol"/>
    <m/>
    <s v="Other"/>
    <s v="Oral RfD from EPA"/>
    <s v="Varies by study"/>
    <s v="No"/>
    <s v="No quantitative time adjustment but Michigan applies it as an acute RfC"/>
    <s v="No"/>
    <m/>
    <m/>
    <m/>
    <m/>
    <m/>
    <m/>
    <m/>
    <s v="none"/>
    <s v="EPA applied Us in deriving oral RfD - Michigan made adjustments to the final RfD to make it an inhalation value"/>
    <s v="Standard defaults for converting oral to inhalation exposure"/>
    <s v="TRV Support Document"/>
    <m/>
    <s v="Proposed chronic TRV is adopted from Michigan EGLE as is, but proposed for application as chronic TRV rather than acute as Michigan uses it. Michigan did not apply any quantitative time adjustments to make it fit a 24 hour exposure period - rather it is a policy decision on their part to apply it as an acute value. It is the most recently published of the available TRVs and is based on the very recent (4/2024) EPA RfDs behind the drinking water standard. The proposed acute TRV is adopted unmodified from Minnesota DH's short-term RAA. It is the only acute value available that is not based on an occupational limit and that has transparent derivation information available. "/>
    <s v="Yes"/>
    <d v="2025-01-15T00:00:00"/>
    <x v="0"/>
  </r>
  <r>
    <x v="165"/>
    <x v="165"/>
    <x v="165"/>
    <x v="165"/>
    <n v="6"/>
    <x v="1"/>
    <n v="1.0999999999999999E-2"/>
    <s v="DEQ"/>
    <s v="No"/>
    <s v="DEQ"/>
    <n v="1.0999999999999999E-2"/>
    <n v="1.0999999999999999E-2"/>
    <d v="2024-08-28T00:00:00"/>
    <s v="Animal"/>
    <x v="5"/>
    <s v="Yes"/>
    <s v="Dong 2011"/>
    <s v="Increased IL-4 and decreased SRBC-specific IgM levels"/>
    <m/>
    <s v="NOAEL"/>
    <m/>
    <s v="60 days"/>
    <s v="Yes"/>
    <s v="Accounted for in oral to inhalation extrapolation"/>
    <s v="Yes"/>
    <s v="DAF based on dosimetric adjustment"/>
    <n v="3"/>
    <n v="10"/>
    <m/>
    <m/>
    <n v="3"/>
    <m/>
    <n v="100"/>
    <m/>
    <m/>
    <s v="TRV Support Document"/>
    <m/>
    <s v="Proposed chronic TRV is adopted from Michigan EGLE as is, but proposed for application as chronic TRV rather than acute as Michigan uses it. Michigan did not apply any quantitative time adjustments to make it fit a 24 hour exposure period - rather it is a policy decision on their part to apply it as an acute value. It is the most recently published of the available TRVs and is based on the very recent (4/2024) EPA RfD's behind the drinking water standard. The proposed acute TRV is adopted unmodified from Minnesota DH's short-term RAA. It is the only acute value available that is not based on an occupational limit and that has transparent derivation information available. "/>
    <s v="Yes"/>
    <d v="2025-01-15T00:00:00"/>
    <x v="0"/>
  </r>
  <r>
    <x v="166"/>
    <x v="166"/>
    <x v="166"/>
    <x v="166"/>
    <n v="6"/>
    <x v="0"/>
    <n v="1E-4"/>
    <s v="DEQ"/>
    <s v="No"/>
    <s v="DEQ"/>
    <n v="1E-4"/>
    <n v="1E-4"/>
    <d v="2024-08-22T00:00:00"/>
    <s v="Human"/>
    <x v="8"/>
    <s v="Yes"/>
    <s v="Budtz-Jorgensen 2018; Wikstrom 2021; Dong 2019"/>
    <s v="Decreased serum anti-tetanus and anti-diphtheria antibody concentrations in children, decreased infant birth weight, increased total cholesterol in adults"/>
    <m/>
    <s v="Other"/>
    <s v="Michigan's POD was an oral RfD from EPA"/>
    <s v="Varies by study"/>
    <s v="No"/>
    <s v="Michigan applies this value to 24-hour exposures made not quantitative adjustments to the number, which EPA developed based on chronic exposure"/>
    <s v="No"/>
    <m/>
    <m/>
    <m/>
    <m/>
    <m/>
    <m/>
    <m/>
    <s v="none"/>
    <m/>
    <m/>
    <s v="TRV Support Document"/>
    <m/>
    <s v="The proposed chronic value is adopted directly from Michigan EGLE. The only DEQ-proposed modification is to apply this value to chronic exposure as opposed to the 24-hour exposure applied by Michigan EGLE. The oral RfD from which this value is derived was developed 4/2024 by the EPA in support of drinking water standards. The way EPA applies their RfD is to chronic exposure -not acute- and Michigan did not make any quantitative adjustments to the number to make it fit an acute/24-hour exposure. "/>
    <s v="Yes"/>
    <d v="2025-07-21T00:00:00"/>
    <x v="0"/>
  </r>
  <r>
    <x v="166"/>
    <x v="166"/>
    <x v="166"/>
    <x v="166"/>
    <n v="6"/>
    <x v="0"/>
    <n v="1E-4"/>
    <s v="DEQ"/>
    <s v="No"/>
    <s v="DEQ"/>
    <n v="1E-4"/>
    <n v="1E-4"/>
    <d v="2024-08-22T00:00:00"/>
    <s v="Human"/>
    <x v="6"/>
    <s v="Yes"/>
    <s v="Budtz-Jorgensen 2018; Wikstrom 2021; Dong 2019"/>
    <s v="Decreased serum anti-tetanus and anti-diphtheria antibody concentrations in children, decreased infant birth weight, increased total cholesterol in adults"/>
    <m/>
    <s v="Other"/>
    <s v="Michigan's POD was an oral RfD from EPA"/>
    <s v="Varies by study"/>
    <s v="No"/>
    <s v="Michigan applies this value to 24-hour exposures made not quantitative adjustments to the number, which EPA developed based on chronic exposure"/>
    <s v="No"/>
    <m/>
    <m/>
    <m/>
    <m/>
    <m/>
    <m/>
    <m/>
    <s v="none"/>
    <m/>
    <m/>
    <s v="TRV Support Document"/>
    <m/>
    <s v="The proposed chronic value is adopted directly from Michigan EGLE. The only DEQ-proposed modification is to apply this value to chronic exposure as opposed to the 24-hour exposure applied by Michigan EGLE. The oral RfD from which this value is derived was developed 4/2024 by the EPA in support of drinking water standards. The way EPA applies their RfD is to chronic exposure -not acute- and Michigan did not make any quantitative adjustments to the number to make it fit an acute/24-hour exposure. "/>
    <s v="Yes"/>
    <d v="2025-07-21T00:00:00"/>
    <x v="0"/>
  </r>
  <r>
    <x v="166"/>
    <x v="166"/>
    <x v="166"/>
    <x v="166"/>
    <n v="6"/>
    <x v="0"/>
    <n v="1E-4"/>
    <s v="DEQ"/>
    <s v="No"/>
    <s v="DEQ"/>
    <n v="1E-4"/>
    <n v="1E-4"/>
    <d v="2024-08-22T00:00:00"/>
    <s v="Human"/>
    <x v="5"/>
    <s v="Yes"/>
    <s v="Budtz-Jorgensen 2018; Wikstrom 2021; Dong 2019"/>
    <s v="Decreased serum anti-tetanus and anti-diphtheria antibody concentrations in children, decreased infant birth weight, increased total cholesterol in adults"/>
    <m/>
    <s v="Other"/>
    <s v="Michigan's POD was an oral RfD from EPA"/>
    <s v="Varies by study"/>
    <s v="No"/>
    <s v="Michigan applies this value to 24-hour exposures made not quantitative adjustments to the number, which EPA developed based on chronic exposure"/>
    <s v="No"/>
    <m/>
    <m/>
    <m/>
    <m/>
    <m/>
    <m/>
    <m/>
    <s v="none"/>
    <m/>
    <m/>
    <s v="TRV Support Document"/>
    <m/>
    <s v="The proposed chronic value is adopted directly from Michigan EGLE. The only DEQ-proposed modification is to apply this value to chronic exposure as opposed to the 24-hour exposure applied by Michigan EGLE. The oral RfD from which this value is derived was developed 4/2024 by the EPA in support of drinking water standards. The way EPA applies their RfD is to chronic exposure -not acute- and Michigan did not make any quantitative adjustments to the number to make it fit an acute/24-hour exposure. "/>
    <s v="Yes"/>
    <d v="2025-07-21T00:00:00"/>
    <x v="0"/>
  </r>
  <r>
    <x v="166"/>
    <x v="166"/>
    <x v="166"/>
    <x v="166"/>
    <n v="6"/>
    <x v="1"/>
    <n v="6.3E-2"/>
    <s v="DEQ"/>
    <s v="No"/>
    <s v="DEQ"/>
    <n v="6.3E-2"/>
    <n v="6.3E-2"/>
    <d v="2024-08-28T00:00:00"/>
    <s v="Animal"/>
    <x v="6"/>
    <s v="Yes"/>
    <s v="Lau 2006"/>
    <s v="Delayed ossification, accelerated preputial separation in male offspring, trend for decreased pup body weight, and increased maternal liver weight"/>
    <m/>
    <s v="LOAEL"/>
    <m/>
    <s v="GD 1-17"/>
    <s v="No"/>
    <s v="Accounted for in oral to inhalation extrapolation"/>
    <s v="Yes"/>
    <s v="See ERG task 2 memo"/>
    <n v="3"/>
    <n v="10"/>
    <n v="3"/>
    <m/>
    <n v="3"/>
    <m/>
    <n v="300"/>
    <m/>
    <s v="Extrapolated inhalation value using standard defaults"/>
    <s v="TRV Support Document"/>
    <m/>
    <s v="The proposed acute value is adopted unmodified from Minnesota Department of Health's short-term RAA. It is the only available short-term inhalation toxicity value to choose from that has transparent documentation and isn't derived from occupational exposure limits. "/>
    <s v="Yes"/>
    <d v="2025-07-21T00:00:00"/>
    <x v="0"/>
  </r>
  <r>
    <x v="167"/>
    <x v="167"/>
    <x v="167"/>
    <x v="167"/>
    <m/>
    <x v="0"/>
    <n v="200"/>
    <s v="OEHHA"/>
    <s v="No"/>
    <s v="OEHHA"/>
    <n v="200"/>
    <n v="200"/>
    <d v="2000-04-01T00:00:00"/>
    <s v="Mouse/Rat/Monkey"/>
    <x v="8"/>
    <s v="Yes"/>
    <s v="Sandage 1961; Kristofferson 1974"/>
    <s v="Twitching, muscle tremors, neurological impairment, elevated serum liver enzymes in rats"/>
    <m/>
    <s v="NOAEL"/>
    <m/>
    <s v="90 days"/>
    <s v="No"/>
    <m/>
    <s v="Yes"/>
    <s v="RGDR = 1"/>
    <n v="3"/>
    <n v="10"/>
    <n v="1"/>
    <n v="3"/>
    <n v="1"/>
    <m/>
    <n v="100"/>
    <m/>
    <m/>
    <s v="Click Here"/>
    <s v="Kidney; Blood; Cardiovascular system; Respiratory system "/>
    <s v="No proposed changes to chronic TRV. Acute TRV is equivalent to the OEHHA 1-hour REL but adjusted to fit 24 hour exposure time to match DEQ acute TRV definition. See &quot;Proposed TRVs where DEQ is the Authoritative Source&quot; document for details of exposure time adjustment."/>
    <s v="No"/>
    <d v="2025-01-15T00:00:00"/>
    <x v="0"/>
  </r>
  <r>
    <x v="167"/>
    <x v="167"/>
    <x v="167"/>
    <x v="167"/>
    <m/>
    <x v="0"/>
    <n v="200"/>
    <s v="OEHHA"/>
    <s v="No"/>
    <s v="OEHHA"/>
    <n v="200"/>
    <n v="200"/>
    <d v="2000-04-01T00:00:00"/>
    <s v="Mouse/Rat/Monkey"/>
    <x v="1"/>
    <s v="Yes"/>
    <s v="Sandage 1961; Kristofferson 1974"/>
    <s v="Twitching, muscle tremors, neurological impairment, elevated serum liver enzymes in rats"/>
    <m/>
    <s v="NOAEL"/>
    <m/>
    <s v="90 days"/>
    <s v="No"/>
    <m/>
    <s v="Yes"/>
    <s v="RGDR = 1"/>
    <n v="3"/>
    <n v="10"/>
    <n v="1"/>
    <n v="3"/>
    <n v="1"/>
    <m/>
    <n v="100"/>
    <m/>
    <m/>
    <s v="Click Here"/>
    <s v="Kidney; Blood; Cardiovascular system; Respiratory system "/>
    <s v="No proposed changes to chronic TRV. Acute TRV is equivalent to the OEHHA 1-hour REL but adjusted to fit 24 hour exposure time to match DEQ acute TRV definition. See &quot;Proposed TRVs where DEQ is the Authoritative Source&quot; document for details of exposure time adjustment."/>
    <s v="No"/>
    <d v="2025-01-15T00:00:00"/>
    <x v="0"/>
  </r>
  <r>
    <x v="167"/>
    <x v="167"/>
    <x v="167"/>
    <x v="167"/>
    <m/>
    <x v="1"/>
    <n v="670"/>
    <s v="DEQ"/>
    <s v="Yes"/>
    <s v="OEHHA"/>
    <n v="5800"/>
    <n v="5800"/>
    <d v="1999-04-01T00:00:00"/>
    <s v="Human"/>
    <x v="2"/>
    <s v="Yes"/>
    <s v="Piotrowski 1971"/>
    <s v="Irritation of the eyes, nose, and throat in human volunteers"/>
    <m/>
    <s v="NOAEL"/>
    <m/>
    <s v="8 hours"/>
    <s v="Yes"/>
    <s v="Mathematically compressed from 8 hour experimental exposure to 1 hour averaging time"/>
    <s v="No"/>
    <s v="Study in humans"/>
    <n v="1"/>
    <n v="10"/>
    <n v="1"/>
    <n v="1"/>
    <n v="1"/>
    <m/>
    <n v="10"/>
    <m/>
    <m/>
    <s v="TRV Support Document"/>
    <s v="Liver; Cardiovascular system"/>
    <s v="No proposed changes to chronic TRV. Acute TRV is equivalent to the OEHHA 1-hour REL but adjusted to fit 24 hour exposure time to match DEQ acute TRV definition. See &quot;Proposed TRVs where DEQ is the Authoritative Source&quot; document for details of exposure time adjustment."/>
    <s v="Yes"/>
    <d v="2025-01-15T00:00:00"/>
    <x v="1"/>
  </r>
  <r>
    <x v="167"/>
    <x v="167"/>
    <x v="167"/>
    <x v="167"/>
    <m/>
    <x v="1"/>
    <n v="670"/>
    <s v="DEQ"/>
    <s v="Yes"/>
    <s v="OEHHA"/>
    <n v="5800"/>
    <n v="5800"/>
    <d v="1999-04-01T00:00:00"/>
    <s v="Human"/>
    <x v="0"/>
    <s v="Yes"/>
    <s v="Piotrowski 1971"/>
    <s v="Irritation of the eyes, nose, and throat in human volunteers"/>
    <m/>
    <s v="NOAEL"/>
    <m/>
    <s v="8 hours"/>
    <s v="Yes"/>
    <s v="Mathematically compressed from 8 hour experimental exposure to 1 hour averaging time"/>
    <s v="No"/>
    <s v="Study in humans"/>
    <n v="1"/>
    <n v="10"/>
    <n v="1"/>
    <n v="1"/>
    <n v="1"/>
    <m/>
    <n v="10"/>
    <m/>
    <m/>
    <s v="TRV Support Document"/>
    <s v="Liver; Cardiovascular system"/>
    <s v="No proposed changes to chronic TRV. Acute TRV is equivalent to the OEHHA 1-hour REL but adjusted to fit 24 hour exposure time to match DEQ acute TRV definition. See &quot;Proposed TRVs where DEQ is the Authoritative Source&quot; document for details of exposure time adjustment."/>
    <s v="Yes"/>
    <d v="2025-01-15T00:00:00"/>
    <x v="1"/>
  </r>
  <r>
    <x v="167"/>
    <x v="167"/>
    <x v="167"/>
    <x v="167"/>
    <m/>
    <x v="1"/>
    <n v="670"/>
    <s v="DEQ"/>
    <s v="Yes"/>
    <s v="DEQ"/>
    <n v="667"/>
    <n v="670"/>
    <d v="2024-10-14T00:00:00"/>
    <s v="Human"/>
    <x v="2"/>
    <s v="Yes"/>
    <s v="Piotrowski 1971"/>
    <s v="Irritation of the eyes, nose, and throat in human volunteers"/>
    <m/>
    <s v="NOAEL"/>
    <m/>
    <s v="8 hours"/>
    <s v="Yes"/>
    <s v="8/24 hours/day"/>
    <s v="No"/>
    <s v="Study in humans"/>
    <n v="1"/>
    <n v="10"/>
    <n v="1"/>
    <n v="1"/>
    <n v="1"/>
    <m/>
    <n v="10"/>
    <m/>
    <s v="Modified from OEHHA 1-hour REL to adjust exposure time to 24 hours"/>
    <s v="TRV Support Document"/>
    <m/>
    <s v="No proposed changes to chronic TRV. Acute TRV is equivalent to the OEHHA 1-hour REL but adjusted to fit 24 hour exposure time to match DEQ acute TRV definition. See &quot;Proposed TRVs where DEQ is the Authoritative Source&quot; document for details of exposure time adjustment."/>
    <s v="Yes"/>
    <d v="2025-01-15T00:00:00"/>
    <x v="0"/>
  </r>
  <r>
    <x v="167"/>
    <x v="167"/>
    <x v="167"/>
    <x v="167"/>
    <m/>
    <x v="1"/>
    <n v="670"/>
    <s v="DEQ"/>
    <s v="Yes"/>
    <s v="DEQ"/>
    <n v="667"/>
    <n v="670"/>
    <d v="2024-10-14T00:00:00"/>
    <s v="Human"/>
    <x v="0"/>
    <s v="Yes"/>
    <s v="Piotrowski 1971"/>
    <s v="Irritation of the eyes, nose, and throat in human volunteers"/>
    <m/>
    <s v="NOAEL"/>
    <m/>
    <s v="8 hours"/>
    <s v="Yes"/>
    <s v="8/24 hours/day"/>
    <s v="No"/>
    <s v="Study in humans"/>
    <n v="1"/>
    <n v="10"/>
    <n v="1"/>
    <n v="1"/>
    <n v="1"/>
    <m/>
    <n v="10"/>
    <m/>
    <s v="Modified from OEHHA 1-hour REL to adjust exposure time to 24 hours"/>
    <s v="TRV Support Document"/>
    <m/>
    <s v="No proposed changes to chronic TRV. Acute TRV is equivalent to the OEHHA 1-hour REL but adjusted to fit 24 hour exposure time to match DEQ acute TRV definition. See &quot;Proposed TRVs where DEQ is the Authoritative Source&quot; document for details of exposure time adjustment."/>
    <s v="Yes"/>
    <d v="2025-01-15T00:00:00"/>
    <x v="0"/>
  </r>
  <r>
    <x v="168"/>
    <x v="168"/>
    <x v="168"/>
    <x v="168"/>
    <m/>
    <x v="0"/>
    <n v="0.3"/>
    <s v="IRIS"/>
    <s v="No"/>
    <s v="IRIS"/>
    <n v="0.3"/>
    <n v="0.3"/>
    <d v="2006-01-31T00:00:00"/>
    <s v="Rat"/>
    <x v="0"/>
    <s v="Yes"/>
    <s v="Kodavanti 1997"/>
    <s v="Collagen staining indicative of fibrosis in rats"/>
    <m/>
    <s v="BMC10"/>
    <m/>
    <s v="12 weeks"/>
    <s v="Yes"/>
    <s v="6/24 hours/day no adjustment for days/week"/>
    <s v="Yes"/>
    <s v="RGDR = 1.51"/>
    <n v="3"/>
    <n v="10"/>
    <m/>
    <n v="3"/>
    <m/>
    <m/>
    <n v="100"/>
    <m/>
    <m/>
    <s v="Click Here"/>
    <s v="Immune system"/>
    <s v="No proposed changes to chronic TRVs, but updated source attribution on chronic noncancer value from 2018 ATSAC to EPA which is where that value came from originally. Proposed acute TRV is derived from OEHHA's 1-hour REL by adjusting the exposure time to 24 hours. See &quot;Proposed TRVs where DEQ is the Authoritative Source&quot; for details. "/>
    <s v="No"/>
    <d v="2025-01-15T00:00:00"/>
    <x v="0"/>
  </r>
  <r>
    <x v="168"/>
    <x v="168"/>
    <x v="168"/>
    <x v="168"/>
    <m/>
    <x v="1"/>
    <n v="0.17"/>
    <s v="DEQ"/>
    <s v="Yes"/>
    <s v="OEHHA"/>
    <n v="4"/>
    <n v="4"/>
    <d v="1999-04-01T00:00:00"/>
    <s v="Rat"/>
    <x v="0"/>
    <s v="Yes"/>
    <s v="Diller 1985"/>
    <s v="Minor damage to lower airways"/>
    <m/>
    <s v="NOAEL"/>
    <m/>
    <s v="1 hour"/>
    <s v="No"/>
    <m/>
    <s v="No"/>
    <m/>
    <n v="10"/>
    <n v="10"/>
    <m/>
    <m/>
    <m/>
    <m/>
    <n v="100"/>
    <m/>
    <m/>
    <s v="TRV Support Document"/>
    <m/>
    <s v="No proposed changes to chronic TRVs, but updated source attribution on chronic noncancer value from 2018 ATSAC to EPA which is where that value came from originally. Proposed acute TRV is derived from OEHHA's 1-hour REL by adjusting the exposure time to 24 hours. See &quot;Proposed TRVs where DEQ is the Authoritative Source&quot; for details. "/>
    <s v="Yes"/>
    <d v="2025-01-15T00:00:00"/>
    <x v="1"/>
  </r>
  <r>
    <x v="168"/>
    <x v="168"/>
    <x v="168"/>
    <x v="168"/>
    <m/>
    <x v="1"/>
    <n v="0.17"/>
    <s v="DEQ"/>
    <s v="Yes"/>
    <s v="DEQ"/>
    <n v="0.16669999999999999"/>
    <n v="0.17"/>
    <d v="1999-04-01T00:00:00"/>
    <s v="Rat"/>
    <x v="0"/>
    <s v="Yes"/>
    <s v="Diller 1985"/>
    <s v="Minor damage to lower airways"/>
    <m/>
    <s v="NOAEL"/>
    <m/>
    <s v="1 hour"/>
    <s v="No"/>
    <s v="1/24 hours/day"/>
    <s v="No"/>
    <m/>
    <n v="10"/>
    <n v="10"/>
    <m/>
    <m/>
    <m/>
    <m/>
    <n v="100"/>
    <m/>
    <s v="Derived from OEHHA 1-hour REL with exposure time adjustment."/>
    <s v="TRV Support Document"/>
    <m/>
    <s v="No proposed changes to chronic TRVs, but updated source attribution on chronic noncancer value from 2018 ATSAC to EPA which is where that value came from originally. Proposed acute TRV is derived from OEHHA's 1-hour REL by adjusting the exposure time to 24 hours. See &quot;Proposed TRVs where DEQ is the Authoritative Source&quot; for details. "/>
    <s v="Yes"/>
    <d v="2025-01-15T00:00:00"/>
    <x v="0"/>
  </r>
  <r>
    <x v="169"/>
    <x v="169"/>
    <x v="169"/>
    <x v="169"/>
    <m/>
    <x v="0"/>
    <n v="0.8"/>
    <s v="OEHHA"/>
    <s v="Yes"/>
    <s v="OEHHA"/>
    <n v="0.8"/>
    <n v="0.8"/>
    <d v="2002-09-01T00:00:00"/>
    <s v="Mouse"/>
    <x v="7"/>
    <s v="Yes"/>
    <s v="Barbosa 1994"/>
    <s v="Decrease in body weight gain"/>
    <m/>
    <s v="NOAEL"/>
    <m/>
    <s v="13 weeks"/>
    <s v="Yes"/>
    <s v="6/24 hours/day x 5/7 days/week"/>
    <s v="Yes"/>
    <s v="RGDR = 1"/>
    <n v="10"/>
    <n v="10"/>
    <m/>
    <n v="3"/>
    <m/>
    <m/>
    <n v="300"/>
    <m/>
    <m/>
    <s v="Click Here"/>
    <s v="Liver"/>
    <s v="No proposed changes to TRVs but updated attribution of source from 2018 ATSAC to OEHHA which was the original source of the 2018 ATSAC value"/>
    <s v="No"/>
    <d v="2025-01-15T00:00:00"/>
    <x v="0"/>
  </r>
  <r>
    <x v="169"/>
    <x v="169"/>
    <x v="169"/>
    <x v="169"/>
    <m/>
    <x v="0"/>
    <n v="0.8"/>
    <s v="OEHHA"/>
    <s v="Yes"/>
    <s v="OEHHA"/>
    <n v="0.8"/>
    <n v="0.8"/>
    <d v="2002-09-01T00:00:00"/>
    <s v="Mouse"/>
    <x v="3"/>
    <s v="Yes"/>
    <s v="Barbosa 1994"/>
    <s v="Decrease in body weight gain"/>
    <m/>
    <s v="NOAEL"/>
    <m/>
    <s v="13 weeks"/>
    <s v="Yes"/>
    <s v="6/24 hours/day x 5/7 days/week"/>
    <s v="Yes"/>
    <s v="RGDR = 1"/>
    <n v="10"/>
    <n v="10"/>
    <m/>
    <n v="3"/>
    <m/>
    <m/>
    <n v="300"/>
    <m/>
    <m/>
    <s v="Click Here"/>
    <s v="Liver"/>
    <s v="No proposed changes to TRVs but updated attribution of source from 2018 ATSAC to OEHHA which was the original source of the 2018 ATSAC value"/>
    <s v="No"/>
    <d v="2025-01-15T00:00:00"/>
    <x v="0"/>
  </r>
  <r>
    <x v="169"/>
    <x v="169"/>
    <x v="169"/>
    <x v="169"/>
    <m/>
    <x v="0"/>
    <n v="0.8"/>
    <s v="OEHHA"/>
    <s v="Yes"/>
    <s v="OEHHA"/>
    <n v="0.8"/>
    <n v="0.8"/>
    <d v="2002-09-01T00:00:00"/>
    <s v="Mouse"/>
    <x v="1"/>
    <s v="Yes"/>
    <s v="Barbosa 1994"/>
    <s v="Decrease in body weight gain"/>
    <m/>
    <s v="NOAEL"/>
    <m/>
    <s v="13 weeks"/>
    <s v="Yes"/>
    <s v="6/24 hours/day x 5/7 days/week"/>
    <s v="Yes"/>
    <s v="RGDR = 1"/>
    <n v="10"/>
    <n v="10"/>
    <m/>
    <n v="3"/>
    <m/>
    <m/>
    <n v="300"/>
    <m/>
    <m/>
    <s v="Click Here"/>
    <s v="Liver"/>
    <s v="No proposed changes to TRVs but updated attribution of source from 2018 ATSAC to OEHHA which was the original source of the 2018 ATSAC value"/>
    <s v="No"/>
    <d v="2025-01-15T00:00:00"/>
    <x v="0"/>
  </r>
  <r>
    <x v="169"/>
    <x v="169"/>
    <x v="169"/>
    <x v="169"/>
    <m/>
    <x v="0"/>
    <n v="0.8"/>
    <s v="OEHHA"/>
    <s v="Yes"/>
    <s v="OEHHA"/>
    <n v="0.8"/>
    <n v="0.8"/>
    <d v="2002-09-01T00:00:00"/>
    <s v="Mouse"/>
    <x v="0"/>
    <s v="Yes"/>
    <s v="Barbosa 1994"/>
    <s v="Decrease in body weight gain"/>
    <m/>
    <s v="NOAEL"/>
    <m/>
    <s v="13 weeks"/>
    <s v="Yes"/>
    <s v="6/24 hours/day x 5/7 days/week"/>
    <s v="Yes"/>
    <s v="RGDR = 1"/>
    <n v="10"/>
    <n v="10"/>
    <m/>
    <n v="3"/>
    <m/>
    <m/>
    <n v="300"/>
    <m/>
    <m/>
    <s v="Click Here"/>
    <s v="Liver"/>
    <s v="No proposed changes to TRVs but updated attribution of source from 2018 ATSAC to OEHHA which was the original source of the 2018 ATSAC value"/>
    <s v="No"/>
    <d v="2025-01-15T00:00:00"/>
    <x v="0"/>
  </r>
  <r>
    <x v="169"/>
    <x v="169"/>
    <x v="169"/>
    <x v="169"/>
    <m/>
    <x v="0"/>
    <n v="0.8"/>
    <s v="OEHHA"/>
    <s v="Yes"/>
    <s v="OEHHA"/>
    <n v="0.8"/>
    <n v="0.8"/>
    <d v="2002-09-01T00:00:00"/>
    <s v="Mouse"/>
    <x v="12"/>
    <s v="Yes"/>
    <s v="Barbosa 1994"/>
    <s v="Decrease in body weight gain"/>
    <m/>
    <s v="NOAEL"/>
    <m/>
    <s v="13 weeks"/>
    <s v="Yes"/>
    <s v="6/24 hours/day x 5/7 days/week"/>
    <s v="Yes"/>
    <s v="RGDR = 1"/>
    <n v="10"/>
    <n v="10"/>
    <m/>
    <n v="3"/>
    <m/>
    <m/>
    <n v="300"/>
    <m/>
    <m/>
    <s v="Click Here"/>
    <s v="Liver"/>
    <s v="No proposed changes to TRVs but updated attribution of source from 2018 ATSAC to OEHHA which was the original source of the 2018 ATSAC value"/>
    <s v="No"/>
    <d v="2025-01-15T00:00:00"/>
    <x v="0"/>
  </r>
  <r>
    <x v="170"/>
    <x v="170"/>
    <x v="170"/>
    <x v="170"/>
    <m/>
    <x v="0"/>
    <n v="7"/>
    <s v="OEHHA"/>
    <s v="Yes"/>
    <s v="IRIS"/>
    <n v="10"/>
    <n v="10"/>
    <d v="1995-08-01T00:00:00"/>
    <s v="Rat"/>
    <x v="0"/>
    <s v="Yes"/>
    <s v="Aranyi 1988"/>
    <s v="Bronchiolar fibrosis in rats"/>
    <m/>
    <s v="BMC10"/>
    <m/>
    <s v="13 Weeks"/>
    <s v="Yes"/>
    <s v="2.25/24 hours/day x 4/7 days/week"/>
    <s v="Yes"/>
    <s v="RDDR = 0.64"/>
    <n v="3"/>
    <n v="10"/>
    <m/>
    <n v="10"/>
    <m/>
    <m/>
    <n v="300"/>
    <m/>
    <m/>
    <s v="Click Here"/>
    <s v="Musculo-skeletal system; Immune system"/>
    <s v="The proposed new TRV is based on the same toxicological study as the old one from IRIS, but OEHHA uses the BMCL05 rather than BMCL10, making it slightly more health protective. OEHHA's value was also more recently published. "/>
    <s v="Yes"/>
    <d v="2025-01-15T00:00:00"/>
    <x v="1"/>
  </r>
  <r>
    <x v="170"/>
    <x v="170"/>
    <x v="170"/>
    <x v="170"/>
    <m/>
    <x v="0"/>
    <n v="7"/>
    <s v="OEHHA"/>
    <s v="Yes"/>
    <s v="OEHHA"/>
    <n v="7"/>
    <n v="7"/>
    <d v="2000-02-01T00:00:00"/>
    <s v="Animal"/>
    <x v="0"/>
    <s v="Yes"/>
    <s v="Aranyi 1988"/>
    <s v="Bronchiolar fibrosis in rats"/>
    <m/>
    <s v="BMC05"/>
    <m/>
    <s v="13 Weeks"/>
    <s v="Yes"/>
    <s v="2.25/24 hours/day x 4/7 days/week"/>
    <s v="Yes"/>
    <s v="RDDR = 0.63"/>
    <n v="3"/>
    <n v="10"/>
    <m/>
    <n v="10"/>
    <m/>
    <m/>
    <n v="300"/>
    <m/>
    <m/>
    <s v="Click Here"/>
    <m/>
    <s v="The proposed new TRV is based on the same toxicological study as the old one from IRIS, but OEHHA uses the BMCL05 rather than BMCL10, making it slightly more health protective. OEHHA's value was also more recently published. "/>
    <s v="Yes"/>
    <d v="2025-01-15T00:00:00"/>
    <x v="0"/>
  </r>
  <r>
    <x v="171"/>
    <x v="171"/>
    <x v="171"/>
    <x v="171"/>
    <m/>
    <x v="1"/>
    <n v="20"/>
    <s v="ATSDR"/>
    <s v="No"/>
    <s v="ATSDR"/>
    <n v="20"/>
    <n v="20"/>
    <d v="1997-09-01T00:00:00"/>
    <s v="Human"/>
    <x v="0"/>
    <s v="Yes"/>
    <s v="White 1935"/>
    <s v="Coughing, throat irritation, headache"/>
    <m/>
    <s v="LOAEL"/>
    <m/>
    <s v="5 minutes"/>
    <s v="Yes"/>
    <s v="5/60 minutes/hour x 1/24 hours/day"/>
    <s v="No"/>
    <m/>
    <m/>
    <n v="10"/>
    <n v="3"/>
    <m/>
    <m/>
    <m/>
    <n v="30"/>
    <m/>
    <m/>
    <s v="Click Here"/>
    <s v="Kidney; Liver; Nervous system; Cardiovascular system"/>
    <s v="Deleted chronic inhalation value for white phosphorus because that old value applied to phosphoric acid - not white phosphorus. No proposed changes to acute TRV."/>
    <s v="No"/>
    <d v="2025-01-15T00:00:00"/>
    <x v="0"/>
  </r>
  <r>
    <x v="172"/>
    <x v="172"/>
    <x v="172"/>
    <x v="172"/>
    <m/>
    <x v="0"/>
    <n v="20"/>
    <s v="OEHHA"/>
    <s v="No"/>
    <s v="OEHHA"/>
    <n v="20"/>
    <n v="20"/>
    <d v="2001-01-01T00:00:00"/>
    <s v="Human"/>
    <x v="2"/>
    <s v="Yes"/>
    <s v="Neilsen 1988; 1991"/>
    <s v="Eye and respiratory irritation, asthma and bronchitis in occupationally exposed workers"/>
    <m/>
    <s v="LOAEL"/>
    <m/>
    <s v="13.3 years"/>
    <s v="Yes"/>
    <s v="Standard occupational adjustment"/>
    <s v="No"/>
    <m/>
    <n v="1"/>
    <n v="10"/>
    <n v="10"/>
    <n v="1"/>
    <n v="1"/>
    <m/>
    <n v="100"/>
    <m/>
    <m/>
    <s v="Click Here"/>
    <s v="Nervous system"/>
    <s v="No proposed changes to TRV"/>
    <s v="No"/>
    <d v="2025-01-15T00:00:00"/>
    <x v="0"/>
  </r>
  <r>
    <x v="172"/>
    <x v="172"/>
    <x v="172"/>
    <x v="172"/>
    <m/>
    <x v="0"/>
    <n v="20"/>
    <s v="OEHHA"/>
    <s v="No"/>
    <s v="OEHHA"/>
    <n v="20"/>
    <n v="20"/>
    <d v="2001-01-01T00:00:00"/>
    <s v="Human"/>
    <x v="0"/>
    <s v="Yes"/>
    <s v="Neilsen 1988; 1991"/>
    <s v="Eye and respiratory irritation, asthma and bronchitis in occupationally exposed workers"/>
    <m/>
    <s v="LOAEL"/>
    <m/>
    <s v="13.3 years"/>
    <s v="Yes"/>
    <s v="Standard occupational adjustment"/>
    <s v="No"/>
    <m/>
    <n v="1"/>
    <n v="10"/>
    <n v="10"/>
    <n v="1"/>
    <n v="1"/>
    <m/>
    <n v="100"/>
    <m/>
    <m/>
    <s v="Click Here"/>
    <s v="Nervous system"/>
    <s v="No proposed changes to TRV"/>
    <s v="No"/>
    <d v="2025-01-15T00:00:00"/>
    <x v="0"/>
  </r>
  <r>
    <x v="173"/>
    <x v="173"/>
    <x v="173"/>
    <x v="173"/>
    <n v="6"/>
    <x v="0"/>
    <n v="4.0000000000000003E-5"/>
    <s v="DEQ"/>
    <s v="No"/>
    <s v="DEQ"/>
    <n v="4.0000000000000003E-5"/>
    <n v="4.0000000000000003E-5"/>
    <d v="2025-07-22T00:00:00"/>
    <s v="Rat"/>
    <x v="8"/>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TRV Support Document"/>
    <m/>
    <s v="Imported from Seq ID 646"/>
    <s v="Yes"/>
    <d v="2025-07-22T00:00:00"/>
    <x v="0"/>
  </r>
  <r>
    <x v="173"/>
    <x v="173"/>
    <x v="173"/>
    <x v="173"/>
    <n v="6"/>
    <x v="0"/>
    <n v="4.0000000000000003E-5"/>
    <s v="DEQ"/>
    <s v="No"/>
    <s v="DEQ"/>
    <n v="4.0000000000000003E-5"/>
    <n v="4.0000000000000003E-5"/>
    <d v="2025-07-22T00:00:00"/>
    <s v="Rat"/>
    <x v="3"/>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TRV Support Document"/>
    <m/>
    <s v="Imported from Seq ID 646"/>
    <s v="Yes"/>
    <d v="2025-07-22T00:00:00"/>
    <x v="0"/>
  </r>
  <r>
    <x v="173"/>
    <x v="173"/>
    <x v="173"/>
    <x v="173"/>
    <n v="6"/>
    <x v="0"/>
    <n v="4.0000000000000003E-5"/>
    <s v="DEQ"/>
    <s v="No"/>
    <s v="DEQ"/>
    <n v="4.0000000000000003E-5"/>
    <n v="4.0000000000000003E-5"/>
    <d v="2025-07-22T00:00:00"/>
    <s v="Rat"/>
    <x v="5"/>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TRV Support Document"/>
    <m/>
    <s v="Imported from Seq ID 646"/>
    <s v="Yes"/>
    <d v="2025-07-22T00:00:00"/>
    <x v="0"/>
  </r>
  <r>
    <x v="173"/>
    <x v="173"/>
    <x v="173"/>
    <x v="173"/>
    <n v="6"/>
    <x v="0"/>
    <n v="4.0000000000000003E-5"/>
    <s v="DEQ"/>
    <s v="No"/>
    <s v="DEQ"/>
    <n v="4.0000000000000003E-5"/>
    <n v="4.0000000000000003E-5"/>
    <d v="2025-07-22T00:00:00"/>
    <s v="Rat"/>
    <x v="0"/>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TRV Support Document"/>
    <m/>
    <s v="Imported from Seq ID 646"/>
    <s v="Yes"/>
    <d v="2025-07-22T00:00:00"/>
    <x v="0"/>
  </r>
  <r>
    <x v="174"/>
    <x v="174"/>
    <x v="174"/>
    <x v="174"/>
    <m/>
    <x v="1"/>
    <n v="8.1999999999999993"/>
    <s v="DEQ"/>
    <s v="Yes"/>
    <s v="ATSDR"/>
    <n v="6"/>
    <n v="6"/>
    <d v="2017-03-01T00:00:00"/>
    <s v="Animal"/>
    <x v="10"/>
    <s v="Yes"/>
    <s v="Great Lakes Chemical Corporation 2000"/>
    <s v="Changes in thyroid hormone"/>
    <m/>
    <s v="NOAEL"/>
    <m/>
    <s v="13 weeks"/>
    <s v="Yes"/>
    <s v="6/24 hours/day x 5/7 days/week"/>
    <s v="Yes"/>
    <s v="RDDR = 2.7"/>
    <n v="3"/>
    <n v="10"/>
    <m/>
    <m/>
    <n v="3"/>
    <m/>
    <n v="90"/>
    <m/>
    <s v="The test compound was commercial octabromodiphenyl ether not penta. ATSDR applies it to &quot;lower brominated diphenyl ethers&quot;"/>
    <s v="TRV Support Document"/>
    <m/>
    <s v="The proposed acute TRV is adapted from ATSDR's intermediate MRL for pentabrominated diphenyl ether and is adjusted to remove the days/week adjustment ATSDR made for their intermediate MRL to make it better match DEQ's 24-hour definition of acute TRVs. "/>
    <s v="Yes"/>
    <d v="2025-01-15T00:00:00"/>
    <x v="1"/>
  </r>
  <r>
    <x v="174"/>
    <x v="174"/>
    <x v="174"/>
    <x v="174"/>
    <m/>
    <x v="1"/>
    <n v="8.1999999999999993"/>
    <s v="DEQ"/>
    <s v="Yes"/>
    <s v="DEQ"/>
    <n v="8.2444000000000006"/>
    <n v="8.1999999999999993"/>
    <d v="2023-08-08T00:00:00"/>
    <s v="Animal"/>
    <x v="10"/>
    <s v="Yes"/>
    <s v="Great Lakes Chemical Corporation 2000"/>
    <s v="Changes in thyroid hormone"/>
    <m/>
    <s v="NOAEL"/>
    <m/>
    <s v="13 weeks"/>
    <s v="Yes"/>
    <s v="6/24 hours/day "/>
    <s v="Yes"/>
    <s v="RDDR = 2.7"/>
    <n v="3"/>
    <n v="10"/>
    <m/>
    <m/>
    <n v="3"/>
    <m/>
    <n v="90"/>
    <m/>
    <s v="The test compound was commercial octabromodiphenyl ether not penta. ATSDR applies it to &quot;lower brominated diphenyl ethers&quot; modified exposure time to remove days/week adjustment. See &quot;Proposed TRVs where DEQ is the Authoritative Source&quot; document for details on the adjustment."/>
    <s v="TRV Support Document"/>
    <m/>
    <s v="The proposed acute TRV is adapted from ATSDR's intermediate MRL for pentabrominated diphenyl ether and is adjusted to remove the days/week adjustment ATSDR made for their intermediate MRL to make it better match DEQ's 24-hour definition of acute TRVs. "/>
    <s v="Yes"/>
    <d v="2025-01-15T00:00:00"/>
    <x v="0"/>
  </r>
  <r>
    <x v="175"/>
    <x v="175"/>
    <x v="175"/>
    <x v="175"/>
    <n v="6"/>
    <x v="0"/>
    <n v="4.0000000000000003E-5"/>
    <s v="OEHHA"/>
    <s v="No"/>
    <s v="OEHHA"/>
    <n v="4.0000000000000003E-5"/>
    <n v="4.0000000000000003E-5"/>
    <d v="2000-02-01T00:00:00"/>
    <s v="Rat"/>
    <x v="8"/>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Click Here"/>
    <s v="Endocrine system; Skin"/>
    <s v="No proposed changes to TRVs but updated source attribution for cancer TRV from 2018 ATSAC to OEHHA which was the original source of the value selected by 2018 ATSAC. Note that these proposed TRVs are based on the toxicity of 2,3,7,8-Tetrachlorodibenzo-p-dioxin, which is the index chemical for evaluation of health risks for all dioxins and furans."/>
    <s v="No"/>
    <d v="2025-01-15T00:00:00"/>
    <x v="0"/>
  </r>
  <r>
    <x v="175"/>
    <x v="175"/>
    <x v="175"/>
    <x v="175"/>
    <n v="6"/>
    <x v="0"/>
    <n v="4.0000000000000003E-5"/>
    <s v="OEHHA"/>
    <s v="No"/>
    <s v="OEHHA"/>
    <n v="4.0000000000000003E-5"/>
    <n v="4.0000000000000003E-5"/>
    <d v="2000-02-01T00:00:00"/>
    <s v="Rat"/>
    <x v="3"/>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Click Here"/>
    <s v="Endocrine system; Skin"/>
    <s v="No proposed changes to TRVs but updated source attribution for cancer TRV from 2018 ATSAC to OEHHA which was the original source of the value selected by 2018 ATSAC. Note that these proposed TRVs are based on the toxicity of 2,3,7,8-Tetrachlorodibenzo-p-dioxin, which is the index chemical for evaluation of health risks for all dioxins and furans."/>
    <s v="No"/>
    <d v="2025-01-15T00:00:00"/>
    <x v="0"/>
  </r>
  <r>
    <x v="175"/>
    <x v="175"/>
    <x v="175"/>
    <x v="175"/>
    <n v="6"/>
    <x v="0"/>
    <n v="4.0000000000000003E-5"/>
    <s v="OEHHA"/>
    <s v="No"/>
    <s v="OEHHA"/>
    <n v="4.0000000000000003E-5"/>
    <n v="4.0000000000000003E-5"/>
    <d v="2000-02-01T00:00:00"/>
    <s v="Rat"/>
    <x v="5"/>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Click Here"/>
    <s v="Endocrine system; Skin"/>
    <s v="No proposed changes to TRVs but updated source attribution for cancer TRV from 2018 ATSAC to OEHHA which was the original source of the value selected by 2018 ATSAC. Note that these proposed TRVs are based on the toxicity of 2,3,7,8-Tetrachlorodibenzo-p-dioxin, which is the index chemical for evaluation of health risks for all dioxins and furans."/>
    <s v="No"/>
    <d v="2025-01-15T00:00:00"/>
    <x v="0"/>
  </r>
  <r>
    <x v="175"/>
    <x v="175"/>
    <x v="175"/>
    <x v="175"/>
    <n v="6"/>
    <x v="0"/>
    <n v="4.0000000000000003E-5"/>
    <s v="OEHHA"/>
    <s v="No"/>
    <s v="OEHHA"/>
    <n v="4.0000000000000003E-5"/>
    <n v="4.0000000000000003E-5"/>
    <d v="2000-02-01T00:00:00"/>
    <s v="Rat"/>
    <x v="0"/>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Click Here"/>
    <s v="Endocrine system; Skin"/>
    <s v="No proposed changes to TRVs but updated source attribution for cancer TRV from 2018 ATSAC to OEHHA which was the original source of the value selected by 2018 ATSAC. Note that these proposed TRVs are based on the toxicity of 2,3,7,8-Tetrachlorodibenzo-p-dioxin, which is the index chemical for evaluation of health risks for all dioxins and furans."/>
    <s v="No"/>
    <d v="2025-01-15T00:00:00"/>
    <x v="0"/>
  </r>
  <r>
    <x v="176"/>
    <x v="176"/>
    <x v="176"/>
    <x v="176"/>
    <n v="6"/>
    <x v="0"/>
    <n v="4.0000000000000003E-5"/>
    <s v="OEHHA"/>
    <s v="No"/>
    <s v="OEHHA"/>
    <n v="4.0000000000000003E-5"/>
    <n v="4.0000000000000003E-5"/>
    <d v="2000-02-01T00:00:00"/>
    <s v="Rat"/>
    <x v="8"/>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Click Here"/>
    <s v="Endocrine system; Skin"/>
    <s v="No proposed changes to TRVs but updated source attribution for cancer TRV from 2018 ATSAC to OEHHA which was the original source of the value selected by 2018 ATSAC. Note that these proposed TRVs are based on the toxicity of 2,3,7,8-Tetrachlorodibenzo-p-dioxin, which is the index chemical for evaluation of health risks for all dioxins and furans."/>
    <s v="No"/>
    <d v="2025-01-15T00:00:00"/>
    <x v="0"/>
  </r>
  <r>
    <x v="176"/>
    <x v="176"/>
    <x v="176"/>
    <x v="176"/>
    <n v="6"/>
    <x v="0"/>
    <n v="4.0000000000000003E-5"/>
    <s v="OEHHA"/>
    <s v="No"/>
    <s v="OEHHA"/>
    <n v="4.0000000000000003E-5"/>
    <n v="4.0000000000000003E-5"/>
    <d v="2000-02-01T00:00:00"/>
    <s v="Rat"/>
    <x v="3"/>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Click Here"/>
    <s v="Endocrine system; Skin"/>
    <s v="No proposed changes to TRVs but updated source attribution for cancer TRV from 2018 ATSAC to OEHHA which was the original source of the value selected by 2018 ATSAC. Note that these proposed TRVs are based on the toxicity of 2,3,7,8-Tetrachlorodibenzo-p-dioxin, which is the index chemical for evaluation of health risks for all dioxins and furans."/>
    <s v="No"/>
    <d v="2025-01-15T00:00:00"/>
    <x v="0"/>
  </r>
  <r>
    <x v="176"/>
    <x v="176"/>
    <x v="176"/>
    <x v="176"/>
    <n v="6"/>
    <x v="0"/>
    <n v="4.0000000000000003E-5"/>
    <s v="OEHHA"/>
    <s v="No"/>
    <s v="OEHHA"/>
    <n v="4.0000000000000003E-5"/>
    <n v="4.0000000000000003E-5"/>
    <d v="2000-02-01T00:00:00"/>
    <s v="Rat"/>
    <x v="5"/>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Click Here"/>
    <s v="Endocrine system; Skin"/>
    <s v="No proposed changes to TRVs but updated source attribution for cancer TRV from 2018 ATSAC to OEHHA which was the original source of the value selected by 2018 ATSAC. Note that these proposed TRVs are based on the toxicity of 2,3,7,8-Tetrachlorodibenzo-p-dioxin, which is the index chemical for evaluation of health risks for all dioxins and furans."/>
    <s v="No"/>
    <d v="2025-01-15T00:00:00"/>
    <x v="0"/>
  </r>
  <r>
    <x v="176"/>
    <x v="176"/>
    <x v="176"/>
    <x v="176"/>
    <n v="6"/>
    <x v="0"/>
    <n v="4.0000000000000003E-5"/>
    <s v="OEHHA"/>
    <s v="No"/>
    <s v="OEHHA"/>
    <n v="4.0000000000000003E-5"/>
    <n v="4.0000000000000003E-5"/>
    <d v="2000-02-01T00:00:00"/>
    <s v="Rat"/>
    <x v="0"/>
    <s v="Yes"/>
    <s v="Kociba 1978"/>
    <s v="Increased mortality, decreased weight gain, depression of erythroid parameters, increased urinary excretion of porphyrins and deltaaminolevulinic acid, increased serum activities of alkaline phosphatase, gamma glutamyl transferase and glutamic-pyruvic transaminase, gross and histopathological changes in the liver, lymphoid tissue, lung and vascular tissues in rats."/>
    <m/>
    <s v="NOAEL"/>
    <s v="Extrapolation from oral study; exposure through diet"/>
    <s v="2 years"/>
    <s v="No"/>
    <s v="Continuous exposure via diet"/>
    <s v="No"/>
    <s v="Extrapolation from Diet study"/>
    <n v="10"/>
    <n v="10"/>
    <m/>
    <m/>
    <m/>
    <m/>
    <n v="100"/>
    <m/>
    <s v="Based on TEQ compared to 2,3,7,8-TCDD"/>
    <s v="Click Here"/>
    <s v="Endocrine system; Skin"/>
    <s v="No proposed changes to TRVs but updated source attribution for cancer TRV from 2018 ATSAC to OEHHA which was the original source of the value selected by 2018 ATSAC. Note that these proposed TRVs are based on the toxicity of 2,3,7,8-Tetrachlorodibenzo-p-dioxin, which is the index chemical for evaluation of health risks for all dioxins and furans."/>
    <s v="No"/>
    <d v="2025-01-15T00:00:00"/>
    <x v="0"/>
  </r>
  <r>
    <x v="177"/>
    <x v="177"/>
    <x v="177"/>
    <x v="177"/>
    <m/>
    <x v="0"/>
    <n v="2E-3"/>
    <s v="IRIS"/>
    <s v="No"/>
    <s v="IRIS"/>
    <n v="2E-3"/>
    <n v="2E-3"/>
    <d v="2017-01-19T00:00:00"/>
    <s v="Rat"/>
    <x v="6"/>
    <s v="Yes"/>
    <s v="Archibong 2002"/>
    <s v="Decreased embryo/fetal survival in rats "/>
    <m/>
    <s v="LOAEL"/>
    <m/>
    <s v="9 days"/>
    <s v="Yes"/>
    <s v="4/24 hours/day"/>
    <s v="Yes"/>
    <s v="RDDR(ER) = 1.1"/>
    <n v="3"/>
    <n v="10"/>
    <n v="10"/>
    <n v="1"/>
    <n v="10"/>
    <m/>
    <n v="3000"/>
    <m/>
    <m/>
    <s v="Click Here"/>
    <m/>
    <s v="Proposed acute value is the same as chronic IRIS noncancer value because of short exposure (9 days) and developmental health effect without information on minimum exposure period needed to cause effect. No change in cancer or chronic noncancer values but reattributed cancer value to IRIS which is where 2018 ATSAC got it from."/>
    <s v="No"/>
    <d v="2025-01-15T00:00:00"/>
    <x v="0"/>
  </r>
  <r>
    <x v="177"/>
    <x v="177"/>
    <x v="177"/>
    <x v="177"/>
    <m/>
    <x v="1"/>
    <n v="2E-3"/>
    <s v="DEQ"/>
    <s v="No"/>
    <s v="DEQ"/>
    <n v="2E-3"/>
    <n v="2E-3"/>
    <d v="2023-11-17T00:00:00"/>
    <s v="Animal"/>
    <x v="6"/>
    <s v="Yes"/>
    <s v="Archibong 2002"/>
    <s v="Decreased embryo/fetal survival in rats "/>
    <m/>
    <s v="LOAEL"/>
    <m/>
    <s v="9 days"/>
    <s v="Yes"/>
    <s v="4/24 hours/day"/>
    <s v="Yes"/>
    <s v="RDDR(ER) = 1.1"/>
    <n v="3"/>
    <n v="10"/>
    <n v="10"/>
    <n v="1"/>
    <n v="10"/>
    <m/>
    <n v="3000"/>
    <m/>
    <s v="Same as chronic due to developmental critical effect following short-term pre-natal exposure"/>
    <s v="TRV Support Document"/>
    <m/>
    <s v="Proposed acute value is the same as chronic IRIS noncancer value because of short exposure (9 days) and developmental health effect without information on minimum exposure period needed to cause effect. No change in cancer or chronic noncancer values but reattributed cancer value to IRIS which is where 2018 ATSAC got it from."/>
    <s v="No"/>
    <d v="2025-01-15T00:00:00"/>
    <x v="0"/>
  </r>
  <r>
    <x v="178"/>
    <x v="178"/>
    <x v="178"/>
    <x v="178"/>
    <n v="3"/>
    <x v="0"/>
    <n v="2E-3"/>
    <s v="PPRTV"/>
    <s v="No"/>
    <s v="PPRTV"/>
    <n v="2E-3"/>
    <n v="2E-3"/>
    <d v="2021-09-23T00:00:00"/>
    <s v="Animal"/>
    <x v="6"/>
    <s v="Yes"/>
    <s v="EPA 2017; Archibong 2002"/>
    <s v="Decreased embryo/fetal survival"/>
    <m/>
    <s v="LOAEL"/>
    <m/>
    <s v="GD 11-20"/>
    <s v="Yes"/>
    <s v="4/24 hours/day exposures were daily so no days/week adjustment"/>
    <s v="Yes"/>
    <s v="RDDR = 1.1"/>
    <n v="3"/>
    <n v="10"/>
    <n v="10"/>
    <m/>
    <n v="10"/>
    <m/>
    <n v="3000"/>
    <m/>
    <s v="Screening level PPRTV"/>
    <s v="Click Here"/>
    <m/>
    <s v="Proposed TRV is only one available from authoritative sources. Note that it is a screening level PPRTV based on benzo(a)pyrene as an analog"/>
    <s v="Yes"/>
    <d v="2025-01-15T00:00:00"/>
    <x v="0"/>
  </r>
  <r>
    <x v="179"/>
    <x v="179"/>
    <x v="179"/>
    <x v="179"/>
    <m/>
    <x v="0"/>
    <n v="3.0000000000000001E-3"/>
    <s v="PPRTV"/>
    <s v="No"/>
    <s v="PPRTV"/>
    <n v="3.0000000000000001E-3"/>
    <n v="3.0000000000000001E-3"/>
    <d v="2024-03-01T00:00:00"/>
    <s v="Animal"/>
    <x v="0"/>
    <s v="Yes"/>
    <s v="Kim 2020"/>
    <s v="Nasal mucosal cell hyperplasia"/>
    <m/>
    <s v="BMC10"/>
    <m/>
    <s v="13 weeks"/>
    <s v="Yes"/>
    <s v="6/24 hours/day x 5/7 days/week"/>
    <s v="Yes"/>
    <s v="RGDR = 0.184"/>
    <n v="3"/>
    <n v="10"/>
    <m/>
    <n v="10"/>
    <n v="10"/>
    <m/>
    <n v="3000"/>
    <m/>
    <m/>
    <s v="Click Here"/>
    <m/>
    <s v="The proposed chronic TRV is a 2024 PPRTV value.  "/>
    <s v="Yes"/>
    <d v="2025-07-21T00:00:00"/>
    <x v="0"/>
  </r>
  <r>
    <x v="179"/>
    <x v="179"/>
    <x v="179"/>
    <x v="179"/>
    <m/>
    <x v="1"/>
    <n v="0.7"/>
    <s v="DEQ"/>
    <s v="Yes"/>
    <s v="ATSDR"/>
    <n v="0.5"/>
    <n v="0.5"/>
    <d v="2025-04-01T00:00:00"/>
    <s v="Animal"/>
    <x v="0"/>
    <s v="Yes"/>
    <s v="Kim 2020"/>
    <s v="Nasal mucosal cell hyperplasia"/>
    <m/>
    <s v="BMC10"/>
    <m/>
    <s v="13 weeks"/>
    <s v="Yes"/>
    <s v="6/24 hours/day x 5/7 days/week"/>
    <s v="Yes"/>
    <s v="RGDR = 0.25"/>
    <n v="3"/>
    <n v="10"/>
    <m/>
    <m/>
    <m/>
    <m/>
    <n v="30"/>
    <m/>
    <m/>
    <s v="TRV Support Document"/>
    <m/>
    <s v="DEQ derived the proposed acute TRV by modifying the 2025 ATSDR intermediate MRL by removing the days/week adjustment. See DEQ notes for more details. "/>
    <s v="Yes"/>
    <d v="2025-07-21T00:00:00"/>
    <x v="1"/>
  </r>
  <r>
    <x v="179"/>
    <x v="179"/>
    <x v="179"/>
    <x v="179"/>
    <m/>
    <x v="1"/>
    <n v="0.7"/>
    <s v="DEQ"/>
    <s v="Yes"/>
    <s v="DEQ"/>
    <n v="0.7"/>
    <n v="0.7"/>
    <d v="2024-07-26T00:00:00"/>
    <s v="Animal"/>
    <x v="0"/>
    <s v="Yes"/>
    <s v="Kim 2020"/>
    <s v="Nasal mucosal cell hyperplasia"/>
    <m/>
    <s v="BMC10"/>
    <m/>
    <s v="13 weeks"/>
    <s v="Yes"/>
    <s v="6/24 hours/day"/>
    <s v="Yes"/>
    <s v="RGDR = 0.25"/>
    <n v="3"/>
    <n v="10"/>
    <m/>
    <m/>
    <m/>
    <m/>
    <n v="30"/>
    <m/>
    <s v="Derived from ATSDR intermediate inhalation MRL - modified by removing days/week adjustment"/>
    <s v="TRV Support Document"/>
    <m/>
    <s v="DEQ derived the proposed acute TRV by modifying the 2025 ATSDR intermediate MRL by removing the days/week adjustment. See DEQ notes for more details. "/>
    <s v="Yes"/>
    <d v="2025-07-21T00:00:00"/>
    <x v="0"/>
  </r>
  <r>
    <x v="180"/>
    <x v="180"/>
    <x v="180"/>
    <x v="180"/>
    <m/>
    <x v="1"/>
    <n v="2.8"/>
    <s v="DEQ"/>
    <s v="Yes"/>
    <s v="ATSDR"/>
    <n v="2"/>
    <n v="2"/>
    <d v="2025-04-01T00:00:00"/>
    <s v="Animal"/>
    <x v="0"/>
    <s v="Yes"/>
    <s v="Swiercz 2011"/>
    <s v="Bronchial goblet cell metaplasia"/>
    <m/>
    <s v="LOAEL"/>
    <m/>
    <s v="4 weeks"/>
    <s v="Yes"/>
    <s v="6/24 hours/day x 5/7 days/week"/>
    <s v="Yes"/>
    <s v="RGDR = 1.33"/>
    <n v="3"/>
    <n v="10"/>
    <n v="10"/>
    <m/>
    <m/>
    <m/>
    <n v="300"/>
    <m/>
    <m/>
    <s v="TRV Support Document"/>
    <m/>
    <s v="DEQ derived the proposed TRV by modifying ATSDR's 2025 intermediate inhalation MRL to remove the days/week adjustment to better match DEQ's 24 hour acute TRV definition. "/>
    <s v="Yes"/>
    <d v="2025-07-21T00:00:00"/>
    <x v="1"/>
  </r>
  <r>
    <x v="180"/>
    <x v="180"/>
    <x v="180"/>
    <x v="180"/>
    <m/>
    <x v="1"/>
    <n v="2.8"/>
    <s v="DEQ"/>
    <s v="Yes"/>
    <s v="DEQ"/>
    <n v="2.8"/>
    <n v="2.8"/>
    <d v="2024-07-26T00:00:00"/>
    <s v="Animal"/>
    <x v="0"/>
    <s v="Yes"/>
    <s v="Swiercz 2011"/>
    <s v="Bronchial goblet cell metaplasia"/>
    <m/>
    <s v="LOAEL"/>
    <m/>
    <s v="4 weeks"/>
    <s v="Yes"/>
    <s v="6/24 hours/day "/>
    <s v="Yes"/>
    <s v="RGDR = 1.33"/>
    <n v="3"/>
    <n v="10"/>
    <n v="10"/>
    <m/>
    <m/>
    <m/>
    <n v="300"/>
    <m/>
    <s v="Modified from ATSDR's intermediate MRL"/>
    <s v="TRV Support Document"/>
    <m/>
    <s v="DEQ derived the proposed TRV by modifying ATSDR's 2025 intermediate inhalation MRL to remove the days/week adjustment to better match DEQ's 24 hour acute TRV definition. "/>
    <s v="Yes"/>
    <d v="2025-07-21T00:00:00"/>
    <x v="0"/>
  </r>
  <r>
    <x v="181"/>
    <x v="181"/>
    <x v="181"/>
    <x v="181"/>
    <m/>
    <x v="0"/>
    <s v="No proposed value"/>
    <s v="ATSDR"/>
    <s v="No"/>
    <s v="ATSDR"/>
    <s v="Vac"/>
    <s v="Vac"/>
    <d v="2025-04-01T00:00:00"/>
    <m/>
    <x v="14"/>
    <m/>
    <m/>
    <m/>
    <m/>
    <m/>
    <m/>
    <m/>
    <m/>
    <m/>
    <m/>
    <m/>
    <m/>
    <m/>
    <m/>
    <m/>
    <m/>
    <m/>
    <m/>
    <m/>
    <m/>
    <s v="Click Here"/>
    <m/>
    <s v="DEQ proposes to rescind the chronic noncancer TRV because ATSDR's toxicological profile from April 2025 states that there is not adequate data to support a chronic TRV that is lower than the proposed acute TRV. "/>
    <s v="Yes"/>
    <d v="2025-07-21T00:00:00"/>
    <x v="0"/>
  </r>
  <r>
    <x v="181"/>
    <x v="181"/>
    <x v="181"/>
    <x v="181"/>
    <m/>
    <x v="1"/>
    <n v="0.3"/>
    <s v="ATSDR"/>
    <s v="No"/>
    <s v="ATSDR"/>
    <n v="0.3"/>
    <n v="0.3"/>
    <d v="2025-04-01T00:00:00"/>
    <s v="Animal"/>
    <x v="0"/>
    <s v="Yes"/>
    <s v="Dodd 2010"/>
    <s v="Olfactory epithelial necrosis"/>
    <m/>
    <s v="BMC10"/>
    <m/>
    <s v="6 hours"/>
    <s v="Yes"/>
    <s v="6/24 hours/day  "/>
    <s v="Yes"/>
    <s v="RGDR = 0.4"/>
    <n v="3"/>
    <n v="10"/>
    <m/>
    <m/>
    <m/>
    <m/>
    <n v="30"/>
    <m/>
    <m/>
    <s v="Click Here"/>
    <m/>
    <s v="The proposed acute TRV is a final TRV from ATSDR as of April 2025. This acute 24 hour TRV is low enough that it is protective against any chronic health noncancer health effects."/>
    <s v="Yes"/>
    <d v="2025-07-21T00:00:00"/>
    <x v="0"/>
  </r>
  <r>
    <x v="182"/>
    <x v="182"/>
    <x v="182"/>
    <x v="182"/>
    <n v="3"/>
    <x v="0"/>
    <n v="2E-3"/>
    <s v="PPRTV"/>
    <s v="No"/>
    <s v="PPRTV"/>
    <n v="2E-3"/>
    <n v="2E-3"/>
    <d v="2023-03-24T00:00:00"/>
    <s v="Animal"/>
    <x v="6"/>
    <s v="Yes"/>
    <s v="Archibong 2002; EPA 2017"/>
    <s v="Decreased embryo/fetal survival"/>
    <m/>
    <s v="LOAEL"/>
    <m/>
    <s v="GD 11-20"/>
    <s v="Yes"/>
    <s v="4/24 hours/day no days/week adjustment because experimental exposure was daily"/>
    <s v="Yes"/>
    <s v="RDDR = 1.1"/>
    <n v="3"/>
    <n v="10"/>
    <n v="10"/>
    <m/>
    <n v="10"/>
    <m/>
    <n v="3000"/>
    <m/>
    <m/>
    <s v="Click Here"/>
    <m/>
    <s v="Proposed TRV is only one available from authoritative sources. It is a screening level PPRTV derived using benzo(a)pyrene as a surrogate"/>
    <s v="Yes"/>
    <d v="2025-01-15T00:00:00"/>
    <x v="0"/>
  </r>
  <r>
    <x v="183"/>
    <x v="183"/>
    <x v="183"/>
    <x v="183"/>
    <m/>
    <x v="0"/>
    <n v="8"/>
    <s v="IRIS"/>
    <s v="No"/>
    <s v="IRIS"/>
    <n v="8"/>
    <n v="8"/>
    <d v="2008-09-30T00:00:00"/>
    <s v="Rat"/>
    <x v="0"/>
    <s v="Yes"/>
    <s v="Union Carbide 1993"/>
    <s v="Atrophy of olfactory epithelium in rats"/>
    <m/>
    <s v="BMC10"/>
    <m/>
    <s v="7 weeks"/>
    <s v="Yes"/>
    <s v="6/24 hours/day - no adjustment for days/week because experiment exposed animals every day of the week"/>
    <s v="Yes"/>
    <s v="RGDR = 0.26"/>
    <n v="3"/>
    <n v="10"/>
    <n v="1"/>
    <n v="10"/>
    <n v="3"/>
    <m/>
    <n v="1000"/>
    <m/>
    <s v="Lack of multigenerational reproductive tox study warrants the application of a UF of 3"/>
    <s v="Click Here"/>
    <m/>
    <s v="No proposed changes to chronic TRV. Acute TRV comes from TCEQ 2015 assessment. No authoritative source listed in rule has an acute TRV for this TAC except for EPA AEGLs which are not appropriate for CAO applications. "/>
    <s v="No"/>
    <d v="2025-01-15T00:00:00"/>
    <x v="0"/>
  </r>
  <r>
    <x v="183"/>
    <x v="183"/>
    <x v="183"/>
    <x v="183"/>
    <m/>
    <x v="1"/>
    <n v="1800"/>
    <s v="DEQ"/>
    <s v="No"/>
    <s v="DEQ"/>
    <n v="1800"/>
    <n v="1800"/>
    <d v="2023-12-11T00:00:00"/>
    <s v="Human"/>
    <x v="0"/>
    <s v="Yes"/>
    <s v="Sim 1957"/>
    <s v="Mild irritation of mucosal surfaces"/>
    <m/>
    <s v="LOAEL"/>
    <m/>
    <s v="30 minutes"/>
    <s v="No"/>
    <s v="No adjustment; effects were concentration - not time dependent"/>
    <s v="No"/>
    <m/>
    <m/>
    <n v="10"/>
    <n v="3"/>
    <m/>
    <n v="6"/>
    <m/>
    <n v="180"/>
    <m/>
    <s v="Texas value from 2015"/>
    <s v="TRV Support Document"/>
    <m/>
    <s v="No proposed changes to chronic TRV. Acute TRV comes from TCEQ 2015 assessment. No authoritative source listed in rule has an acute TRV for this TAC except for EPA AEGLs which are not appropriate for CAO applications. "/>
    <s v="Yes"/>
    <d v="2025-01-15T00:00:00"/>
    <x v="0"/>
  </r>
  <r>
    <x v="184"/>
    <x v="184"/>
    <x v="184"/>
    <x v="184"/>
    <m/>
    <x v="0"/>
    <n v="3000"/>
    <s v="OEHHA"/>
    <s v="No"/>
    <s v="OEHHA"/>
    <n v="3000"/>
    <n v="3000"/>
    <d v="2000-04-01T00:00:00"/>
    <s v="Rat"/>
    <x v="0"/>
    <s v="Yes"/>
    <s v="Quest 1984"/>
    <s v="Squamous metaplasia, epithelial hyperplasia (females only) and inflammation (males only) of the nasal cavity in rats"/>
    <m/>
    <s v="LOAEL"/>
    <m/>
    <s v="2 years"/>
    <s v="Yes"/>
    <s v="6/24 hours/day x 5/7 days/week"/>
    <s v="Yes"/>
    <s v="RDGR = 0.21"/>
    <n v="3"/>
    <n v="10"/>
    <n v="3"/>
    <n v="1"/>
    <n v="1"/>
    <m/>
    <n v="100"/>
    <m/>
    <m/>
    <s v="Click Here"/>
    <m/>
    <s v="No proposed changes to TRV"/>
    <s v="No"/>
    <d v="2025-01-15T00:00:00"/>
    <x v="0"/>
  </r>
  <r>
    <x v="185"/>
    <x v="185"/>
    <x v="185"/>
    <x v="185"/>
    <m/>
    <x v="1"/>
    <n v="39"/>
    <s v="DEQ"/>
    <s v="Yes"/>
    <s v="ATSDR"/>
    <n v="28"/>
    <n v="28"/>
    <d v="1997-09-01T00:00:00"/>
    <s v="Animal"/>
    <x v="0"/>
    <s v="Yes"/>
    <s v="Suber 1989"/>
    <s v="Nasal hemorrhaging"/>
    <m/>
    <s v="LOAEL"/>
    <m/>
    <s v="13 weeks"/>
    <s v="Yes"/>
    <s v="6/24 hours/day x 5/7 days/week"/>
    <s v="No"/>
    <m/>
    <n v="10"/>
    <n v="10"/>
    <n v="10"/>
    <m/>
    <m/>
    <m/>
    <n v="1000"/>
    <m/>
    <m/>
    <s v="TRV Support Document"/>
    <m/>
    <s v="Proposed DEQ acute TRV is derived by dividing ATSDR's intermediate MRL by 5/7 days/week to remove the days/week adjustment. This is because DEQ's acute TRVs assume a single 24-hour exposure, so the days/week adjustment is not appropriate. See notes page for details. "/>
    <s v="Yes"/>
    <d v="2025-01-15T00:00:00"/>
    <x v="1"/>
  </r>
  <r>
    <x v="185"/>
    <x v="185"/>
    <x v="185"/>
    <x v="185"/>
    <m/>
    <x v="1"/>
    <n v="39"/>
    <s v="DEQ"/>
    <s v="Yes"/>
    <s v="DEQ"/>
    <n v="39.200000000000003"/>
    <n v="39"/>
    <d v="2024-02-16T00:00:00"/>
    <s v="Animal"/>
    <x v="0"/>
    <s v="Yes"/>
    <s v="Suber 1989"/>
    <s v="Nasal hemorrhaging"/>
    <m/>
    <s v="LOAEL"/>
    <m/>
    <s v="13 weeks"/>
    <s v="Yes"/>
    <s v="6/24 hours/day no days/week adjustment because it is for a 24 hour TRV"/>
    <s v="No"/>
    <m/>
    <n v="10"/>
    <n v="10"/>
    <n v="10"/>
    <m/>
    <m/>
    <m/>
    <n v="1000"/>
    <m/>
    <s v="The proposed DEQ acute TRV is the ATSDR intermediate MRL with a slight adjustment to remove the days/week modification."/>
    <s v="TRV Support Document"/>
    <m/>
    <s v="Proposed DEQ acute TRV is derived by dividing ATSDR's intermediate MRL by 5/7 days/week to remove the days/week adjustment. This is because DEQ's acute TRVs assume a single 24-hour exposure, so the days/week adjustment is not appropriate. See notes page for details. "/>
    <s v="Yes"/>
    <d v="2025-01-15T00:00:00"/>
    <x v="0"/>
  </r>
  <r>
    <x v="186"/>
    <x v="186"/>
    <x v="186"/>
    <x v="186"/>
    <m/>
    <x v="0"/>
    <n v="0.27"/>
    <s v="ATSDR"/>
    <s v="No"/>
    <s v="ATSDR"/>
    <n v="0.27"/>
    <n v="0.27"/>
    <d v="1995-06-01T00:00:00"/>
    <s v="Dog"/>
    <x v="3"/>
    <s v="Yes"/>
    <s v="Air Force 1985"/>
    <s v="Decreased hematocrit, hemoglobin, red blood cells, reticulocytes and increased methemoglobin in dogs"/>
    <m/>
    <s v="LOAEL"/>
    <m/>
    <s v="14 months"/>
    <s v="Yes"/>
    <s v="6/24 hours/day x 5/7 days/week"/>
    <s v="No"/>
    <m/>
    <n v="10"/>
    <n v="10"/>
    <n v="10"/>
    <n v="1"/>
    <n v="1"/>
    <m/>
    <n v="1000"/>
    <m/>
    <m/>
    <s v="Click Here"/>
    <s v="Respiratory system "/>
    <s v="No proposed changes to TRVs"/>
    <s v="No"/>
    <d v="2025-01-15T00:00:00"/>
    <x v="0"/>
  </r>
  <r>
    <x v="186"/>
    <x v="186"/>
    <x v="186"/>
    <x v="186"/>
    <m/>
    <x v="1"/>
    <n v="20"/>
    <s v="ATSDR"/>
    <s v="No"/>
    <s v="ATSDR"/>
    <n v="20"/>
    <n v="20"/>
    <d v="1995-06-01T00:00:00"/>
    <s v="Human"/>
    <x v="1"/>
    <s v="Yes"/>
    <s v="Stewart 1974"/>
    <s v="Altered visual evoked response and headache in humans"/>
    <m/>
    <s v="NOAEL"/>
    <m/>
    <s v="8 hours"/>
    <s v="Yes"/>
    <s v="8/24 hours/day"/>
    <s v="No"/>
    <m/>
    <n v="1"/>
    <n v="10"/>
    <n v="1"/>
    <n v="1"/>
    <n v="1"/>
    <m/>
    <n v="10"/>
    <m/>
    <m/>
    <s v="Click Here"/>
    <s v="Kidney; Liver; Blood; Eyes; Cardiovascular system; Immune system; Respiratory system "/>
    <s v="No proposed changes to TRVs"/>
    <s v="No"/>
    <d v="2025-01-15T00:00:00"/>
    <x v="0"/>
  </r>
  <r>
    <x v="187"/>
    <x v="187"/>
    <x v="187"/>
    <x v="187"/>
    <m/>
    <x v="0"/>
    <n v="30"/>
    <s v="OEHHA"/>
    <s v="Yes"/>
    <s v="OEHHA"/>
    <n v="30"/>
    <n v="30"/>
    <d v="2000-02-01T00:00:00"/>
    <s v="Rat"/>
    <x v="0"/>
    <s v="Yes"/>
    <s v="Kuper 1988"/>
    <s v="Degenerative and hyperplastic changes in the  respiratory epithelium of rats "/>
    <m/>
    <s v="LOAEL"/>
    <m/>
    <s v="124 weeks"/>
    <s v="Yes"/>
    <s v="6/24 days/year x 5/7 days/week"/>
    <s v="Yes"/>
    <s v="RDGR = 0.23"/>
    <n v="3"/>
    <n v="10"/>
    <n v="3"/>
    <n v="1"/>
    <n v="1"/>
    <m/>
    <n v="100"/>
    <m/>
    <m/>
    <s v="Click Here"/>
    <s v="Nervous system"/>
    <s v="No proposed changes to chronic TRVs but updated cancer TRV attribution from OEHHA to IRIS since OEHHA just adopted and cites the IRIS value. Proposed acute TRV is derived from OEHHA's 1999 acute REL with the modification described in &quot;Proposed TRVs where DEQ is the Authoritative Source&quot; document. "/>
    <s v="No"/>
    <d v="2025-01-15T00:00:00"/>
    <x v="0"/>
  </r>
  <r>
    <x v="187"/>
    <x v="187"/>
    <x v="187"/>
    <x v="187"/>
    <m/>
    <x v="0"/>
    <n v="30"/>
    <s v="OEHHA"/>
    <s v="Yes"/>
    <s v="IRIS"/>
    <n v="30"/>
    <n v="30"/>
    <d v="1990-11-01T00:00:00"/>
    <s v="Animal"/>
    <x v="0"/>
    <s v="Yes"/>
    <s v="Kuper 1988"/>
    <s v="Nest-like infolds of the nasal respiratory epithelium"/>
    <m/>
    <s v="LOAEL"/>
    <m/>
    <s v="2 years"/>
    <s v="Yes"/>
    <s v="6/24 hours/day x 5/7 days/week"/>
    <s v="Yes"/>
    <s v="RDGR = 0.23"/>
    <s v="X"/>
    <n v="10"/>
    <s v="x"/>
    <m/>
    <m/>
    <n v="10"/>
    <n v="100"/>
    <m/>
    <m/>
    <s v="Click Here"/>
    <m/>
    <s v="No proposed changes to chronic TRVs but updated cancer TRV attribution from OEHHA to IRIS since OEHHA just adopted and cites the IRIS value. Proposed acute TRV is derived from OEHHA's 1999 acute REL with the modification described in &quot;Proposed TRVs where DEQ is the Authoritative Source&quot; document. "/>
    <s v="No"/>
    <d v="2025-01-15T00:00:00"/>
    <x v="1"/>
  </r>
  <r>
    <x v="187"/>
    <x v="187"/>
    <x v="187"/>
    <x v="187"/>
    <m/>
    <x v="1"/>
    <n v="260"/>
    <s v="DEQ"/>
    <s v="Yes"/>
    <s v="OEHHA"/>
    <n v="3100"/>
    <n v="3100"/>
    <d v="1999-04-01T00:00:00"/>
    <s v="Mouse"/>
    <x v="0"/>
    <s v="Yes"/>
    <s v="NTP 1985 "/>
    <s v="Dyspnea in mice"/>
    <m/>
    <s v="LOAEL"/>
    <m/>
    <s v="4 hours"/>
    <s v="Yes"/>
    <s v="Mathematically compressed 4 hour experimental exposure to 1 hour averaging time"/>
    <s v="No"/>
    <m/>
    <n v="10"/>
    <n v="10"/>
    <n v="6"/>
    <n v="1"/>
    <n v="1"/>
    <m/>
    <n v="600"/>
    <m/>
    <s v="1 death 6 days post exposure"/>
    <s v="TRV Support Document"/>
    <s v="Eyes; Nervous system"/>
    <s v="Proposed acute TRV is derived from OEHHA's 1999 acute REL with the modification described in &quot;TRV Support Document&quot;  "/>
    <s v="Yes"/>
    <d v="2025-07-21T00:00:00"/>
    <x v="1"/>
  </r>
  <r>
    <x v="187"/>
    <x v="187"/>
    <x v="187"/>
    <x v="187"/>
    <m/>
    <x v="1"/>
    <n v="260"/>
    <s v="DEQ"/>
    <s v="Yes"/>
    <s v="DEQ"/>
    <n v="260"/>
    <n v="260"/>
    <d v="2024-10-15T00:00:00"/>
    <s v="Animal"/>
    <x v="0"/>
    <s v="Yes"/>
    <s v="NTP 1985 "/>
    <s v="Dyspnea in mice"/>
    <m/>
    <s v="LOAEL"/>
    <m/>
    <s v="4 hours"/>
    <s v="Yes"/>
    <s v="4/24 hours with exponent n = 1 in ten Berge-adjusted Haber's Law equation "/>
    <s v="No"/>
    <m/>
    <n v="10"/>
    <n v="10"/>
    <n v="6"/>
    <n v="1"/>
    <n v="1"/>
    <m/>
    <n v="600"/>
    <m/>
    <s v="1 death 6 days post exposure"/>
    <s v="TRV Support Document"/>
    <m/>
    <s v="Proposed acute TRV is derived from OEHHA's 1999 acute REL with the modification described in &quot;TRV Support Document&quot;  "/>
    <s v="Yes"/>
    <d v="2025-07-21T00:00:00"/>
    <x v="0"/>
  </r>
  <r>
    <x v="188"/>
    <x v="188"/>
    <x v="188"/>
    <x v="188"/>
    <n v="6"/>
    <x v="0"/>
    <n v="20"/>
    <s v="OEHHA"/>
    <s v="No"/>
    <s v="OEHHA"/>
    <n v="20"/>
    <n v="20"/>
    <d v="2001-12-01T00:00:00"/>
    <s v="Human"/>
    <x v="8"/>
    <s v="Yes"/>
    <s v="Yang 1989"/>
    <s v="Clinical selenosis"/>
    <m/>
    <s v="NOAEL"/>
    <m/>
    <s v="Lifetime"/>
    <s v="No"/>
    <m/>
    <s v="No"/>
    <m/>
    <n v="1"/>
    <n v="3"/>
    <n v="1"/>
    <m/>
    <m/>
    <m/>
    <n v="3"/>
    <m/>
    <m/>
    <s v="Click Here"/>
    <m/>
    <s v="Proposed TRV is from OEHHA. Propose to rescind acute TRV for lack of support from authoritative source information."/>
    <s v="Yes"/>
    <d v="2025-01-15T00:00:00"/>
    <x v="0"/>
  </r>
  <r>
    <x v="188"/>
    <x v="188"/>
    <x v="188"/>
    <x v="188"/>
    <n v="6"/>
    <x v="0"/>
    <n v="20"/>
    <s v="OEHHA"/>
    <s v="No"/>
    <s v="OEHHA"/>
    <n v="20"/>
    <n v="20"/>
    <d v="2001-12-01T00:00:00"/>
    <s v="Human"/>
    <x v="3"/>
    <s v="Yes"/>
    <s v="Yang 1989"/>
    <s v="Clinical selenosis"/>
    <m/>
    <s v="NOAEL"/>
    <m/>
    <s v="Lifetime"/>
    <s v="No"/>
    <m/>
    <s v="No"/>
    <m/>
    <n v="1"/>
    <n v="3"/>
    <n v="1"/>
    <m/>
    <m/>
    <m/>
    <n v="3"/>
    <m/>
    <m/>
    <s v="Click Here"/>
    <m/>
    <s v="Proposed TRV is from OEHHA. Propose to rescind acute TRV for lack of support from authoritative source information."/>
    <s v="Yes"/>
    <d v="2025-01-15T00:00:00"/>
    <x v="0"/>
  </r>
  <r>
    <x v="188"/>
    <x v="188"/>
    <x v="188"/>
    <x v="188"/>
    <n v="6"/>
    <x v="0"/>
    <n v="20"/>
    <s v="OEHHA"/>
    <s v="No"/>
    <s v="OEHHA"/>
    <n v="20"/>
    <n v="20"/>
    <d v="2001-12-01T00:00:00"/>
    <s v="Human"/>
    <x v="4"/>
    <s v="Yes"/>
    <s v="Yang 1989"/>
    <s v="Clinical selenosis"/>
    <m/>
    <s v="NOAEL"/>
    <m/>
    <s v="Lifetime"/>
    <s v="No"/>
    <m/>
    <s v="No"/>
    <m/>
    <n v="1"/>
    <n v="3"/>
    <n v="1"/>
    <m/>
    <m/>
    <m/>
    <n v="3"/>
    <m/>
    <m/>
    <s v="Click Here"/>
    <m/>
    <s v="Proposed TRV is from OEHHA. Propose to rescind acute TRV for lack of support from authoritative source information."/>
    <s v="Yes"/>
    <d v="2025-01-15T00:00:00"/>
    <x v="0"/>
  </r>
  <r>
    <x v="188"/>
    <x v="188"/>
    <x v="188"/>
    <x v="188"/>
    <n v="6"/>
    <x v="0"/>
    <n v="20"/>
    <s v="OEHHA"/>
    <s v="No"/>
    <s v="OEHHA"/>
    <n v="20"/>
    <n v="20"/>
    <d v="2001-12-01T00:00:00"/>
    <s v="Human"/>
    <x v="1"/>
    <s v="Yes"/>
    <s v="Yang 1989"/>
    <s v="Clinical selenosis"/>
    <m/>
    <s v="NOAEL"/>
    <m/>
    <s v="Lifetime"/>
    <s v="No"/>
    <m/>
    <s v="No"/>
    <m/>
    <n v="1"/>
    <n v="3"/>
    <n v="1"/>
    <m/>
    <m/>
    <m/>
    <n v="3"/>
    <m/>
    <m/>
    <s v="Click Here"/>
    <m/>
    <s v="Proposed TRV is from OEHHA. Propose to rescind acute TRV for lack of support from authoritative source information."/>
    <s v="Yes"/>
    <d v="2025-01-15T00:00:00"/>
    <x v="0"/>
  </r>
  <r>
    <x v="189"/>
    <x v="189"/>
    <x v="189"/>
    <x v="189"/>
    <m/>
    <x v="1"/>
    <n v="0.21"/>
    <s v="DEQ"/>
    <s v="Yes"/>
    <s v="OEHHA"/>
    <n v="5"/>
    <n v="5"/>
    <d v="1999-04-01T00:00:00"/>
    <s v="Guinea pig"/>
    <x v="2"/>
    <s v="Yes"/>
    <s v="Dudley 1937; Dudley 1941"/>
    <s v="Respiratory and eye irritation in guinea pigs during exposure and difficult breathing and inactivity after exposure"/>
    <m/>
    <s v="LOAEL"/>
    <m/>
    <s v="1 hour"/>
    <s v="No"/>
    <m/>
    <s v="No"/>
    <m/>
    <n v="10"/>
    <n v="10"/>
    <n v="6"/>
    <n v="1"/>
    <n v="1"/>
    <m/>
    <n v="600"/>
    <m/>
    <s v="Based on 1 hr exposure duration"/>
    <s v="TRV Support Document"/>
    <m/>
    <s v="Derived from OEHHA 1-hour REL by adjusting exposure time to 24 hours. See &quot;Proposed TRVs where DEQ is the Authoritative Source&quot; for details. "/>
    <s v="Yes"/>
    <d v="2025-01-15T00:00:00"/>
    <x v="1"/>
  </r>
  <r>
    <x v="189"/>
    <x v="189"/>
    <x v="189"/>
    <x v="189"/>
    <m/>
    <x v="1"/>
    <n v="0.21"/>
    <s v="DEQ"/>
    <s v="Yes"/>
    <s v="OEHHA"/>
    <n v="5"/>
    <n v="5"/>
    <d v="1999-04-01T00:00:00"/>
    <s v="Guinea pig"/>
    <x v="0"/>
    <s v="Yes"/>
    <s v="Dudley 1937; Dudley 1941"/>
    <s v="Respiratory and eye irritation in guinea pigs during exposure and difficult breathing and inactivity after exposure"/>
    <m/>
    <s v="LOAEL"/>
    <m/>
    <s v="1 hour"/>
    <s v="No"/>
    <m/>
    <s v="No"/>
    <m/>
    <n v="10"/>
    <n v="10"/>
    <n v="6"/>
    <n v="1"/>
    <n v="1"/>
    <m/>
    <n v="600"/>
    <m/>
    <s v="Based on 1 hr exposure duration"/>
    <s v="TRV Support Document"/>
    <m/>
    <s v="Derived from OEHHA 1-hour REL by adjusting exposure time to 24 hours. See &quot;Proposed TRVs where DEQ is the Authoritative Source&quot; for details. "/>
    <s v="Yes"/>
    <d v="2025-01-15T00:00:00"/>
    <x v="1"/>
  </r>
  <r>
    <x v="189"/>
    <x v="189"/>
    <x v="189"/>
    <x v="189"/>
    <m/>
    <x v="1"/>
    <n v="0.21"/>
    <s v="DEQ"/>
    <s v="Yes"/>
    <s v="DEQ"/>
    <n v="0.20830000000000001"/>
    <n v="0.21"/>
    <d v="2024-11-08T00:00:00"/>
    <s v="Guinea pig"/>
    <x v="2"/>
    <s v="Yes"/>
    <s v="Dudley 1937; Dudley 1941"/>
    <s v="Respiratory and eye irritation in guinea pigs during exposure and difficult breathing and inactivity after exposure"/>
    <m/>
    <s v="LOAEL"/>
    <m/>
    <s v="1 hour"/>
    <s v="No"/>
    <s v="1/24 hours"/>
    <s v="No"/>
    <m/>
    <n v="10"/>
    <n v="10"/>
    <n v="6"/>
    <n v="1"/>
    <n v="1"/>
    <m/>
    <n v="600"/>
    <m/>
    <s v="Derived from OEHHA 1-hour REL by adjusting exposure time to 24 hours"/>
    <s v="TRV Support Document"/>
    <m/>
    <s v="Derived from OEHHA 1-hour REL by adjusting exposure time to 24 hours. See &quot;Proposed TRVs where DEQ is the Authoritative Source&quot; for details. "/>
    <s v="Yes"/>
    <d v="2025-01-15T00:00:00"/>
    <x v="0"/>
  </r>
  <r>
    <x v="189"/>
    <x v="189"/>
    <x v="189"/>
    <x v="189"/>
    <m/>
    <x v="1"/>
    <n v="0.21"/>
    <s v="DEQ"/>
    <s v="Yes"/>
    <s v="DEQ"/>
    <n v="0.20830000000000001"/>
    <n v="0.21"/>
    <d v="2024-11-08T00:00:00"/>
    <s v="Guinea pig"/>
    <x v="0"/>
    <s v="Yes"/>
    <s v="Dudley 1937; Dudley 1941"/>
    <s v="Respiratory and eye irritation in guinea pigs during exposure and difficult breathing and inactivity after exposure"/>
    <m/>
    <s v="LOAEL"/>
    <m/>
    <s v="1 hour"/>
    <s v="No"/>
    <s v="1/24 hours"/>
    <s v="No"/>
    <m/>
    <n v="10"/>
    <n v="10"/>
    <n v="6"/>
    <n v="1"/>
    <n v="1"/>
    <m/>
    <n v="600"/>
    <m/>
    <s v="Derived from OEHHA 1-hour REL by adjusting exposure time to 24 hours"/>
    <s v="TRV Support Document"/>
    <m/>
    <s v="Derived from OEHHA 1-hour REL by adjusting exposure time to 24 hours. See &quot;Proposed TRVs where DEQ is the Authoritative Source&quot; for details. "/>
    <s v="Yes"/>
    <d v="2025-01-15T00:00:00"/>
    <x v="0"/>
  </r>
  <r>
    <x v="190"/>
    <x v="190"/>
    <x v="190"/>
    <x v="190"/>
    <m/>
    <x v="0"/>
    <n v="3"/>
    <s v="OEHHA"/>
    <s v="No"/>
    <s v="OEHHA"/>
    <n v="3"/>
    <n v="3"/>
    <d v="2005-02-01T00:00:00"/>
    <s v="Human"/>
    <x v="0"/>
    <s v="Yes"/>
    <s v="Hnizdo 1993"/>
    <s v="Silicosis"/>
    <m/>
    <s v="BMC01"/>
    <m/>
    <s v="24 years average"/>
    <s v="Yes"/>
    <s v="(10/20 m3/day x 270 shifts/365 days)/24 years"/>
    <s v="No"/>
    <m/>
    <m/>
    <n v="3"/>
    <m/>
    <m/>
    <m/>
    <m/>
    <n v="3"/>
    <m/>
    <m/>
    <s v="Click Here"/>
    <m/>
    <s v="These proposed TRVs are intended to be applied to crystalline forms of silica of respirable size (≤ 4 microns in diameter). DEQ proposes to adopt TCEQ's list of crystalline forms of silica (quartz, cristobalite, Tripoli, tridymite). The proposed acute TRV is TCEQ's 2020 24-hour ReV."/>
    <s v="Yes"/>
    <d v="2025-01-15T00:00:00"/>
    <x v="0"/>
  </r>
  <r>
    <x v="190"/>
    <x v="190"/>
    <x v="190"/>
    <x v="190"/>
    <m/>
    <x v="1"/>
    <n v="24"/>
    <s v="DEQ"/>
    <s v="No"/>
    <s v="DEQ"/>
    <n v="24"/>
    <n v="24"/>
    <d v="2024-03-04T00:00:00"/>
    <s v="Animal"/>
    <x v="0"/>
    <s v="Yes"/>
    <s v="Warheit 1995"/>
    <s v="Pulmonary inflammation and cytotoxicity"/>
    <m/>
    <s v="LOAEL"/>
    <m/>
    <s v="3 days"/>
    <s v="Yes"/>
    <s v="6/24 hours/day"/>
    <s v="Yes"/>
    <s v="RDDR = 2.58"/>
    <n v="3"/>
    <n v="10"/>
    <n v="3"/>
    <m/>
    <n v="3"/>
    <m/>
    <n v="270"/>
    <m/>
    <s v="Adopted from TCEQ"/>
    <s v="TRV Support Document"/>
    <m/>
    <s v="These proposed TRVs are intended to be applied to crystalline forms of silica of respirable size (≤ 4 microns in diameter). DEQ proposes to adopt TCEQ's list of crystalline forms of silica (quartz, cristobalite, Tripoli, tridymite). The proposed acute TRV is TCEQ's 2020 24-hour ReV."/>
    <s v="Yes"/>
    <d v="2025-01-15T00:00:00"/>
    <x v="0"/>
  </r>
  <r>
    <x v="191"/>
    <x v="191"/>
    <x v="191"/>
    <x v="191"/>
    <m/>
    <x v="0"/>
    <n v="6.6"/>
    <s v="DEQ"/>
    <s v="No"/>
    <s v="DEQ"/>
    <n v="6.6"/>
    <n v="6.6"/>
    <d v="2024-03-04T00:00:00"/>
    <s v="Animal"/>
    <x v="0"/>
    <s v="Yes"/>
    <s v="Groth 1981"/>
    <s v="Pulmonary effects such as chronic inflammation, respiratory impairment, and decrease in pulmonary function"/>
    <m/>
    <s v="LOAEL"/>
    <m/>
    <s v="13-18 months"/>
    <s v="Yes"/>
    <s v="6/24 hours/day x 5/7 days/week"/>
    <s v="Yes"/>
    <s v="RDDR = 0.739"/>
    <n v="3"/>
    <n v="10"/>
    <n v="10"/>
    <m/>
    <m/>
    <m/>
    <n v="300"/>
    <m/>
    <s v="Adopted from TCEQ 7/29/2011 chronic ReV"/>
    <s v="TRV Support Document"/>
    <m/>
    <s v="Proposed chronic TRV is adopted directly from TCEQ’s July, 29 2011 chronic ReV for amorphous silica. "/>
    <s v="Yes"/>
    <d v="2025-01-15T00:00:00"/>
    <x v="0"/>
  </r>
  <r>
    <x v="192"/>
    <x v="192"/>
    <x v="192"/>
    <x v="192"/>
    <m/>
    <x v="1"/>
    <n v="8"/>
    <s v="OEHHA"/>
    <s v="No"/>
    <s v="OEHHA"/>
    <n v="8"/>
    <n v="8"/>
    <d v="1999-04-01T00:00:00"/>
    <s v="Human"/>
    <x v="2"/>
    <s v="Yes"/>
    <s v="Ott 1977"/>
    <s v="Subjective complaints of eye, skin, and respiratory irritation in occupationally exposed workers; OEHHA: &quot;mild adverse effects&quot;"/>
    <m/>
    <s v="LOAEL"/>
    <m/>
    <s v="8 hr TWA"/>
    <s v="No"/>
    <s v="Irritation effect indicating it is concentration rather than time dependent"/>
    <s v="No"/>
    <m/>
    <m/>
    <n v="10"/>
    <n v="6"/>
    <m/>
    <m/>
    <m/>
    <n v="60"/>
    <m/>
    <s v="For 1 hr exposure"/>
    <s v="Click Here"/>
    <m/>
    <s v="Reviewed 10-3-2023. No changes."/>
    <s v="No"/>
    <d v="2025-01-15T00:00:00"/>
    <x v="0"/>
  </r>
  <r>
    <x v="192"/>
    <x v="192"/>
    <x v="192"/>
    <x v="192"/>
    <m/>
    <x v="1"/>
    <n v="8"/>
    <s v="OEHHA"/>
    <s v="No"/>
    <s v="OEHHA"/>
    <n v="8"/>
    <n v="8"/>
    <d v="1999-04-01T00:00:00"/>
    <s v="Human"/>
    <x v="4"/>
    <s v="Yes"/>
    <s v="Ott 1977"/>
    <s v="Subjective complaints of eye, skin, and respiratory irritation in occupationally exposed workers; OEHHA: &quot;mild adverse effects&quot;"/>
    <m/>
    <s v="LOAEL"/>
    <m/>
    <s v="8 hr TWA"/>
    <s v="No"/>
    <s v="Irritation effect indicating it is concentration rather than time dependent"/>
    <s v="No"/>
    <m/>
    <m/>
    <n v="10"/>
    <n v="6"/>
    <m/>
    <m/>
    <m/>
    <n v="60"/>
    <m/>
    <s v="For 1 hr exposure"/>
    <s v="Click Here"/>
    <m/>
    <s v="Reviewed 10-3-2023. No changes."/>
    <s v="No"/>
    <d v="2025-01-15T00:00:00"/>
    <x v="0"/>
  </r>
  <r>
    <x v="192"/>
    <x v="192"/>
    <x v="192"/>
    <x v="192"/>
    <m/>
    <x v="1"/>
    <n v="8"/>
    <s v="OEHHA"/>
    <s v="No"/>
    <s v="OEHHA"/>
    <n v="8"/>
    <n v="8"/>
    <d v="1999-04-01T00:00:00"/>
    <s v="Human"/>
    <x v="0"/>
    <s v="Yes"/>
    <s v="Ott 1977"/>
    <s v="Subjective complaints of eye, skin, and respiratory irritation in occupationally exposed workers; OEHHA: &quot;mild adverse effects&quot;"/>
    <m/>
    <s v="LOAEL"/>
    <m/>
    <s v="8 hr TWA"/>
    <s v="No"/>
    <s v="Irritation effect indicating it is concentration rather than time dependent"/>
    <s v="No"/>
    <m/>
    <m/>
    <n v="10"/>
    <n v="6"/>
    <m/>
    <m/>
    <m/>
    <n v="60"/>
    <m/>
    <s v="For 1 hr exposure"/>
    <s v="Click Here"/>
    <m/>
    <s v="Reviewed 10-3-2023. No changes."/>
    <s v="No"/>
    <d v="2025-01-15T00:00:00"/>
    <x v="0"/>
  </r>
  <r>
    <x v="193"/>
    <x v="193"/>
    <x v="193"/>
    <x v="193"/>
    <m/>
    <x v="0"/>
    <n v="850"/>
    <s v="ATSDR"/>
    <s v="Yes"/>
    <s v="IRIS"/>
    <n v="1000"/>
    <n v="1000"/>
    <d v="1992-11-01T00:00:00"/>
    <s v="Human"/>
    <x v="1"/>
    <s v="Yes"/>
    <s v="Mutti 1984"/>
    <s v="Neurophysiological effects including suppression of the vestibuloocular reflex"/>
    <m/>
    <s v="NOAEL"/>
    <m/>
    <s v="Average 8.6 years"/>
    <s v="Yes"/>
    <s v="10/20 cubic meters/day x 5/7 days/week"/>
    <s v="No"/>
    <m/>
    <n v="1"/>
    <n v="3"/>
    <n v="1"/>
    <n v="3"/>
    <n v="3"/>
    <m/>
    <n v="30"/>
    <m/>
    <s v="Database UF for lack of dose-response for respiratory effects and lack of chronic studies"/>
    <s v="Click Here"/>
    <s v="Respiratory system "/>
    <s v="Proposed updates to TRVs reflect data from more recent critical studies and more recent publication date"/>
    <s v="Yes"/>
    <d v="2025-01-15T00:00:00"/>
    <x v="1"/>
  </r>
  <r>
    <x v="193"/>
    <x v="193"/>
    <x v="193"/>
    <x v="193"/>
    <m/>
    <x v="0"/>
    <n v="850"/>
    <s v="ATSDR"/>
    <s v="Yes"/>
    <s v="OEHHA"/>
    <n v="900"/>
    <n v="900"/>
    <d v="2000-04-01T00:00:00"/>
    <s v="Human"/>
    <x v="1"/>
    <s v="Yes"/>
    <s v="Mutti 1984"/>
    <s v="Central nervous system effects"/>
    <m/>
    <s v="BMC05"/>
    <m/>
    <s v="Average 8.6 years"/>
    <s v="Yes"/>
    <s v="10/20 cubic meters per day x 5/7 days/week"/>
    <s v="No"/>
    <m/>
    <m/>
    <n v="3"/>
    <m/>
    <m/>
    <m/>
    <m/>
    <n v="3"/>
    <m/>
    <m/>
    <s v="Click Here"/>
    <m/>
    <s v="Proposed updates to TRVs reflect data from more recent critical studies and more recent publication date"/>
    <s v="Yes"/>
    <d v="2025-01-15T00:00:00"/>
    <x v="1"/>
  </r>
  <r>
    <x v="193"/>
    <x v="193"/>
    <x v="193"/>
    <x v="193"/>
    <m/>
    <x v="0"/>
    <n v="850"/>
    <s v="ATSDR"/>
    <s v="Yes"/>
    <s v="ATSDR"/>
    <n v="850"/>
    <n v="850"/>
    <d v="2010-11-01T00:00:00"/>
    <s v="Human"/>
    <x v="1"/>
    <s v="Yes"/>
    <s v="Benignus 2005"/>
    <s v="Alteration in color vision; choice reaction time"/>
    <m/>
    <s v="LOAEL"/>
    <m/>
    <s v="Meta-analysis so varies by study but ATSDR classified them all as chronic duration"/>
    <s v="Yes"/>
    <s v="8/24 hours/day x 5/7 days/week"/>
    <s v="No"/>
    <m/>
    <m/>
    <n v="10"/>
    <n v="3"/>
    <m/>
    <m/>
    <m/>
    <n v="30"/>
    <m/>
    <m/>
    <s v="Click Here"/>
    <m/>
    <s v="Proposed updates to TRVs reflect data from more recent critical studies and more recent publication date"/>
    <s v="Yes"/>
    <d v="2025-01-15T00:00:00"/>
    <x v="0"/>
  </r>
  <r>
    <x v="193"/>
    <x v="193"/>
    <x v="193"/>
    <x v="193"/>
    <m/>
    <x v="1"/>
    <n v="21000"/>
    <s v="ATSDR"/>
    <s v="Yes"/>
    <s v="ATSDR"/>
    <n v="21000"/>
    <n v="21000"/>
    <d v="2010-11-01T00:00:00"/>
    <s v="Human"/>
    <x v="1"/>
    <s v="Yes"/>
    <s v="Ska 2003"/>
    <s v="Lack of effect on color discrimination, olfactory threshold, neurobehavioral tests, mood, or subjective symptoms in human male volunteers (point of departure is based on a standalone NOAEL); other studies demonstrate significant inhibition of the vestibular-oculomotor system and impaired balance and coordination at higher doses"/>
    <m/>
    <s v="NOAEL"/>
    <m/>
    <s v="6 hours "/>
    <s v="No"/>
    <m/>
    <s v="No"/>
    <m/>
    <n v="1"/>
    <n v="10"/>
    <n v="1"/>
    <m/>
    <m/>
    <m/>
    <n v="10"/>
    <m/>
    <s v="One 6 hour exposure"/>
    <s v="Click Here"/>
    <s v="Liver; Eyes; Respiratory system "/>
    <s v="Proposed updates to TRVs reflect data from more recent critical studies and more recent publication date"/>
    <s v="No"/>
    <d v="2025-01-15T00:00:00"/>
    <x v="0"/>
  </r>
  <r>
    <x v="193"/>
    <x v="193"/>
    <x v="193"/>
    <x v="193"/>
    <m/>
    <x v="1"/>
    <n v="21000"/>
    <s v="ATSDR"/>
    <s v="Yes"/>
    <s v="OEHHA"/>
    <n v="21000"/>
    <n v="21000"/>
    <d v="1999-04-01T00:00:00"/>
    <s v="Human"/>
    <x v="2"/>
    <s v="Yes"/>
    <s v="Stewart 1968"/>
    <s v="Eye and throat irritation"/>
    <m/>
    <s v="NOAEL"/>
    <m/>
    <s v="1 hour"/>
    <s v="No"/>
    <m/>
    <s v="No"/>
    <m/>
    <m/>
    <n v="10"/>
    <m/>
    <m/>
    <m/>
    <m/>
    <n v="10"/>
    <m/>
    <m/>
    <s v="Click Here"/>
    <m/>
    <s v="Proposed updates to TRVs reflect data from more recent critical studies and more recent publication date"/>
    <s v="No"/>
    <d v="2025-01-15T00:00:00"/>
    <x v="1"/>
  </r>
  <r>
    <x v="193"/>
    <x v="193"/>
    <x v="193"/>
    <x v="193"/>
    <m/>
    <x v="1"/>
    <n v="21000"/>
    <s v="ATSDR"/>
    <s v="Yes"/>
    <s v="OEHHA"/>
    <n v="21000"/>
    <n v="21000"/>
    <d v="1999-04-01T00:00:00"/>
    <s v="Human"/>
    <x v="0"/>
    <s v="Yes"/>
    <s v="Stewart 1968"/>
    <s v="Eye and throat irritation"/>
    <m/>
    <s v="NOAEL"/>
    <m/>
    <s v="1 hour"/>
    <s v="No"/>
    <m/>
    <s v="No"/>
    <m/>
    <m/>
    <n v="10"/>
    <m/>
    <m/>
    <m/>
    <m/>
    <n v="10"/>
    <m/>
    <m/>
    <s v="Click Here"/>
    <m/>
    <s v="Proposed updates to TRVs reflect data from more recent critical studies and more recent publication date"/>
    <s v="No"/>
    <d v="2025-01-15T00:00:00"/>
    <x v="1"/>
  </r>
  <r>
    <x v="194"/>
    <x v="194"/>
    <x v="194"/>
    <x v="194"/>
    <m/>
    <x v="0"/>
    <n v="1"/>
    <s v="OEHHA"/>
    <s v="No"/>
    <s v="OEHHA"/>
    <n v="1"/>
    <n v="1"/>
    <d v="2001-12-01T00:00:00"/>
    <s v="Monkey"/>
    <x v="0"/>
    <s v="Yes"/>
    <s v="Alarie 1973"/>
    <s v="Bronchiolar epithelial hyperplasia and thickening of the bronchial walls in monkeys"/>
    <m/>
    <s v="LOAEL"/>
    <m/>
    <s v="78 weeks"/>
    <s v="No"/>
    <s v="Experimental exposure was continuous"/>
    <s v="No"/>
    <s v="Monkeys have very similar respiratory anatomy and physiology to humans"/>
    <n v="3"/>
    <n v="10"/>
    <n v="3"/>
    <n v="3"/>
    <n v="1"/>
    <m/>
    <n v="300"/>
    <m/>
    <s v="OEHHA entry for sulfuric acid. Sample size of test groups was small. No observed NOAEL. Another study had a lower LOAEL but was not chosen due to the poor design of the study"/>
    <s v="Click Here"/>
    <m/>
    <s v="No proposed changes to TRVs - note that both acute and chronic TRVs should be applied to sulfur trioxide as well. This acute TRV should be applied to oleum but not the chronic TRV as per OEHHA."/>
    <s v="No"/>
    <d v="2025-01-15T00:00:00"/>
    <x v="0"/>
  </r>
  <r>
    <x v="194"/>
    <x v="194"/>
    <x v="194"/>
    <x v="194"/>
    <m/>
    <x v="1"/>
    <n v="120"/>
    <s v="OEHHA"/>
    <s v="No"/>
    <s v="OEHHA"/>
    <n v="120"/>
    <n v="120"/>
    <d v="1999-04-01T00:00:00"/>
    <s v="Human"/>
    <x v="0"/>
    <s v="Yes"/>
    <s v="Utell 1984"/>
    <s v="Small changes in airway function tests in asthmatic human volunteers"/>
    <m/>
    <s v="NOAEL"/>
    <m/>
    <s v="16 minutes"/>
    <s v="Yes"/>
    <s v="Mathematically expanded 16 minute exposure to 1 hour exposure; DEQ did not further adjust the time because the effect is very rapid indicating direct contact effects - this means the critical effect for acute exposure is concentration rather than time-dependent. "/>
    <s v="No"/>
    <m/>
    <n v="1"/>
    <n v="1"/>
    <n v="1"/>
    <n v="1"/>
    <n v="1"/>
    <m/>
    <n v="1"/>
    <m/>
    <s v="For 1 hr exposure; no confirmed studies conclusively show reproductive or developmental toxicity linked to sulfuric acid"/>
    <s v="Click Here"/>
    <s v="Eyes; Skin"/>
    <s v="No proposed changes to TRVs - note that both acute and chronic TRVs should be applied to sulfur trioxide as well. This acute TRV should be applied to oleum but not the chronic TRV as per OEHHA."/>
    <s v="No"/>
    <d v="2025-01-15T00:00:00"/>
    <x v="0"/>
  </r>
  <r>
    <x v="195"/>
    <x v="195"/>
    <x v="195"/>
    <x v="195"/>
    <m/>
    <x v="1"/>
    <n v="0.7"/>
    <s v="ATSDR"/>
    <s v="No"/>
    <s v="ATSDR"/>
    <n v="0.7"/>
    <n v="0.7"/>
    <d v="2003-09-01T00:00:00"/>
    <s v="Human"/>
    <x v="2"/>
    <s v="Yes"/>
    <s v="Guild 1941"/>
    <s v="Conjunctival reaction in humans"/>
    <m/>
    <s v="LOAEL"/>
    <m/>
    <s v="8 hours/day for 3 days"/>
    <s v="Yes"/>
    <s v="8/24 hours/day"/>
    <s v="No"/>
    <m/>
    <n v="1"/>
    <n v="10"/>
    <n v="3"/>
    <n v="1"/>
    <n v="1"/>
    <m/>
    <n v="30"/>
    <m/>
    <m/>
    <s v="Click Here"/>
    <s v="Kidney; Immune system; Respiratory system "/>
    <s v="No proposed changes to TRV."/>
    <s v="No"/>
    <d v="2025-01-15T00:00:00"/>
    <x v="0"/>
  </r>
  <r>
    <x v="196"/>
    <x v="196"/>
    <x v="196"/>
    <x v="196"/>
    <m/>
    <x v="1"/>
    <n v="3100"/>
    <s v="CalEPA"/>
    <s v="No"/>
    <s v="CalEPA"/>
    <n v="3100"/>
    <n v="3100"/>
    <d v="2020-05-01T00:00:00"/>
    <s v="Rats"/>
    <x v="1"/>
    <s v="Yes"/>
    <s v="Albee 1993"/>
    <s v="Tremors and lethargy"/>
    <m/>
    <s v="NOAEL"/>
    <m/>
    <s v="2 days"/>
    <s v="Yes"/>
    <s v="6/24 hours/day"/>
    <s v="Yes"/>
    <s v="DAF=1"/>
    <n v="3"/>
    <n v="10"/>
    <m/>
    <m/>
    <n v="3"/>
    <m/>
    <n v="100"/>
    <m/>
    <s v="Selected RfC for systemic and portal of entry mode of action. Molecular weight is 102.05 g/mole. At standard ambient pressure and temperature this equals 4.17 mg/m3 for 1 ppm. "/>
    <s v="Click Here"/>
    <m/>
    <s v="Only value available from an Authoritative Source"/>
    <s v="Yes"/>
    <d v="2025-07-21T00:00:00"/>
    <x v="0"/>
  </r>
  <r>
    <x v="196"/>
    <x v="196"/>
    <x v="196"/>
    <x v="196"/>
    <m/>
    <x v="0"/>
    <n v="50"/>
    <s v="CalEPA"/>
    <s v="No"/>
    <s v="CalEPA"/>
    <n v="50"/>
    <n v="50"/>
    <d v="2020-05-01T00:00:00"/>
    <s v="Animal"/>
    <x v="1"/>
    <s v="Yes"/>
    <s v="Quast 1993; Breslin 1992"/>
    <s v="Brain vacuoles"/>
    <m/>
    <s v="BMC10"/>
    <s v="A mixture of PODs were used. BMC10 was used when available. Otherwise a NOAEL was used"/>
    <s v="2 years"/>
    <s v="Yes"/>
    <s v="6/24 hours/day x 5/7 days/week"/>
    <s v="No"/>
    <m/>
    <n v="10"/>
    <n v="10"/>
    <m/>
    <m/>
    <n v="3"/>
    <m/>
    <n v="300"/>
    <m/>
    <s v="This value is based on 3 studies of different durations - all chronic. 18 months, 2 years, and a 2-generation study."/>
    <s v="Click Here"/>
    <m/>
    <s v="Only value available from an Authoritative Source"/>
    <s v="Yes"/>
    <d v="2025-07-21T00:00:00"/>
    <x v="0"/>
  </r>
  <r>
    <x v="197"/>
    <x v="197"/>
    <x v="197"/>
    <x v="197"/>
    <m/>
    <x v="0"/>
    <n v="41"/>
    <s v="ATSDR"/>
    <s v="Yes"/>
    <s v="ATSDR"/>
    <n v="41"/>
    <n v="41"/>
    <d v="2019-06-01T00:00:00"/>
    <s v="Human"/>
    <x v="1"/>
    <s v="Yes"/>
    <s v="Cavalleri 1994; Gobba 1998"/>
    <s v="Significant decrease in color vision dry cleaners"/>
    <m/>
    <s v="LOAEL"/>
    <m/>
    <s v="Average  106 months"/>
    <s v="Yes"/>
    <s v="8/24 hours/day x 5/7 days/week"/>
    <s v="No"/>
    <m/>
    <n v="1"/>
    <n v="10"/>
    <n v="10"/>
    <n v="1"/>
    <n v="3"/>
    <m/>
    <n v="300"/>
    <m/>
    <s v="Database concerns around lack of data on potential immunological and hematological effects (indicated by oral exposure in mice). ATSDR Tox profile is public comment draft."/>
    <s v="Click Here"/>
    <s v="Kidney; Liver; Endocrine system; Respiratory system "/>
    <s v="No proposed changes to TRVs but updating attribution for cancer TRV from 2018 ATSAC to IRIS, which is where the 2018 ATSAC got the value. See notes for ATSDR acute in target organ table for explanation on why acute and chronic noncancer TRVs are the same."/>
    <s v="No"/>
    <d v="2025-01-15T00:00:00"/>
    <x v="0"/>
  </r>
  <r>
    <x v="197"/>
    <x v="197"/>
    <x v="197"/>
    <x v="197"/>
    <m/>
    <x v="0"/>
    <n v="41"/>
    <s v="ATSDR"/>
    <s v="Yes"/>
    <s v="IRIS"/>
    <n v="40"/>
    <n v="40"/>
    <d v="2012-02-10T00:00:00"/>
    <s v="Human"/>
    <x v="1"/>
    <s v="Yes"/>
    <s v="Echeverria 1995; Cavalleri 1994"/>
    <s v="reaction time deficits and cognitive effects; color vision effects"/>
    <m/>
    <s v="LOAEL"/>
    <m/>
    <s v="8.8 years - 15 years"/>
    <s v="Yes"/>
    <s v="10/20 cubic meters/day x 5/7 days/week"/>
    <s v="No"/>
    <m/>
    <m/>
    <n v="10"/>
    <n v="10"/>
    <m/>
    <n v="10"/>
    <m/>
    <n v="1000"/>
    <m/>
    <s v="Average of RfCs from two critical studies with the same endpoint"/>
    <s v="Click Here"/>
    <m/>
    <s v="No proposed changes to TRVs but updating attribution for cancer TRV from 2018 ATSAC to IRIS, which is where the 2018 ATSAC got the value. See notes for ATSDR acute in target organ table for explanation on why acute and chronic noncancer TRVs are the same."/>
    <s v="No"/>
    <d v="2025-01-15T00:00:00"/>
    <x v="1"/>
  </r>
  <r>
    <x v="197"/>
    <x v="197"/>
    <x v="197"/>
    <x v="197"/>
    <m/>
    <x v="0"/>
    <n v="41"/>
    <s v="ATSDR"/>
    <s v="Yes"/>
    <s v="OEHHA"/>
    <n v="35"/>
    <n v="35"/>
    <d v="1991-10-01T00:00:00"/>
    <m/>
    <x v="7"/>
    <s v="Yes"/>
    <m/>
    <s v="Could not find derivation information for this TAC, but OEHHA's landing page for PCE, liver and kidneys are listed as target organs"/>
    <m/>
    <m/>
    <m/>
    <m/>
    <m/>
    <m/>
    <m/>
    <m/>
    <m/>
    <m/>
    <m/>
    <m/>
    <m/>
    <m/>
    <m/>
    <m/>
    <m/>
    <s v="Click Here"/>
    <m/>
    <s v="No proposed changes to TRVs but updating attribution for cancer TRV from 2018 ATSAC to IRIS, which is where the 2018 ATSAC got the value. See notes for ATSDR acute in target organ table for explanation on why acute and chronic noncancer TRVs are the same."/>
    <s v="No"/>
    <d v="2025-01-15T00:00:00"/>
    <x v="1"/>
  </r>
  <r>
    <x v="197"/>
    <x v="197"/>
    <x v="197"/>
    <x v="197"/>
    <m/>
    <x v="0"/>
    <n v="41"/>
    <s v="ATSDR"/>
    <s v="Yes"/>
    <s v="OEHHA"/>
    <n v="35"/>
    <n v="35"/>
    <d v="1991-10-01T00:00:00"/>
    <m/>
    <x v="8"/>
    <s v="Yes"/>
    <m/>
    <s v="Could not find derivation information for this TAC, but OEHHA's landing page for PCE, liver and kidneys are listed as target organs"/>
    <m/>
    <m/>
    <m/>
    <m/>
    <m/>
    <m/>
    <m/>
    <m/>
    <m/>
    <m/>
    <m/>
    <m/>
    <m/>
    <m/>
    <m/>
    <m/>
    <m/>
    <s v="Click Here"/>
    <m/>
    <s v="No proposed changes to TRVs but updating attribution for cancer TRV from 2018 ATSAC to IRIS, which is where the 2018 ATSAC got the value. See notes for ATSDR acute in target organ table for explanation on why acute and chronic noncancer TRVs are the same."/>
    <s v="No"/>
    <d v="2025-01-15T00:00:00"/>
    <x v="1"/>
  </r>
  <r>
    <x v="197"/>
    <x v="197"/>
    <x v="197"/>
    <x v="197"/>
    <m/>
    <x v="1"/>
    <n v="41"/>
    <s v="ATSDR"/>
    <s v="Yes"/>
    <s v="ATSDR"/>
    <n v="41"/>
    <n v="41"/>
    <d v="2019-06-01T00:00:00"/>
    <s v="Human"/>
    <x v="1"/>
    <s v="Yes"/>
    <s v="Cavalleri 1994"/>
    <s v="Significant decrease in color vision in dry cleaners"/>
    <m/>
    <s v="LOAEL"/>
    <m/>
    <s v="avg 106 months of exposure"/>
    <s v="Yes"/>
    <s v="8/24 hours/day x 5/7 days/week"/>
    <s v="No"/>
    <m/>
    <n v="1"/>
    <n v="10"/>
    <n v="10"/>
    <n v="1"/>
    <n v="3"/>
    <m/>
    <n v="300"/>
    <m/>
    <s v="From ATSDR MRL worksheet for acute inhalation MRL explaining why the acute MRL is the same as the chronic one: &quot;Because it is very close to the NOAEL from acute-duration exposure, the chronic-duration LOAEL of 1.7 ppm (continuous equivalent exposure concentration) from Cavalleri et al. (1994) may represent a better basis for acute- and intermediate-duration MRLs. A PBPK model (Chiu and Ginsberg 2011) was used to evaluate the effect of exposure duration on the AUC of the blood concentration-time curve at a continuous exposure of 1.7 ppm. While it is not certain whether the neurological effects of tetrachloroethylene result from the parent compound or one or more of its metabolites, the AUC of the tetrachloroethylene blood concentration-time curve is assumed to represent a reasonable surrogate for the internal dose of the ultimate toxicant(s). This simulation showed that the 24-hour AUC blood concentration-time values are very similar after 14 days, 90 days, 365 days, and 2 years of exposure (see Table A-1 below). These simulations predict that the blood AUC of tetrachloroethylene is nearly constant after 2 weeks of continuous exposure. The blood concentration reaches approximately 90% of steady state at about 2 weeks of continuous exposure and 99% of steady state at 90 days. Given that the tetrachloroethylene AUC after acute-duration exposure is very similar to that after chronic exposure to the same concentration, the chronic MRL was adopted as the acute-duration MRL."/>
    <s v="Click Here"/>
    <s v="Kidney; Liver; Respiratory system "/>
    <s v="No proposed changes to TRVs but updating attribution for cancer TRV from 2018 ATSAC to IRIS, which is where the 2018 ATSAC got the value. See notes for ATSDR acute in target organ table for explanation on why acute and chronic noncancer TRVs are the same."/>
    <s v="No"/>
    <d v="2025-01-15T00:00:00"/>
    <x v="0"/>
  </r>
  <r>
    <x v="197"/>
    <x v="197"/>
    <x v="197"/>
    <x v="197"/>
    <m/>
    <x v="1"/>
    <n v="41"/>
    <s v="ATSDR"/>
    <s v="Yes"/>
    <s v="OEHHA"/>
    <n v="20000"/>
    <n v="20000"/>
    <d v="1999-04-01T00:00:00"/>
    <s v="Human"/>
    <x v="1"/>
    <s v="Yes"/>
    <s v="Stewart 1970"/>
    <s v="Poor performance on neurological tests and headache; eye, nose, throat irritation"/>
    <m/>
    <s v="LOAEL"/>
    <m/>
    <s v="3 hours"/>
    <s v="Yes"/>
    <s v="Mathematically compressed 3 hour experimental exposure into 1 hour averaging time"/>
    <s v="No"/>
    <m/>
    <m/>
    <n v="10"/>
    <n v="6"/>
    <m/>
    <m/>
    <m/>
    <n v="60"/>
    <m/>
    <m/>
    <s v="Click Here"/>
    <m/>
    <s v="No proposed changes to TRVs but updating attribution for cancer TRV from 2018 ATSAC to IRIS, which is where the 2018 ATSAC got the value. See notes for ATSDR acute in target organ table for explanation on why acute and chronic noncancer TRVs are the same."/>
    <s v="No"/>
    <d v="2025-01-15T00:00:00"/>
    <x v="1"/>
  </r>
  <r>
    <x v="197"/>
    <x v="197"/>
    <x v="197"/>
    <x v="197"/>
    <m/>
    <x v="1"/>
    <n v="41"/>
    <s v="ATSDR"/>
    <s v="Yes"/>
    <s v="OEHHA"/>
    <n v="20000"/>
    <n v="20000"/>
    <d v="1999-04-01T00:00:00"/>
    <s v="Human"/>
    <x v="0"/>
    <s v="Yes"/>
    <s v="Stewart 1970"/>
    <s v="Poor performance on neurological tests and headache; eye, nose, throat irritation"/>
    <m/>
    <s v="LOAEL"/>
    <m/>
    <s v="3 hours"/>
    <s v="Yes"/>
    <s v="Mathematically compressed 3 hour experimental exposure into 1 hour averaging time"/>
    <s v="No"/>
    <m/>
    <m/>
    <n v="10"/>
    <n v="6"/>
    <m/>
    <m/>
    <m/>
    <n v="60"/>
    <m/>
    <m/>
    <s v="Click Here"/>
    <m/>
    <s v="No proposed changes to TRVs but updating attribution for cancer TRV from 2018 ATSAC to IRIS, which is where the 2018 ATSAC got the value. See notes for ATSDR acute in target organ table for explanation on why acute and chronic noncancer TRVs are the same."/>
    <s v="No"/>
    <d v="2025-01-15T00:00:00"/>
    <x v="1"/>
  </r>
  <r>
    <x v="197"/>
    <x v="197"/>
    <x v="197"/>
    <x v="197"/>
    <m/>
    <x v="1"/>
    <n v="41"/>
    <s v="ATSDR"/>
    <s v="Yes"/>
    <s v="OEHHA"/>
    <n v="20000"/>
    <n v="20000"/>
    <d v="1999-04-01T00:00:00"/>
    <s v="Human"/>
    <x v="2"/>
    <s v="Yes"/>
    <s v="Stewart 1970"/>
    <s v="Poor performance on neurological tests and headache; eye, nose, throat irritation"/>
    <m/>
    <s v="LOAEL"/>
    <m/>
    <s v="3 hours"/>
    <s v="Yes"/>
    <s v="Mathematically compressed 3 hour experimental exposure into 1 hour averaging time"/>
    <s v="No"/>
    <m/>
    <m/>
    <n v="10"/>
    <n v="6"/>
    <m/>
    <m/>
    <m/>
    <n v="60"/>
    <m/>
    <m/>
    <s v="Click Here"/>
    <m/>
    <s v="No proposed changes to TRVs but updating attribution for cancer TRV from 2018 ATSAC to IRIS, which is where the 2018 ATSAC got the value. See notes for ATSDR acute in target organ table for explanation on why acute and chronic noncancer TRVs are the same."/>
    <s v="No"/>
    <d v="2025-01-15T00:00:00"/>
    <x v="1"/>
  </r>
  <r>
    <x v="198"/>
    <x v="198"/>
    <x v="198"/>
    <x v="198"/>
    <m/>
    <x v="0"/>
    <n v="80000"/>
    <s v="IRIS"/>
    <s v="No"/>
    <s v="IRIS"/>
    <n v="80000"/>
    <n v="80000"/>
    <d v="1995-08-01T00:00:00"/>
    <s v="Rat"/>
    <x v="9"/>
    <s v="Yes"/>
    <s v="Collins 1995"/>
    <s v="Leydig cell hyperplasia in rats"/>
    <m/>
    <s v="BMC10"/>
    <m/>
    <s v="2-year"/>
    <s v="Yes"/>
    <s v="6/24 hours/day x 5/7 days/week"/>
    <s v="Yes"/>
    <s v="DAF = 1"/>
    <n v="3"/>
    <n v="10"/>
    <n v="1"/>
    <n v="1"/>
    <n v="3"/>
    <m/>
    <n v="100"/>
    <m/>
    <m/>
    <s v="Click Here"/>
    <s v="Kidney; Liver; Blood; Nervous system; Respiratory system "/>
    <s v="No proposed changes to TRV"/>
    <s v="No"/>
    <d v="2025-01-15T00:00:00"/>
    <x v="0"/>
  </r>
  <r>
    <x v="199"/>
    <x v="199"/>
    <x v="199"/>
    <x v="199"/>
    <m/>
    <x v="0"/>
    <n v="2000"/>
    <s v="IRIS"/>
    <s v="No"/>
    <s v="IRIS"/>
    <n v="2000"/>
    <n v="2000"/>
    <d v="2012-02-21T00:00:00"/>
    <s v="Animal"/>
    <x v="8"/>
    <s v="Yes"/>
    <s v="NTP 1998"/>
    <s v="Increased liver weight and centrilobular cytomegaly"/>
    <m/>
    <s v="BMC10"/>
    <m/>
    <s v="2 years"/>
    <s v="Yes"/>
    <s v="6/24 hours/day x 5/7 days/week"/>
    <s v="Yes"/>
    <s v="RGDR = 1"/>
    <n v="3"/>
    <n v="10"/>
    <m/>
    <m/>
    <n v="3"/>
    <m/>
    <n v="100"/>
    <m/>
    <m/>
    <s v="Click Here"/>
    <m/>
    <s v="Proposed new TRV - IRIS value published in 2012"/>
    <s v="Yes"/>
    <d v="2025-01-15T00:00:00"/>
    <x v="0"/>
  </r>
  <r>
    <x v="199"/>
    <x v="199"/>
    <x v="199"/>
    <x v="199"/>
    <m/>
    <x v="0"/>
    <n v="2000"/>
    <s v="IRIS"/>
    <s v="No"/>
    <s v="IRIS"/>
    <n v="2000"/>
    <n v="2000"/>
    <d v="2012-02-21T00:00:00"/>
    <s v="Animal"/>
    <x v="1"/>
    <s v="Yes"/>
    <s v="NTP 1998"/>
    <s v="CNS effects (Narcosis)"/>
    <m/>
    <s v="BMC10"/>
    <m/>
    <s v="2 years"/>
    <s v="Yes"/>
    <s v="6/24 hours/day x 5/7 days/week"/>
    <s v="Yes"/>
    <s v="RGDR = 1"/>
    <n v="3"/>
    <n v="10"/>
    <m/>
    <m/>
    <n v="3"/>
    <m/>
    <n v="100"/>
    <m/>
    <m/>
    <s v="Click Here"/>
    <m/>
    <s v="Proposed new TRV - IRIS value published in 2012"/>
    <s v="Yes"/>
    <d v="2025-01-15T00:00:00"/>
    <x v="0"/>
  </r>
  <r>
    <x v="200"/>
    <x v="200"/>
    <x v="200"/>
    <x v="200"/>
    <m/>
    <x v="0"/>
    <n v="0.1"/>
    <s v="ATSDR"/>
    <s v="No"/>
    <s v="ATSDR"/>
    <n v="0.1"/>
    <n v="0.1"/>
    <d v="1997-09-01T00:00:00"/>
    <s v="Rat"/>
    <x v="0"/>
    <s v="Yes"/>
    <s v="EPA 1986; Lee 1986"/>
    <s v="Increased incidence of tracheitis and rhinitis in rats"/>
    <m/>
    <s v="LOAEL"/>
    <m/>
    <s v="104 weeks"/>
    <s v="No"/>
    <s v="&quot;The LOAEL was not adjusted for intermittent exposure because the effects reflect contact irritation.&quot;"/>
    <s v="Yes"/>
    <s v="RDDR = 0.1201"/>
    <n v="3"/>
    <n v="10"/>
    <n v="3"/>
    <n v="1"/>
    <n v="1"/>
    <m/>
    <n v="90"/>
    <m/>
    <m/>
    <s v="Click Here"/>
    <s v="Immune system"/>
    <s v="No proposed changes to TRV"/>
    <s v="No"/>
    <d v="2025-01-15T00:00:00"/>
    <x v="0"/>
  </r>
  <r>
    <x v="200"/>
    <x v="200"/>
    <x v="200"/>
    <x v="200"/>
    <m/>
    <x v="1"/>
    <n v="10"/>
    <s v="ATSDR"/>
    <s v="No"/>
    <s v="ATSDR"/>
    <n v="10"/>
    <n v="10"/>
    <d v="1997-09-01T00:00:00"/>
    <s v="Rat"/>
    <x v="0"/>
    <s v="Yes"/>
    <s v="DuPont 1979"/>
    <s v="Reversible increase in relative lung weight and mild lung dust cell reaction in rats"/>
    <m/>
    <s v="LOAEL"/>
    <m/>
    <s v="4 weeks"/>
    <s v="No"/>
    <s v="&quot;The LOAEL was not adjusted for intermittent exposure because the effects reflect contact irritation.&quot;"/>
    <s v="Yes"/>
    <s v="RDDR = 0.2064"/>
    <n v="3"/>
    <n v="10"/>
    <n v="3"/>
    <n v="1"/>
    <n v="1"/>
    <m/>
    <n v="90"/>
    <m/>
    <s v="Intermediate MRL"/>
    <s v="Click Here"/>
    <s v="Kidney; Eyes"/>
    <s v="No proposed changes to TRV"/>
    <s v="No"/>
    <d v="2025-01-15T00:00:00"/>
    <x v="0"/>
  </r>
  <r>
    <x v="201"/>
    <x v="201"/>
    <x v="201"/>
    <x v="201"/>
    <m/>
    <x v="0"/>
    <n v="420"/>
    <s v="OEHHA"/>
    <s v="Yes"/>
    <s v="IRIS"/>
    <n v="5000"/>
    <n v="5000"/>
    <d v="2005-09-23T00:00:00"/>
    <s v="Human"/>
    <x v="1"/>
    <s v="Yes"/>
    <s v="Abbate 1993; Boey 1997; Cavalleri 2000; Eller 1999; Foo 1990; Murata 1993; Nakatsuka 1992; Neubert 2001; Vrca 1995; Zavalic 1998"/>
    <s v="Neurological effects, including impaired color vision, impaired hearing, decreased performance in neurobehavioral analysis, changes in motor and sensory nerves conduction velocity, headache and dizziness, in occupationally exposed workers"/>
    <m/>
    <s v="NOAEL"/>
    <s v="Average NOAEL from across all 10 studies"/>
    <s v="Multiple studies up to 14 years"/>
    <s v="Yes"/>
    <s v="10/20 cubic meters/day x 5/7 days/week"/>
    <s v="No"/>
    <m/>
    <n v="1"/>
    <n v="10"/>
    <n v="1"/>
    <n v="1"/>
    <n v="1"/>
    <m/>
    <n v="10"/>
    <m/>
    <m/>
    <s v="Click Here"/>
    <s v="Respiratory system "/>
    <s v="For the chronic TR,V DEQ proposes to use OEHHA over ATSDR and IRIS because OEHHA is the most recent evaluation and uses a more modern POD derivation method.  "/>
    <s v="Yes"/>
    <d v="2025-07-21T00:00:00"/>
    <x v="1"/>
  </r>
  <r>
    <x v="201"/>
    <x v="201"/>
    <x v="201"/>
    <x v="201"/>
    <m/>
    <x v="0"/>
    <n v="420"/>
    <s v="OEHHA"/>
    <s v="Yes"/>
    <s v="OEHHA"/>
    <n v="420"/>
    <n v="420"/>
    <d v="2020-08-01T00:00:00"/>
    <s v="Human"/>
    <x v="1"/>
    <s v="Yes"/>
    <s v="Zavalic 1998; Nong 2006"/>
    <s v="Acquired color vision impairment (dyschromatopsia)"/>
    <m/>
    <s v="BMC05"/>
    <m/>
    <s v="15.6 years average"/>
    <s v="Yes"/>
    <s v="10/20 cubic meters/day x 5/7 days/week"/>
    <s v="No"/>
    <m/>
    <m/>
    <n v="39"/>
    <m/>
    <m/>
    <m/>
    <m/>
    <n v="39"/>
    <s v="An additional component was added to the intraspecies UF based on findings in Nong et. al 2006"/>
    <m/>
    <s v="Click Here"/>
    <m/>
    <s v="For the chronic TRV, DEQ proposes to use OEHHA over ATSDR and IRIS because OEHHA is the most recent evaluation and uses a more modern POD derivation method.  "/>
    <s v="Yes"/>
    <d v="2025-07-21T00:00:00"/>
    <x v="0"/>
  </r>
  <r>
    <x v="201"/>
    <x v="201"/>
    <x v="201"/>
    <x v="201"/>
    <m/>
    <x v="0"/>
    <n v="420"/>
    <s v="OEHHA"/>
    <s v="Yes"/>
    <s v="ATSDR"/>
    <n v="3800"/>
    <n v="3800"/>
    <d v="2017-06-01T00:00:00"/>
    <s v="Human"/>
    <x v="1"/>
    <s v="Yes"/>
    <s v="Schaper 2003, 2004, 2008; Seeber 2004, 2005; Zupanic 2002"/>
    <s v="Neurological effects "/>
    <m/>
    <s v="NOAEL"/>
    <m/>
    <s v="13.5 years average"/>
    <s v="Yes"/>
    <s v="8/24 hours/day x 5/7 days/week"/>
    <s v="No"/>
    <m/>
    <m/>
    <n v="10"/>
    <m/>
    <m/>
    <m/>
    <m/>
    <n v="10"/>
    <m/>
    <m/>
    <s v="Click Here"/>
    <m/>
    <s v="For the chronic TRV, DEQ proposes to use OEHHA over ATSDR and IRIS because OEHHA is the most recent evaluation and uses a more modern POD derivation method.  "/>
    <s v="Yes"/>
    <d v="2025-07-21T00:00:00"/>
    <x v="1"/>
  </r>
  <r>
    <x v="201"/>
    <x v="201"/>
    <x v="201"/>
    <x v="201"/>
    <m/>
    <x v="1"/>
    <n v="7500"/>
    <s v="ATSDR"/>
    <s v="Yes"/>
    <s v="ATSDR"/>
    <n v="7500"/>
    <n v="7500"/>
    <d v="2017-06-01T00:00:00"/>
    <s v="Human"/>
    <x v="1"/>
    <s v="Yes"/>
    <s v="Little 1999"/>
    <s v="Impairments in immediate and delayed prose memory, the digit symbol test, letter cancellation test in humans with sensitivity to toluene"/>
    <m/>
    <s v="LOAEL"/>
    <m/>
    <s v="20 min exposure"/>
    <s v="No"/>
    <s v="Justification for not adjusting is in the MRL worksheet"/>
    <s v="No"/>
    <m/>
    <n v="1"/>
    <n v="3"/>
    <n v="3"/>
    <n v="1"/>
    <n v="1"/>
    <m/>
    <n v="9"/>
    <s v="Cites PBPK modeling by Mork 2014 to justify reduced UF-H"/>
    <s v="The following study limitations are acknowledged:  potential selection bias, lack of a separate control group for neuropsychological testing, lack of “blinding” subjects to toluene exposure, and lack of data regarding covariates/comorbid conditions."/>
    <s v="Click Here"/>
    <s v="Liver; Blood; Endocrine system; Musculo-skeletal system; Eyes; Cardiovascular system; Immune system; Respiratory system "/>
    <s v="No proposed changes to acute TRV. For chronic TRV DEQ proposes to use ATSDR over OEHHA and IRIS values. While OEHHA's value was published more recently, it is based on fewer and older studies than the ones ATSDR used. The IRIS RfC was published much longer ago and was based on an older range of studies. "/>
    <s v="No"/>
    <d v="2025-01-15T00:00:00"/>
    <x v="0"/>
  </r>
  <r>
    <x v="201"/>
    <x v="201"/>
    <x v="201"/>
    <x v="201"/>
    <m/>
    <x v="1"/>
    <n v="7500"/>
    <s v="ATSDR"/>
    <s v="Yes"/>
    <s v="OEHHA"/>
    <n v="5000"/>
    <n v="5000"/>
    <d v="2020-08-01T00:00:00"/>
    <s v="Human"/>
    <x v="1"/>
    <s v="Yes"/>
    <s v="Andersen 1983"/>
    <s v="Impaired reaction time and symptoms of headache, dizziness, feeling of intoxication, sensory irritation (eye and nose irritation)"/>
    <m/>
    <s v="NOAEL"/>
    <m/>
    <s v="6 hours"/>
    <s v="No"/>
    <s v="No time adjustment for sensory irritation"/>
    <s v="No"/>
    <m/>
    <m/>
    <n v="30"/>
    <m/>
    <m/>
    <m/>
    <m/>
    <n v="30"/>
    <s v="Total intraspecies UF of 30"/>
    <m/>
    <s v="Click Here"/>
    <m/>
    <s v="No proposed changes to acute TRV. For chronic TRV DEQ proposes to use ATSDR over OEHHA and IRIS values. While OEHHA's value was published more recently, it is based on fewer and older studies than the ones ATSDR used. The IRIS RfC was published much longer ago and was based on an older range of studies. "/>
    <s v="No"/>
    <d v="2025-01-15T00:00:00"/>
    <x v="1"/>
  </r>
  <r>
    <x v="201"/>
    <x v="201"/>
    <x v="201"/>
    <x v="201"/>
    <m/>
    <x v="1"/>
    <n v="7500"/>
    <s v="ATSDR"/>
    <s v="Yes"/>
    <s v="ATSDR"/>
    <n v="7500"/>
    <n v="7500"/>
    <d v="2017-06-01T00:00:00"/>
    <s v="Human"/>
    <x v="2"/>
    <s v="Yes"/>
    <s v="Little 1999"/>
    <s v="Impairments in immediate and delayed prose memory, the digit symbol test, letter cancellation test in humans with sensitivity to toluene"/>
    <m/>
    <s v="LOAEL"/>
    <m/>
    <s v="20 min exposure"/>
    <s v="No"/>
    <s v="Justification for not adjusting is in the MRL worksheet"/>
    <s v="No"/>
    <m/>
    <n v="1"/>
    <n v="3"/>
    <n v="3"/>
    <n v="1"/>
    <n v="1"/>
    <m/>
    <n v="9"/>
    <s v="Cites PBPK modeling by Mork 2014 to justify reduced UF-H"/>
    <s v="The following study limitations are acknowledged:  potential selection bias, lack of a separate control group for neuropsychological testing, lack of “blinding” subjects to toluene exposure, and lack of data regarding covariates/comorbid conditions."/>
    <s v="Click Here"/>
    <m/>
    <s v="No proposed changes to acute TRV. For chronic TRV DEQ proposes to use ATSDR over OEHHA and IRIS values. While OEHHA's value was published more recently, it is based on fewer and older studies than the ones ATSDR used. The IRIS RfC was published much longer ago and was based on an older range of studies. "/>
    <s v="No"/>
    <d v="2025-01-15T00:00:00"/>
    <x v="0"/>
  </r>
  <r>
    <x v="201"/>
    <x v="201"/>
    <x v="201"/>
    <x v="201"/>
    <m/>
    <x v="1"/>
    <n v="7500"/>
    <s v="ATSDR"/>
    <s v="Yes"/>
    <s v="ATSDR"/>
    <n v="7500"/>
    <n v="7500"/>
    <d v="2017-06-01T00:00:00"/>
    <s v="Human"/>
    <x v="0"/>
    <s v="Yes"/>
    <s v="Little 1999"/>
    <s v="Impairments in immediate and delayed prose memory, the digit symbol test, letter cancellation test in humans with sensitivity to toluene"/>
    <m/>
    <s v="LOAEL"/>
    <m/>
    <s v="20 min exposure"/>
    <s v="No"/>
    <s v="Justification for not adjusting is in the MRL worksheet"/>
    <s v="No"/>
    <m/>
    <n v="1"/>
    <n v="3"/>
    <n v="3"/>
    <n v="1"/>
    <n v="1"/>
    <m/>
    <n v="9"/>
    <s v="Cites PBPK modeling by Mork 2014 to justify reduced UF-H"/>
    <s v="The following study limitations are acknowledged:  potential selection bias, lack of a separate control group for neuropsychological testing, lack of “blinding” subjects to toluene exposure, and lack of data regarding covariates/comorbid conditions."/>
    <s v="Click Here"/>
    <m/>
    <s v="No proposed changes to acute TRV. For chronic TRV DEQ proposes to use ATSDR over OEHHA and IRIS values. While OEHHA's value was published more recently, it is based on fewer and older studies than the ones ATSDR used. The IRIS RfC was published much longer ago and was based on an older range of studies. "/>
    <s v="No"/>
    <d v="2025-01-15T00:00:00"/>
    <x v="0"/>
  </r>
  <r>
    <x v="202"/>
    <x v="202"/>
    <x v="202"/>
    <x v="202"/>
    <m/>
    <x v="0"/>
    <n v="13"/>
    <s v="DEQ"/>
    <s v="No"/>
    <s v="DEQ"/>
    <n v="13.33"/>
    <n v="13"/>
    <d v="2024-02-28T00:00:00"/>
    <s v="Animal"/>
    <x v="1"/>
    <s v="Yes"/>
    <s v="EPA 1992"/>
    <s v="Decreased RBC acetylcholinesterase activity"/>
    <m/>
    <s v="NOAEL"/>
    <m/>
    <s v="13 weeks"/>
    <s v="Yes"/>
    <s v="6/24 hours/day x 5/7 days/week"/>
    <s v="Yes"/>
    <s v="RDDR(ER) = 2.839"/>
    <n v="3"/>
    <n v="10"/>
    <m/>
    <n v="3"/>
    <m/>
    <m/>
    <n v="90"/>
    <m/>
    <s v="Adjusted from ATSDR intermediate MRL by applying an additional UF of 3 for subchronic to chronic exposure"/>
    <s v="TRV Support Document"/>
    <m/>
    <s v="Both proposed DEQ TRVs are derived from ATSDR's intermediate MRL. The proposed chronic TRV is derived by dividing the ATSDR intermediate MRL by an additional UF of 3 to adjust from subchronic to chronic exposure. The proposed acute TRV is derived by removing the days/week component of the intermittent exposure adjustment since DEQ acute TRVs are intended to apply to a single 24 hour period. "/>
    <s v="Yes"/>
    <d v="2025-01-15T00:00:00"/>
    <x v="0"/>
  </r>
  <r>
    <x v="202"/>
    <x v="202"/>
    <x v="202"/>
    <x v="202"/>
    <m/>
    <x v="1"/>
    <n v="56"/>
    <s v="DEQ"/>
    <s v="Yes"/>
    <s v="ATSDR"/>
    <n v="40"/>
    <n v="40"/>
    <d v="2020-03-01T00:00:00"/>
    <s v="Animal"/>
    <x v="1"/>
    <s v="Yes"/>
    <s v="EPA 1992"/>
    <s v="Decreased RBC acetylcholinesterase activity"/>
    <m/>
    <s v="NOAEL"/>
    <m/>
    <s v="13 weeks"/>
    <s v="Yes"/>
    <s v="6/24 hours/day x 5/7 days/week"/>
    <s v="Yes"/>
    <s v="RDDR(ER) = 2.839"/>
    <n v="3"/>
    <n v="10"/>
    <m/>
    <m/>
    <m/>
    <m/>
    <n v="30"/>
    <m/>
    <m/>
    <s v="TRV Support Document"/>
    <m/>
    <s v="Both proposed DEQ TRVs are derived from ATSDR's intermediate MRL. The proposed chronic TRV is derived by dividing the ATSDR intermediate MRL by an additional UF of 3 to adjust from subchronic to chronic exposure. The proposed acute TRV is derived by removing the days/week component of the intermittent exposure adjustment since DEQ acute TRVs are intended to apply to a single 24 hour period. "/>
    <s v="Yes"/>
    <d v="2025-01-15T00:00:00"/>
    <x v="1"/>
  </r>
  <r>
    <x v="202"/>
    <x v="202"/>
    <x v="202"/>
    <x v="202"/>
    <m/>
    <x v="1"/>
    <n v="56"/>
    <s v="DEQ"/>
    <s v="Yes"/>
    <s v="DEQ"/>
    <n v="56"/>
    <n v="56"/>
    <d v="2024-02-28T00:00:00"/>
    <s v="Animal"/>
    <x v="1"/>
    <s v="Yes"/>
    <s v="EPA 1992"/>
    <s v="Decreased RBC acetylcholinesterase activity"/>
    <m/>
    <s v="NOAEL"/>
    <m/>
    <s v="13 weeks"/>
    <s v="Yes"/>
    <s v="6/24 hours/day (no days/week adjustment because DEQ acute TRVs are intended to apply to a single 24 hour exposure)"/>
    <s v="Yes"/>
    <s v="RDDR(ER) = 2.839"/>
    <n v="3"/>
    <n v="10"/>
    <m/>
    <m/>
    <m/>
    <m/>
    <n v="30"/>
    <m/>
    <s v="Adjusted from ATSDR intermediate MRL by removing the days/week component of the intermittent exposure adjustment "/>
    <s v="TRV Support Document"/>
    <m/>
    <s v="Both proposed DEQ TRVs are derived from ATSDR's intermediate MRL. The proposed chronic TRV is derived by dividing the ATSDR intermediate MRL by an additional UF of 3 to adjust from subchronic to chronic exposure. The proposed acute TRV is derived by removing the days/week component of the intermittent exposure adjustment since DEQ acute TRVs are intended to apply to a single 24 hour period. "/>
    <s v="Yes"/>
    <d v="2025-01-15T00:00:00"/>
    <x v="0"/>
  </r>
  <r>
    <x v="203"/>
    <x v="203"/>
    <x v="203"/>
    <x v="203"/>
    <m/>
    <x v="0"/>
    <n v="2"/>
    <s v="PPRTV"/>
    <s v="No"/>
    <s v="PPRTV"/>
    <n v="2"/>
    <n v="2"/>
    <d v="2009-06-16T00:00:00"/>
    <s v="Animal"/>
    <x v="3"/>
    <s v="Yes"/>
    <s v="Watanabe 1977, 1978"/>
    <s v="Increased urinary excretion of porphyrins"/>
    <m/>
    <s v="BMC1SD"/>
    <m/>
    <s v="3 months"/>
    <s v="Yes"/>
    <s v="6/24 hours/day x 5/7 days/week"/>
    <s v="Yes"/>
    <s v="DAF = 1"/>
    <n v="3"/>
    <n v="10"/>
    <m/>
    <n v="10"/>
    <n v="10"/>
    <m/>
    <n v="3000"/>
    <m/>
    <m/>
    <s v="Click Here"/>
    <m/>
    <s v="Proposed new TRV, although PPRTV is from 2009"/>
    <s v="Yes"/>
    <d v="2025-01-15T00:00:00"/>
    <x v="0"/>
  </r>
  <r>
    <x v="204"/>
    <x v="204"/>
    <x v="204"/>
    <x v="204"/>
    <m/>
    <x v="0"/>
    <n v="5000"/>
    <s v="IRIS"/>
    <s v="Yes"/>
    <s v="IRIS"/>
    <n v="5000"/>
    <n v="5000"/>
    <d v="2007-09-28T00:00:00"/>
    <s v="Rat"/>
    <x v="8"/>
    <s v="Yes"/>
    <s v="McNutt 1975"/>
    <s v="Liver histopathologic changes in rats"/>
    <m/>
    <s v="NOAEL"/>
    <m/>
    <s v="2 years"/>
    <s v="Yes"/>
    <s v="6/24 hours/day x 5/7 days/week"/>
    <s v="Yes"/>
    <s v="PBPK model applied"/>
    <n v="3"/>
    <n v="10"/>
    <n v="1"/>
    <n v="1"/>
    <n v="3"/>
    <m/>
    <n v="100"/>
    <m/>
    <s v="No NOAEL identified for neurobehavioral test"/>
    <s v="Click Here"/>
    <m/>
    <s v="No change to chronic TRV but updated attribution from 2018 ATSAC to IRIS which is where the 2018 ATSAC got it from. Proposed update to acute TRV is responsive to ATSDR's 2023 update. ATSDR was source of previous value"/>
    <s v="No"/>
    <d v="2025-01-15T00:00:00"/>
    <x v="0"/>
  </r>
  <r>
    <x v="204"/>
    <x v="204"/>
    <x v="204"/>
    <x v="204"/>
    <m/>
    <x v="0"/>
    <n v="5000"/>
    <s v="IRIS"/>
    <s v="Yes"/>
    <s v="OEHHA"/>
    <n v="1000"/>
    <n v="1000"/>
    <d v="2000-02-01T00:00:00"/>
    <s v="Animal"/>
    <x v="1"/>
    <s v="Yes"/>
    <s v="Rosengren 1985"/>
    <s v="Astrogliosis in the sensorimotor cerebral cortex"/>
    <m/>
    <s v="NOAEL"/>
    <m/>
    <s v="3 months"/>
    <s v="No"/>
    <s v="Continuous exposure in experiment"/>
    <s v="No"/>
    <m/>
    <n v="10"/>
    <n v="10"/>
    <m/>
    <n v="3"/>
    <m/>
    <m/>
    <n v="300"/>
    <m/>
    <m/>
    <s v="Click Here"/>
    <m/>
    <s v="No change to chronic TRV but updated attribution from 2018 ATSAC to IRIS which is where the 2018 ATSAC got it from. Proposed update to acute TRV is responsive to ATSDR's 2023 update. ATSDR was source of previous value"/>
    <s v="No"/>
    <d v="2025-01-15T00:00:00"/>
    <x v="1"/>
  </r>
  <r>
    <x v="204"/>
    <x v="204"/>
    <x v="204"/>
    <x v="204"/>
    <m/>
    <x v="1"/>
    <n v="5500"/>
    <s v="ATSDR"/>
    <s v="Yes"/>
    <s v="ATSDR"/>
    <n v="5500"/>
    <n v="5500"/>
    <d v="2024-03-01T00:00:00"/>
    <s v="Human"/>
    <x v="1"/>
    <s v="Yes"/>
    <s v="Mackay 1987"/>
    <s v="Decreased proficiency in psychomotor tests in male volunteers"/>
    <m/>
    <s v="LOAEL"/>
    <m/>
    <s v="3.5 hours"/>
    <s v="Yes"/>
    <s v="PBPK model (Reitz 1988)"/>
    <s v="No"/>
    <m/>
    <n v="1"/>
    <n v="10"/>
    <n v="10"/>
    <n v="1"/>
    <n v="1"/>
    <m/>
    <n v="100"/>
    <m/>
    <m/>
    <s v="Click Here"/>
    <s v="Liver; Cardiovascular system; Respiratory system "/>
    <s v="No change to chronic TRV but updated attribution from 2018 ATSAC to IRIS which is where the 2018 ATSAC got it from. Proposed update to acute TRV is responsive to ATSDR's 2023 update. ATSDR was source of previous value"/>
    <s v="Yes"/>
    <d v="2025-01-15T00:00:00"/>
    <x v="0"/>
  </r>
  <r>
    <x v="204"/>
    <x v="204"/>
    <x v="204"/>
    <x v="204"/>
    <m/>
    <x v="1"/>
    <n v="5500"/>
    <s v="ATSDR"/>
    <s v="Yes"/>
    <s v="OEHHA"/>
    <n v="68000"/>
    <n v="68000"/>
    <d v="1999-04-01T00:00:00"/>
    <s v="Human"/>
    <x v="1"/>
    <s v="Yes"/>
    <s v="Gamberale 1973"/>
    <s v="reduced performance in manual dexterity, perceptual speed, and reaction time"/>
    <m/>
    <s v="NOAEL"/>
    <m/>
    <s v="30 minutes"/>
    <s v="Yes"/>
    <s v="Mathematically adjusted to fit 30 minute experimental exposure to 1 hour averaging time"/>
    <s v="No"/>
    <m/>
    <m/>
    <n v="10"/>
    <m/>
    <m/>
    <m/>
    <m/>
    <n v="10"/>
    <m/>
    <m/>
    <s v="Click Here"/>
    <m/>
    <s v="No change to chronic TRV but updated attribution from 2018 ATSAC to IRIS which is where the 2018 ATSAC got it from. Proposed update to acute TRV is responsive to ATSDR's 2023 update. ATSDR was source of previous value"/>
    <s v="Yes"/>
    <d v="2025-01-15T00:00:00"/>
    <x v="1"/>
  </r>
  <r>
    <x v="205"/>
    <x v="205"/>
    <x v="205"/>
    <x v="205"/>
    <n v="3"/>
    <x v="0"/>
    <n v="0.2"/>
    <s v="PPRTV"/>
    <s v="No"/>
    <s v="PPRTV"/>
    <n v="0.2"/>
    <n v="0.2"/>
    <d v="2011-04-01T00:00:00"/>
    <s v="Animal"/>
    <x v="0"/>
    <s v="Yes"/>
    <s v="WIL Research Laboratories 2002"/>
    <s v="Vacuolation/microcysts "/>
    <m/>
    <s v="BMC10"/>
    <m/>
    <s v="13 weeks"/>
    <s v="Yes"/>
    <s v="6/24 hours/day x 5/7 days/week"/>
    <s v="Yes"/>
    <s v="RGDR(ET) = 0.13"/>
    <n v="3"/>
    <n v="10"/>
    <m/>
    <n v="10"/>
    <n v="10"/>
    <m/>
    <n v="3000"/>
    <m/>
    <m/>
    <s v="Click Here"/>
    <m/>
    <s v="No proposed change to cancer TRV value but changed attribution from OEHHA to IRIS since OEHHA simply adopted the IRIS value. Proposed chronic non-cancer value is a screening level PPRTV and the Acute TRV is from a newly updated ATSDR tox profile (March 2021)"/>
    <s v="Yes"/>
    <d v="2025-01-15T00:00:00"/>
    <x v="0"/>
  </r>
  <r>
    <x v="205"/>
    <x v="205"/>
    <x v="205"/>
    <x v="205"/>
    <m/>
    <x v="1"/>
    <n v="160"/>
    <s v="ATSDR"/>
    <s v="No"/>
    <s v="ATSDR"/>
    <n v="160"/>
    <n v="160"/>
    <d v="2021-03-01T00:00:00"/>
    <s v="Animal"/>
    <x v="0"/>
    <s v="Yes"/>
    <s v="Kirkpatrick 2001"/>
    <s v="Necrosis of olfactory epithelium (minimal to mild; nasal level IV)"/>
    <m/>
    <s v="LOAEL"/>
    <m/>
    <s v="4  hours"/>
    <s v="No"/>
    <m/>
    <s v="Yes"/>
    <s v="RGDR(ET) = 0.13"/>
    <n v="3"/>
    <n v="10"/>
    <n v="3"/>
    <m/>
    <n v="3"/>
    <m/>
    <n v="270"/>
    <m/>
    <m/>
    <s v="Click Here"/>
    <m/>
    <s v="No proposed change to cancer TRV value but changed attribution from OEHHA to IRIS since OEHHA simply adopted the IRIS value. Proposed chronic non-cancer value is a screening level PPRTV and the Acute TRV is from a newly updated ATSDR tox profile (March 2021)"/>
    <s v="Yes"/>
    <d v="2025-01-15T00:00:00"/>
    <x v="0"/>
  </r>
  <r>
    <x v="206"/>
    <x v="206"/>
    <x v="206"/>
    <x v="206"/>
    <m/>
    <x v="0"/>
    <n v="2.1"/>
    <s v="ATSDR"/>
    <s v="Yes"/>
    <s v="ATSDR"/>
    <n v="2.1"/>
    <n v="2.1"/>
    <d v="2019-06-01T00:00:00"/>
    <s v="Mouse, Rat"/>
    <x v="5"/>
    <s v="Yes"/>
    <s v="Keil 2009; Johnson 2003"/>
    <s v="Decreased thymus weights and increased serum levels of IgG in mice and cardiac malformations in rat fetuses whose mothers were exposed via drinking water (extrapolated via PBPK models)"/>
    <m/>
    <s v="LOAEL"/>
    <m/>
    <s v="30 weeks (Keil)"/>
    <s v="Yes"/>
    <s v="PBPK modeling"/>
    <s v="Yes"/>
    <s v="PBPK modeling"/>
    <n v="3.16"/>
    <n v="3.16"/>
    <n v="10"/>
    <m/>
    <m/>
    <m/>
    <n v="100"/>
    <m/>
    <m/>
    <s v="Click Here"/>
    <s v="Kidney"/>
    <s v="No proposed changes to TRVs but changed attribution of chronic cancer TRV from 2018 ATSAC to IRIS since that is where the 2018 ATSAC got the value from."/>
    <s v="No"/>
    <d v="2025-01-15T00:00:00"/>
    <x v="0"/>
  </r>
  <r>
    <x v="206"/>
    <x v="206"/>
    <x v="206"/>
    <x v="206"/>
    <m/>
    <x v="0"/>
    <n v="2.1"/>
    <s v="ATSDR"/>
    <s v="Yes"/>
    <s v="ATSDR"/>
    <n v="2.1"/>
    <n v="2.1"/>
    <d v="2019-06-01T00:00:00"/>
    <s v="Mouse, Rat"/>
    <x v="6"/>
    <s v="Yes"/>
    <s v="Keil 2009; Johnson 2003"/>
    <s v="Decreased thymus weights and increased serum levels of IgG in mice and cardiac malformations in rat fetuses whose mothers were exposed via drinking water (extrapolated via PBPK models)"/>
    <m/>
    <s v="BMC01"/>
    <m/>
    <s v="22 days"/>
    <s v="Yes"/>
    <s v="PBPK modeling"/>
    <s v="Yes"/>
    <s v="PBPK modeling"/>
    <n v="3.16"/>
    <n v="3.16"/>
    <m/>
    <m/>
    <m/>
    <m/>
    <n v="10"/>
    <m/>
    <m/>
    <s v="Click Here"/>
    <s v="Kidney"/>
    <s v="No proposed changes to TRVs but changed attribution of chronic cancer TRV from 2018 ATSAC to IRIS since that is where the 2018 ATSAC got the value from."/>
    <s v="No"/>
    <d v="2025-01-15T00:00:00"/>
    <x v="0"/>
  </r>
  <r>
    <x v="206"/>
    <x v="206"/>
    <x v="206"/>
    <x v="206"/>
    <m/>
    <x v="0"/>
    <n v="2.1"/>
    <s v="ATSDR"/>
    <s v="Yes"/>
    <s v="IRIS"/>
    <n v="2"/>
    <n v="2"/>
    <d v="2011-09-28T00:00:00"/>
    <s v="Animal"/>
    <x v="6"/>
    <s v="Yes"/>
    <s v="Keil 2009; Johnson 2003"/>
    <s v="Decreased thymus weights and increased serum levels of IgG in mice and cardiac malformations in rat fetuses whose mothers were exposed via drinking water (extrapolated via PBPK models)"/>
    <m/>
    <s v="BMC01"/>
    <m/>
    <s v="GD 1-22"/>
    <s v="Yes"/>
    <s v="Same PBPK modeling to extrapolate routes and from animals to humans"/>
    <s v="Yes"/>
    <s v="PBPK modeling"/>
    <n v="3"/>
    <n v="3"/>
    <m/>
    <m/>
    <m/>
    <m/>
    <n v="10"/>
    <m/>
    <m/>
    <s v="Click Here"/>
    <m/>
    <s v="No proposed changes to TRVs but changed attribution of chronic cancer TRV from 2018 ATSAC to IRIS since that is where the 2018 ATSAC got the value from."/>
    <s v="No"/>
    <d v="2025-01-15T00:00:00"/>
    <x v="1"/>
  </r>
  <r>
    <x v="206"/>
    <x v="206"/>
    <x v="206"/>
    <x v="206"/>
    <m/>
    <x v="0"/>
    <n v="2.1"/>
    <s v="ATSDR"/>
    <s v="Yes"/>
    <s v="IRIS"/>
    <n v="2"/>
    <n v="2"/>
    <d v="2011-09-28T00:00:00"/>
    <s v="Animal"/>
    <x v="5"/>
    <s v="Yes"/>
    <s v="Keil 2009; Johnson 2003"/>
    <s v="Decreased thymus weights and increased serum levels of IgG in mice and cardiac malformations in rat fetuses whose mothers were exposed via drinking water (extrapolated via PBPK models)"/>
    <m/>
    <s v="LOAEL"/>
    <m/>
    <s v="30 weeks"/>
    <s v="Yes"/>
    <s v="Same PBPK modeling to extrapolate routes and from animals to humans"/>
    <s v="Yes"/>
    <s v="PBPK modeling"/>
    <n v="3"/>
    <n v="3"/>
    <n v="10"/>
    <m/>
    <m/>
    <m/>
    <n v="100"/>
    <m/>
    <m/>
    <s v="Click Here"/>
    <m/>
    <s v="No proposed changes to TRVs but changed attribution of chronic cancer TRV from 2018 ATSAC to IRIS since that is where the 2018 ATSAC got the value from."/>
    <s v="No"/>
    <d v="2025-01-15T00:00:00"/>
    <x v="1"/>
  </r>
  <r>
    <x v="206"/>
    <x v="206"/>
    <x v="206"/>
    <x v="206"/>
    <m/>
    <x v="0"/>
    <n v="2.1"/>
    <s v="ATSDR"/>
    <s v="Yes"/>
    <s v="OEHHA"/>
    <n v="600"/>
    <n v="600"/>
    <d v="2000-04-01T00:00:00"/>
    <s v="Human"/>
    <x v="1"/>
    <s v="Yes"/>
    <s v="Vandervort 1973"/>
    <s v="Drowsiness, fatigue, headache, eye irritation"/>
    <m/>
    <s v="LOAEL"/>
    <m/>
    <s v="8 years"/>
    <s v="Yes"/>
    <s v="10/20 cubic meters/day x 5/7 days/week"/>
    <s v="No"/>
    <m/>
    <m/>
    <n v="10"/>
    <n v="10"/>
    <m/>
    <m/>
    <m/>
    <n v="100"/>
    <m/>
    <m/>
    <s v="Click Here"/>
    <m/>
    <s v="No proposed changes to TRVs but changed attribution of chronic cancer TRV from 2018 ATSAC to IRIS since that is where the 2018 ATSAC got the value from."/>
    <s v="No"/>
    <d v="2025-01-15T00:00:00"/>
    <x v="1"/>
  </r>
  <r>
    <x v="206"/>
    <x v="206"/>
    <x v="206"/>
    <x v="206"/>
    <m/>
    <x v="0"/>
    <n v="2.1"/>
    <s v="ATSDR"/>
    <s v="Yes"/>
    <s v="OEHHA"/>
    <n v="600"/>
    <n v="600"/>
    <d v="2000-04-01T00:00:00"/>
    <s v="Human"/>
    <x v="2"/>
    <s v="Yes"/>
    <s v="Vandervort 1973"/>
    <s v="Drowsiness, fatigue, headache, eye irritation"/>
    <m/>
    <s v="LOAEL"/>
    <m/>
    <s v="8 years"/>
    <s v="Yes"/>
    <s v="10/20 cubic meters/day x 5/7 days/week"/>
    <s v="No"/>
    <m/>
    <m/>
    <n v="10"/>
    <n v="10"/>
    <m/>
    <m/>
    <m/>
    <n v="100"/>
    <m/>
    <m/>
    <s v="Click Here"/>
    <m/>
    <s v="No proposed changes to TRVs but changed attribution of chronic cancer TRV from 2018 ATSAC to IRIS since that is where the 2018 ATSAC got the value from."/>
    <s v="No"/>
    <d v="2025-01-15T00:00:00"/>
    <x v="1"/>
  </r>
  <r>
    <x v="206"/>
    <x v="206"/>
    <x v="206"/>
    <x v="206"/>
    <m/>
    <x v="1"/>
    <n v="2.1"/>
    <s v="ATSDR"/>
    <s v="No"/>
    <s v="ATSDR"/>
    <n v="2.1"/>
    <n v="2.1"/>
    <d v="2019-06-01T00:00:00"/>
    <s v="Mouse, Rat"/>
    <x v="5"/>
    <s v="Yes"/>
    <s v="Keil 2009; Johnson 2003"/>
    <s v="Decreased thymus weights and increased serum levels of IgG in mice and cardiac malformations in rat fetuses whose mothers were exposed via drinking water (extrapolated via PBPK models)"/>
    <m/>
    <s v="LOAEL"/>
    <m/>
    <s v="30 weeks (Keil)"/>
    <s v="Yes"/>
    <s v="PBPK modeling"/>
    <s v="Yes"/>
    <s v="PBPK modeling"/>
    <n v="3.16"/>
    <n v="3.16"/>
    <n v="10"/>
    <m/>
    <m/>
    <m/>
    <n v="100"/>
    <m/>
    <m/>
    <s v="Click Here"/>
    <s v="Kidney; Liver; Endocrine system; Eyes; Nervous system; Cardiovascular system; Respiratory system "/>
    <s v="No proposed changes to TRVs but changed attribution of chronic cancer TRV from 2018 ATSAC to IRIS since that is where the 2018 ATSAC got the value from."/>
    <s v="No"/>
    <d v="2025-01-15T00:00:00"/>
    <x v="0"/>
  </r>
  <r>
    <x v="206"/>
    <x v="206"/>
    <x v="206"/>
    <x v="206"/>
    <m/>
    <x v="1"/>
    <n v="2.1"/>
    <s v="ATSDR"/>
    <s v="No"/>
    <s v="ATSDR"/>
    <n v="2.1"/>
    <n v="2.1"/>
    <d v="2019-06-01T00:00:00"/>
    <s v="Mouse, Rat"/>
    <x v="6"/>
    <s v="Yes"/>
    <s v="Keil 2009; Johnson 2003"/>
    <s v="Decreased thymus weights and increased serum levels of IgG in mice and cardiac malformations in rat fetuses whose mothers were exposed via drinking water (extrapolated via PBPK models)"/>
    <m/>
    <s v="BMC01"/>
    <m/>
    <s v="22 days"/>
    <s v="Yes"/>
    <s v="PBPK modeling"/>
    <s v="Yes"/>
    <s v="PBPK modeling"/>
    <n v="3.16"/>
    <n v="3.16"/>
    <m/>
    <m/>
    <m/>
    <m/>
    <n v="10"/>
    <m/>
    <m/>
    <s v="Click Here"/>
    <s v="Kidney; Liver; Endocrine system; Eyes; Nervous system; Cardiovascular system; Respiratory system "/>
    <s v="No proposed changes to TRVs but changed attribution of chronic cancer TRV from 2018 ATSAC to IRIS since that is where the 2018 ATSAC got the value from."/>
    <s v="No"/>
    <d v="2025-01-15T00:00:00"/>
    <x v="0"/>
  </r>
  <r>
    <x v="207"/>
    <x v="207"/>
    <x v="207"/>
    <x v="207"/>
    <m/>
    <x v="0"/>
    <n v="0.3"/>
    <s v="IRIS"/>
    <s v="No"/>
    <s v="IRIS"/>
    <n v="0.3"/>
    <n v="0.3"/>
    <d v="2009-09-30T00:00:00"/>
    <s v="Animal"/>
    <x v="0"/>
    <s v="Yes"/>
    <s v="Johannsen 1988"/>
    <s v="Peri bronchial lymphoid hyperplasia in male rats"/>
    <m/>
    <s v="BMC10"/>
    <s v="For the analysis of increased incidence of peri bronchial lymphoid hyperplasia and decreased mating performance, a BMR of 10% was selected"/>
    <s v="13 weeks"/>
    <s v="Yes"/>
    <s v="6/24x5/7"/>
    <s v="Yes"/>
    <s v="Following the U.S. EPA (1994) guidance, the BMCLHEC was calculated to account for a gas:extrarespiratory effect in rats, and because the human and rat blood partition coefficients for 1,2,3-trichloropropane are unknown, a default value of 1 was used for this ratio"/>
    <n v="3"/>
    <n v="10"/>
    <m/>
    <n v="10"/>
    <n v="10"/>
    <m/>
    <n v="3000"/>
    <m/>
    <m/>
    <s v="Click Here"/>
    <s v="Kidney; Liver; Immune system"/>
    <s v="Reviewed 10-2-2023."/>
    <s v="No"/>
    <d v="2025-01-15T00:00:00"/>
    <x v="0"/>
  </r>
  <r>
    <x v="207"/>
    <x v="207"/>
    <x v="207"/>
    <x v="207"/>
    <m/>
    <x v="1"/>
    <n v="6"/>
    <s v="ATSDR"/>
    <s v="No"/>
    <s v="ATSDR"/>
    <n v="6"/>
    <n v="6"/>
    <d v="2021-08-01T00:00:00"/>
    <s v="Animal"/>
    <x v="0"/>
    <s v="Yes"/>
    <s v="Miller 1986b"/>
    <s v="Decreased thickness of olfactory epithelium in rats"/>
    <m/>
    <s v="NOAEL"/>
    <m/>
    <s v="9 exposures/11 days"/>
    <s v="Yes"/>
    <s v="6/24x9exposures/11days"/>
    <s v="Yes"/>
    <s v="RGDR=0.133"/>
    <n v="3"/>
    <n v="10"/>
    <m/>
    <m/>
    <m/>
    <m/>
    <n v="30"/>
    <m/>
    <s v="Although the principal study only included histological examination of the nasal cavity, a companion study (Miller et al. 1986a) examined a wide range of endpoints and demonstrated that the olfactory epithelium was the most sensitive target of toxicity."/>
    <s v="Click Here"/>
    <s v="Kidney; Liver; Eyes; Skin"/>
    <s v="Reviewed 10-2-2023."/>
    <s v="Yes"/>
    <d v="2025-01-15T00:00:00"/>
    <x v="0"/>
  </r>
  <r>
    <x v="208"/>
    <x v="208"/>
    <x v="208"/>
    <x v="208"/>
    <m/>
    <x v="0"/>
    <n v="200"/>
    <s v="OEHHA"/>
    <s v="Yes"/>
    <s v="OEHHA"/>
    <n v="200"/>
    <n v="200"/>
    <d v="2002-09-01T00:00:00"/>
    <s v="Rats and rabbits"/>
    <x v="8"/>
    <s v="Yes"/>
    <s v="Lynch 1990; Brieger 1951"/>
    <s v="Eye irritation; lung and liver toxicity in rats and rabbits"/>
    <m/>
    <s v="NOAEL"/>
    <m/>
    <s v="28 weeks in rabbits; 6 weeks in rats"/>
    <s v="Yes"/>
    <s v="6/24 hours/day x 5/7 days/week"/>
    <s v="No"/>
    <m/>
    <n v="10"/>
    <n v="10"/>
    <n v="1"/>
    <n v="1"/>
    <n v="1"/>
    <m/>
    <n v="100"/>
    <m/>
    <m/>
    <s v="Click Here"/>
    <m/>
    <s v="No proposed changes to chronic TRV. Proposed DEQ acute TRV is a modification of the OEHHA 1 hour REL. DEQ modified the OEHHA value by adjusting the 8 hour experimental exposure to DEQ's 24-hour exposure time for acute TRVs. See &quot;Proposed TRVs where DEQ is the Authoritative Source&quot; document for details of exposure time adjustment.  "/>
    <s v="No"/>
    <d v="2025-01-15T00:00:00"/>
    <x v="0"/>
  </r>
  <r>
    <x v="208"/>
    <x v="208"/>
    <x v="208"/>
    <x v="208"/>
    <m/>
    <x v="0"/>
    <n v="200"/>
    <s v="OEHHA"/>
    <s v="Yes"/>
    <s v="OEHHA"/>
    <n v="200"/>
    <n v="200"/>
    <d v="2002-09-01T00:00:00"/>
    <s v="Rats and rabbits"/>
    <x v="2"/>
    <s v="Yes"/>
    <s v="Lynch 1990; Brieger 1951"/>
    <s v="Eye irritation; lung and liver toxicity in rats and rabbits"/>
    <m/>
    <s v="NOAEL"/>
    <m/>
    <s v="28 weeks in rabbits; 6 weeks in rats"/>
    <s v="Yes"/>
    <s v="6/24 hours/day x 5/7 days/week"/>
    <s v="No"/>
    <m/>
    <n v="10"/>
    <n v="10"/>
    <n v="1"/>
    <n v="1"/>
    <n v="1"/>
    <m/>
    <n v="100"/>
    <m/>
    <m/>
    <s v="Click Here"/>
    <m/>
    <s v="No proposed changes to chronic TRV. Proposed DEQ acute TRV is a modification of the OEHHA 1 hour REL. DEQ modified the OEHHA value by adjusting the 8 hour experimental exposure to DEQ's 24-hour exposure time for acute TRVs. See &quot;Proposed TRVs where DEQ is the Authoritative Source&quot; document for details of exposure time adjustment.  "/>
    <s v="No"/>
    <d v="2025-01-15T00:00:00"/>
    <x v="0"/>
  </r>
  <r>
    <x v="208"/>
    <x v="208"/>
    <x v="208"/>
    <x v="208"/>
    <m/>
    <x v="0"/>
    <n v="200"/>
    <s v="OEHHA"/>
    <s v="Yes"/>
    <s v="OEHHA"/>
    <n v="200"/>
    <n v="200"/>
    <d v="2002-09-01T00:00:00"/>
    <s v="Rats and rabbits"/>
    <x v="0"/>
    <s v="Yes"/>
    <s v="Lynch 1990; Brieger 1951"/>
    <s v="Eye irritation; lung and liver toxicity in rats and rabbits"/>
    <m/>
    <s v="NOAEL"/>
    <m/>
    <s v="28 weeks in rabbits; 6 weeks in rats"/>
    <s v="Yes"/>
    <s v="6/24 hours/day x 5/7 days/week"/>
    <s v="No"/>
    <m/>
    <n v="10"/>
    <n v="10"/>
    <n v="1"/>
    <n v="1"/>
    <n v="1"/>
    <m/>
    <n v="100"/>
    <m/>
    <m/>
    <s v="Click Here"/>
    <m/>
    <s v="No proposed changes to chronic TRV. Proposed DEQ acute TRV is a modification of the OEHHA 1 hour REL. DEQ modified the OEHHA value by adjusting the 8 hour experimental exposure to DEQ's 24-hour exposure time for acute TRVs. See &quot;Proposed TRVs where DEQ is the Authoritative Source&quot; document for details of exposure time adjustment.  "/>
    <s v="No"/>
    <d v="2025-01-15T00:00:00"/>
    <x v="0"/>
  </r>
  <r>
    <x v="208"/>
    <x v="208"/>
    <x v="208"/>
    <x v="208"/>
    <m/>
    <x v="0"/>
    <n v="200"/>
    <s v="OEHHA"/>
    <s v="Yes"/>
    <s v="IRIS"/>
    <n v="7"/>
    <n v="7"/>
    <d v="1991-04-01T00:00:00"/>
    <s v="Animal"/>
    <x v="0"/>
    <s v="Yes"/>
    <s v="Lynch 1990; Virginia Chemicals 1987"/>
    <s v="Inflammation of the nasal passage"/>
    <m/>
    <s v="NOAEL"/>
    <m/>
    <s v="28 week and 10 days"/>
    <s v="Yes"/>
    <s v="6/24 hours/day x 5/7 days/week"/>
    <s v="Yes"/>
    <s v="RGDR(ET) = 0.107"/>
    <n v="3"/>
    <n v="10"/>
    <m/>
    <n v="10"/>
    <n v="10"/>
    <m/>
    <n v="3000"/>
    <m/>
    <m/>
    <s v="Click Here"/>
    <m/>
    <s v="No proposed changes to chronic TRV. Proposed DEQ acute TRV is a modification of the OEHHA 1 hour REL. DEQ modified the OEHHA value by adjusting the 8 hour experimental exposure to DEQ's 24-hour exposure time for acute TRVs. See &quot;Proposed TRVs where DEQ is the Authoritative Source&quot; document for details of exposure time adjustment.  "/>
    <s v="No"/>
    <d v="2025-01-15T00:00:00"/>
    <x v="1"/>
  </r>
  <r>
    <x v="208"/>
    <x v="208"/>
    <x v="208"/>
    <x v="208"/>
    <m/>
    <x v="1"/>
    <n v="330"/>
    <s v="DEQ"/>
    <s v="Yes"/>
    <s v="OEHHA"/>
    <n v="2800"/>
    <n v="2800"/>
    <d v="1999-04-01T00:00:00"/>
    <s v="Human"/>
    <x v="2"/>
    <s v="Yes"/>
    <s v="Akesson 1985; Akesson 1988"/>
    <s v="Visual disturbances, ocular irritation, and transient corneal edema in two healthy human volunteers"/>
    <m/>
    <s v="NOAEL"/>
    <m/>
    <s v="8 hours"/>
    <s v="Yes"/>
    <s v="Mathematically compressed 8 hour experimental exposure into 1 hour averaging time"/>
    <s v="No"/>
    <m/>
    <n v="1"/>
    <n v="10"/>
    <n v="1"/>
    <n v="1"/>
    <n v="1"/>
    <m/>
    <n v="10"/>
    <m/>
    <s v="No recommendations made about &quot;level protective against severe adverse effects&quot; and &quot;level protective against life-threatening effects&quot; due to database limitations."/>
    <s v="TRV Support Document"/>
    <s v="Cardiovascular system; Respiratory system "/>
    <s v="No proposed changes to chronic TRV. Proposed DEQ acute TRV is a modification of the OEHHA 1 hour REL. DEQ modified the OEHHA value by adjusting the 8 hour experimental exposure to DEQ's 24-hour exposure time for acute TRVs. See &quot;Proposed TRVs where DEQ is the Authoritative Source&quot; document for details of exposure time adjustment.  "/>
    <s v="Yes"/>
    <d v="2025-01-15T00:00:00"/>
    <x v="1"/>
  </r>
  <r>
    <x v="208"/>
    <x v="208"/>
    <x v="208"/>
    <x v="208"/>
    <m/>
    <x v="1"/>
    <n v="330"/>
    <s v="DEQ"/>
    <s v="Yes"/>
    <s v="DEQ"/>
    <n v="333.3"/>
    <n v="330"/>
    <d v="2024-10-15T00:00:00"/>
    <s v="Human"/>
    <x v="2"/>
    <s v="Yes"/>
    <s v="Akesson 1985; Akesson 1988"/>
    <s v="Visual disturbances, ocular irritation, and transient corneal edema in two healthy human volunteers"/>
    <m/>
    <s v="NOAEL"/>
    <m/>
    <s v="8 hours"/>
    <s v="Yes"/>
    <s v="8/24 hours"/>
    <s v="No"/>
    <m/>
    <n v="1"/>
    <n v="10"/>
    <n v="1"/>
    <n v="1"/>
    <n v="1"/>
    <m/>
    <n v="10"/>
    <m/>
    <s v="Adjusted from OEHHA 1-hour REL"/>
    <s v="TRV Support Document"/>
    <m/>
    <s v="No proposed changes to chronic TRV. Proposed DEQ acute TRV is a modification of the OEHHA 1 hour REL. DEQ modified the OEHHA value by adjusting the 8 hour experimental exposure to DEQ's 24-hour exposure time for acute TRVs. See &quot;Proposed TRVs where DEQ is the Authoritative Source&quot; document for details of exposure time adjustment.  "/>
    <s v="Yes"/>
    <d v="2025-01-15T00:00:00"/>
    <x v="0"/>
  </r>
  <r>
    <x v="209"/>
    <x v="209"/>
    <x v="209"/>
    <x v="209"/>
    <m/>
    <x v="0"/>
    <n v="4"/>
    <s v="OEHHA"/>
    <s v="Yes"/>
    <s v="IRIS"/>
    <n v="60"/>
    <n v="60"/>
    <d v="2016-09-09T00:00:00"/>
    <s v="Animal"/>
    <x v="1"/>
    <s v="Yes"/>
    <s v="Korsak and Rydzynski 1996"/>
    <s v="Decreased pain sensitivity in male Wistar rats"/>
    <m/>
    <s v="BMC1SD"/>
    <s v="The RfC for TMBs was derived using benchmark dose (BMD) modeling coupled with physiologically-based pharmacokinetic (PBPK) modeling or default dosimetric methods. BMD modeling was conducted using external exposure concentrations as the dose inputs and either a benchmark response (BMR) level of 5% change (fetal weight) or 1 standard deviation (SD) of the control mean (all other endpoints)"/>
    <s v="90 days"/>
    <s v="Yes"/>
    <s v="6/24x5/7"/>
    <s v="Yes"/>
    <s v="A human equivalent concentration (HEC) was calculated for each endpoint using either a PBPK model (1,2,4-TMB) or default dosimetric adjustments (1,2,3-TMB and 1,3,5-TMB)."/>
    <n v="3"/>
    <n v="10"/>
    <m/>
    <n v="3"/>
    <n v="3"/>
    <m/>
    <n v="300"/>
    <m/>
    <s v="Many studies based on trimethylbenzene and other VOC mixtures rather than just the 1,2,3- isomer. TMB isomers display important similarities with regard to chemical properties and toxicokinetics, including similarities in blood:air partition coefficients, respiratory uptake, and absorption into the bloodstream. The RfC for 1,2,3-TMB is based on data for 1,2,4-TMB. See Section 2.1.5 of the Toxicological Review for additional details."/>
    <s v="Click Here"/>
    <s v="Blood; Respiratory system "/>
    <s v="OEHHA's chronic noncancer TRV is the most recently published and based on the most recent critical studies. The proposed acute TRV is adjusted from OEHHA's 1-hour REL. DEQ modified the OEHHA value by adjusting the 8 hour experimental exposure duration to DEQ's 24-hour exposure time for acute TRVs. See &quot;Proposed TRVs where DEQ is the Authoritative Source&quot; document for details of the exposure time adjustment. "/>
    <s v="Yes"/>
    <d v="2025-01-15T00:00:00"/>
    <x v="1"/>
  </r>
  <r>
    <x v="209"/>
    <x v="209"/>
    <x v="209"/>
    <x v="209"/>
    <m/>
    <x v="0"/>
    <n v="4"/>
    <s v="OEHHA"/>
    <s v="Yes"/>
    <s v="PPRTV"/>
    <n v="5"/>
    <n v="5"/>
    <d v="2010-06-28T00:00:00"/>
    <s v="Animal"/>
    <x v="1"/>
    <s v="Yes"/>
    <s v="Korsak and Rydzynski 1996"/>
    <s v="Decreased pain sensitivity in rats"/>
    <m/>
    <s v="BMC1SD"/>
    <m/>
    <s v="90 days"/>
    <s v="Yes"/>
    <s v="6/24x5/7"/>
    <s v="Yes"/>
    <m/>
    <n v="3"/>
    <n v="10"/>
    <m/>
    <n v="10"/>
    <n v="10"/>
    <m/>
    <n v="3000"/>
    <m/>
    <m/>
    <s v="Click Here"/>
    <m/>
    <s v="OEHHA's chronic noncancer TRV is the most recently published and based on the most recent critical studies. The proposed acute TRV is adjusted from OEHHA's 1-hour REL. DEQ modified the OEHHA value by adjusting the 8 hour experimental exposure duration to DEQ's 24-hour exposure time for acute TRVs. See &quot;Proposed TRVs where DEQ is the Authoritative Source&quot; document for details of the exposure time adjustment. "/>
    <s v="Yes"/>
    <d v="2025-01-15T00:00:00"/>
    <x v="1"/>
  </r>
  <r>
    <x v="209"/>
    <x v="209"/>
    <x v="209"/>
    <x v="209"/>
    <m/>
    <x v="0"/>
    <n v="4"/>
    <s v="OEHHA"/>
    <s v="Yes"/>
    <s v="OEHHA"/>
    <n v="4"/>
    <n v="4"/>
    <d v="2023-10-01T00:00:00"/>
    <s v="Animal"/>
    <x v="1"/>
    <s v="Yes"/>
    <s v="Korsak 1996"/>
    <s v="Pain sensitivity behavior and impaired rotarod performance"/>
    <m/>
    <s v="BMC1SD"/>
    <m/>
    <s v="13 weeks"/>
    <s v="Yes"/>
    <s v="6/24 x 5/7"/>
    <s v="Yes"/>
    <s v="RGDR = 1"/>
    <n v="6"/>
    <n v="100"/>
    <m/>
    <n v="3"/>
    <m/>
    <m/>
    <n v="2000"/>
    <s v="2 x square root of 10 for interspecies and a full 100 because: &quot;The intraspecies toxicodynamic UFH-d was increased to 10 from the default factor of 3 because TMBs are neurotoxicants, and children are potentially more sensitive than adults to neurotoxicants.&quot;"/>
    <m/>
    <s v="Click Here"/>
    <m/>
    <s v="OEHHA's chronic noncancer TRV is the most recently published and based on the most recent critical studies. The proposed acute TRV is adjusted from OEHHA's 1-hour REL. DEQ modified the OEHHA value by adjusting the 8 hour experimental exposure duration to DEQ's 24-hour exposure time for acute TRVs. See &quot;Proposed TRVs where DEQ is the Authoritative Source&quot; document for details of the exposure time adjustment. "/>
    <s v="Yes"/>
    <d v="2025-01-15T00:00:00"/>
    <x v="0"/>
  </r>
  <r>
    <x v="209"/>
    <x v="209"/>
    <x v="209"/>
    <x v="209"/>
    <m/>
    <x v="1"/>
    <n v="390"/>
    <s v="DEQ"/>
    <s v="Yes"/>
    <s v="OEHHA"/>
    <n v="2400"/>
    <n v="2400"/>
    <d v="2023-10-01T00:00:00"/>
    <s v="Animal"/>
    <x v="1"/>
    <s v="Yes"/>
    <s v="McKee 2010"/>
    <s v="CNS effects (visual discrimination performance)"/>
    <m/>
    <s v="BMC1SD"/>
    <m/>
    <s v="8 hours"/>
    <s v="Yes"/>
    <s v="8 hour experimental exposure mathematically compressed into 1 hour averaging time"/>
    <s v="Yes"/>
    <s v="RGDR = 1"/>
    <n v="6"/>
    <n v="100"/>
    <m/>
    <m/>
    <m/>
    <m/>
    <n v="600"/>
    <s v="2 x square root of 10 for interspecies and a full 100 because: &quot;The intraspecies toxicodynamic UFH-d was increased to 10 from the default factor of 3 because TMBs are neurotoxicants, and children are potentially more sensitive than adults to neurotoxicants.&quot;"/>
    <m/>
    <s v="TRV Support Document"/>
    <m/>
    <s v="OEHHA's chronic noncancer TRV is the most recently published and based on the most recent critical studies. The proposed acute TRV is adjusted from OEHHA's 1-hour REL. DEQ modified the OEHHA value by adjusting the 8 hour experimental exposure duration to DEQ's 24-hour exposure time for acute TRVs. See &quot;Proposed TRVs where DEQ is the Authoritative Source&quot; document for details of the exposure time adjustment. "/>
    <s v="Yes"/>
    <d v="2025-01-15T00:00:00"/>
    <x v="1"/>
  </r>
  <r>
    <x v="209"/>
    <x v="209"/>
    <x v="209"/>
    <x v="209"/>
    <m/>
    <x v="1"/>
    <n v="390"/>
    <s v="DEQ"/>
    <s v="Yes"/>
    <s v="DEQ"/>
    <n v="394"/>
    <n v="390"/>
    <d v="2024-10-15T00:00:00"/>
    <s v="Animal"/>
    <x v="1"/>
    <s v="Yes"/>
    <s v="McKee 2010"/>
    <s v="CNS effects (visual discrimination performance)"/>
    <m/>
    <s v="BMC1SD"/>
    <m/>
    <s v="8 hours"/>
    <s v="Yes"/>
    <s v="8/24 hours/day"/>
    <s v="Yes"/>
    <s v="RGDR = 1"/>
    <n v="6"/>
    <n v="100"/>
    <m/>
    <m/>
    <m/>
    <m/>
    <n v="600"/>
    <s v="2 x square root of 10 for interspecies and a full 100 because: &quot;The intraspecies toxicodynamic UFH-d was increased to 10 from the default factor of 3 because TMBs are neurotoxicants, and children are potentially more sensitive than adults to neurotoxicants.&quot;"/>
    <s v="Adjusted from OEHHA 1-hour REL"/>
    <s v="TRV Support Document"/>
    <m/>
    <s v="OEHHA's chronic noncancer TRV is the most recently published and based on the most recent critical studies. The proposed acute TRV is adjusted from OEHHA's 1-hour REL. DEQ modified the OEHHA value by adjusting the 8 hour experimental exposure duration to DEQ's 24-hour exposure time for acute TRVs. See &quot;Proposed TRVs where DEQ is the Authoritative Source&quot; document for details of the exposure time adjustment. "/>
    <s v="Yes"/>
    <d v="2025-01-15T00:00:00"/>
    <x v="0"/>
  </r>
  <r>
    <x v="210"/>
    <x v="210"/>
    <x v="210"/>
    <x v="210"/>
    <n v="6"/>
    <x v="0"/>
    <n v="0.8"/>
    <s v="ATSDR"/>
    <s v="No"/>
    <s v="ATSDR"/>
    <n v="0.8"/>
    <n v="0.8"/>
    <d v="2013-02-01T00:00:00"/>
    <s v="Animal"/>
    <x v="0"/>
    <s v="Yes"/>
    <s v="Leach 1970, 1973"/>
    <s v="Fibrosis in the lungs and tracheobronchial lymph nodes"/>
    <m/>
    <s v="LOAEL"/>
    <m/>
    <s v="5 years"/>
    <s v="Yes"/>
    <s v="5.4/24 hours/day x 5/7 days/week"/>
    <s v="No"/>
    <m/>
    <n v="10"/>
    <n v="10"/>
    <n v="10"/>
    <m/>
    <m/>
    <m/>
    <n v="1000"/>
    <m/>
    <m/>
    <s v="Click Here"/>
    <m/>
    <s v="The proposed acute TRV is derived by adjusting ATSDR's intermediate MRL to remove the days/week component of the intermittent exposure adjustment. This is consistent with DEQ's application of acute TRVs to a single 24-hour period. Note that all proposed TRVs for insoluble uranium compounds are meant to be compared against air concentrations adjusted to uranium atomic weight (e.g. µg U/m3). "/>
    <s v="Yes"/>
    <d v="2025-01-15T00:00:00"/>
    <x v="0"/>
  </r>
  <r>
    <x v="210"/>
    <x v="210"/>
    <x v="210"/>
    <x v="210"/>
    <m/>
    <x v="1"/>
    <n v="2.2999999999999998"/>
    <s v="DEQ"/>
    <s v="Yes"/>
    <s v="ATSDR"/>
    <n v="2"/>
    <n v="2"/>
    <d v="2013-02-01T00:00:00"/>
    <s v="Animal"/>
    <x v="7"/>
    <s v="Yes"/>
    <s v="Rothstein 1949"/>
    <s v="Microscopic lesions in the renal tubules"/>
    <m/>
    <s v="NOAEL"/>
    <m/>
    <s v="5 weeks"/>
    <s v="Yes"/>
    <s v="6/24 hours/day x 6/7 days/week"/>
    <s v="No"/>
    <m/>
    <n v="10"/>
    <n v="10"/>
    <m/>
    <m/>
    <m/>
    <m/>
    <n v="100"/>
    <m/>
    <s v="Intermediate MRL"/>
    <s v="TRV Support Document"/>
    <m/>
    <s v="The proposed acute TRV is derived by adjusting ATSDR's intermediate MRL to remove the days/week component of the intermittent exposure adjustment. This is consistent with DEQ's application of acute TRVs to a single 24-hour period. Note that all proposed TRVs for insoluble uranium compounds are meant to be compared against air concentrations adjusted to uranium atomic weight (e.g. µg U/m3). "/>
    <s v="Yes"/>
    <d v="2025-01-15T00:00:00"/>
    <x v="1"/>
  </r>
  <r>
    <x v="210"/>
    <x v="210"/>
    <x v="210"/>
    <x v="210"/>
    <m/>
    <x v="1"/>
    <n v="2.2999999999999998"/>
    <s v="DEQ"/>
    <s v="Yes"/>
    <s v="DEQ"/>
    <n v="2.3333300000000001"/>
    <n v="2.2999999999999998"/>
    <d v="2024-02-28T00:00:00"/>
    <s v="Animal"/>
    <x v="7"/>
    <s v="Yes"/>
    <s v="Rothstein 1949"/>
    <s v="Microscopic lesions in the renal tubules"/>
    <m/>
    <s v="NOAEL"/>
    <m/>
    <s v="5 weeks"/>
    <s v="Yes"/>
    <s v="6/24 hours/day (no adjustment for days/week because DEQ acute TRVs are applied to a single 24-hour period)"/>
    <s v="No"/>
    <m/>
    <n v="10"/>
    <n v="10"/>
    <m/>
    <m/>
    <m/>
    <m/>
    <n v="100"/>
    <m/>
    <s v="Adjusted from ATSDR intermediate MRL"/>
    <s v="TRV Support Document"/>
    <m/>
    <s v="The proposed acute TRV is derived by adjusting ATSDR's intermediate MRL to remove the days/week component of the intermittent exposure adjustment. This is consistent with DEQ's application of acute TRVs to a single 24-hour period. Note that all proposed TRVs for insoluble uranium compounds are meant to be compared against air concentrations adjusted to uranium atomic weight (e.g. µg U/m3). "/>
    <s v="Yes"/>
    <d v="2025-01-15T00:00:00"/>
    <x v="0"/>
  </r>
  <r>
    <x v="211"/>
    <x v="211"/>
    <x v="211"/>
    <x v="211"/>
    <n v="6"/>
    <x v="0"/>
    <n v="0.04"/>
    <s v="ATSDR"/>
    <s v="No"/>
    <s v="ATSDR"/>
    <n v="0.04"/>
    <n v="0.04"/>
    <d v="2013-02-01T00:00:00"/>
    <s v="Animal"/>
    <x v="7"/>
    <s v="Yes"/>
    <s v="Stokinger 1953"/>
    <s v="Renal tubular atrophy"/>
    <m/>
    <s v="BMC10"/>
    <m/>
    <s v="1 year"/>
    <s v="Yes"/>
    <s v="33 hours/168 hours "/>
    <s v="No"/>
    <m/>
    <n v="10"/>
    <n v="10"/>
    <m/>
    <m/>
    <m/>
    <m/>
    <n v="100"/>
    <m/>
    <m/>
    <s v="Click Here"/>
    <m/>
    <s v="Proposed DEQ acute TRV is identical to ATSDR intermediate MRL for soluble forms of uranium. DEQ modified the intermediate MRL by removing the days/week component of the intermittent exposure adjustment since DEQ acute TRVs are intended to be applied to a single 24-hour exposure. Note that all proposed TRVs for soluble uranium compounds are meant to be compared against uranium concentrations adjusted to the atomic weight of uranium itself (e.g. µg U/m3). "/>
    <s v="Yes"/>
    <d v="2025-01-15T00:00:00"/>
    <x v="0"/>
  </r>
  <r>
    <x v="211"/>
    <x v="211"/>
    <x v="211"/>
    <x v="211"/>
    <m/>
    <x v="1"/>
    <n v="0.12"/>
    <s v="DEQ"/>
    <s v="Yes"/>
    <s v="ATSDR"/>
    <n v="0.1"/>
    <n v="0.1"/>
    <d v="2013-02-01T00:00:00"/>
    <s v="Animal"/>
    <x v="7"/>
    <s v="Yes"/>
    <s v="Rothstein 1949"/>
    <s v="Microscopic lesions in renal tubules"/>
    <m/>
    <s v="LOAEL"/>
    <s v="ATSDR classified LOAEL as &quot;minimal&quot;"/>
    <s v="5 weeks"/>
    <s v="Yes"/>
    <s v="6/24 hours/day x 6/7 days/week"/>
    <s v="No"/>
    <m/>
    <n v="10"/>
    <n v="10"/>
    <n v="3"/>
    <m/>
    <m/>
    <m/>
    <n v="300"/>
    <m/>
    <m/>
    <s v="TRV Support Document"/>
    <m/>
    <s v="Proposed DEQ acute TRV is identical to ATSDR intermediate MRL for soluble forms of uranium. DEQ modified the intermediate MRL by removing the days/week component of the intermittent exposure adjustment since DEQ acute TRVs are intended to be applied to a single 24-hour exposure. Note that all proposed TRVs for soluble uranium compounds are meant to be compared against uranium concentrations adjusted to the atomic weight of uranium itself (e.g. µg U/m3). "/>
    <s v="Yes"/>
    <d v="2025-01-15T00:00:00"/>
    <x v="1"/>
  </r>
  <r>
    <x v="211"/>
    <x v="211"/>
    <x v="211"/>
    <x v="211"/>
    <m/>
    <x v="1"/>
    <n v="0.12"/>
    <s v="DEQ"/>
    <s v="Yes"/>
    <s v="DEQ"/>
    <n v="0.11666700000000001"/>
    <n v="0.12"/>
    <d v="2024-02-28T00:00:00"/>
    <s v="Animal"/>
    <x v="7"/>
    <s v="Yes"/>
    <s v="Rothstein 1949"/>
    <s v="Microscopic lesions in renal tubules"/>
    <m/>
    <s v="LOAEL"/>
    <s v="ATSDR classified LOAEL as &quot;minimal&quot;"/>
    <s v="5 weeks"/>
    <s v="Yes"/>
    <s v="6/24 hours/day (No days/week adjustment since DEQ acute TRVs are meant to be applied to a single 24-hour exposure)"/>
    <s v="No"/>
    <m/>
    <n v="10"/>
    <n v="10"/>
    <n v="3"/>
    <m/>
    <m/>
    <m/>
    <n v="300"/>
    <m/>
    <s v="Adjusted from ATSDR intermediate MRL for soluble uranium compounds"/>
    <s v="TRV Support Document"/>
    <m/>
    <s v="Proposed DEQ acute TRV is identical to ATSDR intermediate MRL for soluble forms of uranium. DEQ modified the intermediate MRL by removing the days/week component of the intermittent exposure adjustment since DEQ acute TRVs are intended to be applied to a single 24-hour exposure. Note that all proposed TRVs for soluble uranium compounds are meant to be compared against uranium concentrations adjusted to the atomic weight of uranium itself (e.g. µg U/m3). "/>
    <s v="Yes"/>
    <d v="2025-01-15T00:00:00"/>
    <x v="0"/>
  </r>
  <r>
    <x v="212"/>
    <x v="212"/>
    <x v="212"/>
    <x v="212"/>
    <m/>
    <x v="0"/>
    <n v="0.1"/>
    <s v="ATSDR"/>
    <s v="Yes"/>
    <s v="PPRTV"/>
    <n v="7.0000000000000001E-3"/>
    <n v="7.0000000000000001E-3"/>
    <d v="2008-04-30T00:00:00"/>
    <s v="Rats and mice"/>
    <x v="0"/>
    <s v="Yes"/>
    <s v="NTP 2002"/>
    <s v="Chronic inflammation of the larynx and epithelial hyperplasia of the epiglottis in rats"/>
    <m/>
    <s v="BMC10"/>
    <m/>
    <s v="2 years"/>
    <s v="Yes"/>
    <s v="6/24 hours/day x 5/7 days/week"/>
    <s v="Yes"/>
    <s v="RDDR = 0.182"/>
    <n v="3"/>
    <n v="10"/>
    <n v="1"/>
    <n v="1"/>
    <n v="10"/>
    <m/>
    <n v="300"/>
    <m/>
    <m/>
    <s v="Click Here"/>
    <m/>
    <s v="No proposed changes to cancer TRV as only one is available from authoritative sources. DEQ proposes ATSDR over PPRTV for chronic noncancer and ATSDR over OEHHA for acute noncancer because ATSDR values were more recently published. Note that these TRVs and toxicity information should be applied to vanadium (fume dust) and  vanadium and compounds generally. That is the pattern set by these authoritative sources. "/>
    <s v="Yes"/>
    <d v="2025-01-15T00:00:00"/>
    <x v="1"/>
  </r>
  <r>
    <x v="212"/>
    <x v="212"/>
    <x v="212"/>
    <x v="212"/>
    <m/>
    <x v="0"/>
    <n v="0.1"/>
    <s v="ATSDR"/>
    <s v="Yes"/>
    <s v="ATSDR"/>
    <n v="0.1"/>
    <n v="0.1"/>
    <d v="2012-09-01T00:00:00"/>
    <s v="Animal"/>
    <x v="0"/>
    <s v="Yes"/>
    <s v="NTP 2002"/>
    <s v="Degeneration of respiratory epithelium of the epiglottis"/>
    <m/>
    <s v="BMC10"/>
    <m/>
    <s v="104 weeks"/>
    <s v="Yes"/>
    <s v="6/24 hours/day x 5/7 days/week"/>
    <s v="Yes"/>
    <s v="RDDR(ET) = 0.423"/>
    <n v="3"/>
    <n v="10"/>
    <m/>
    <m/>
    <m/>
    <m/>
    <n v="30"/>
    <m/>
    <m/>
    <s v="Click Here"/>
    <m/>
    <s v="No proposed changes to cancer TRV as only one is available from authoritative sources. DEQ proposes ATSDR over PPRTV for chronic noncancer and ATSDR over OEHHA for acute noncancer because ATSDR values were more recently published. Note that these TRVs and toxicity information should be applied to vanadium (fume dust) and  vanadium and compounds generally. That is the pattern set by these authoritative sources. "/>
    <s v="Yes"/>
    <d v="2025-01-15T00:00:00"/>
    <x v="0"/>
  </r>
  <r>
    <x v="212"/>
    <x v="212"/>
    <x v="212"/>
    <x v="212"/>
    <m/>
    <x v="1"/>
    <n v="0.8"/>
    <s v="ATSDR"/>
    <s v="Yes"/>
    <s v="OEHHA"/>
    <n v="30"/>
    <n v="30"/>
    <d v="1999-04-01T00:00:00"/>
    <s v="Human"/>
    <x v="0"/>
    <s v="Yes"/>
    <s v="Zenz 1967"/>
    <s v="Coughing, increased mucous production in health human volunteers "/>
    <m/>
    <s v="NOAEL"/>
    <m/>
    <s v="8 hours"/>
    <s v="Yes"/>
    <s v="OEHHA mathematically compressed 8 hour experimental exposure into 1 hour averaging time"/>
    <s v="No"/>
    <m/>
    <n v="1"/>
    <n v="10"/>
    <n v="1"/>
    <n v="1"/>
    <n v="1"/>
    <m/>
    <n v="10"/>
    <m/>
    <s v="No recommendations as to levels protective against severe adverse effects or life-threatening effects. This is due to limitations in the database."/>
    <s v="Click Here"/>
    <m/>
    <s v="No proposed changes to cancer TRV as only one is available from authoritative sources. DEQ proposes ATSDR over PPRTV for chronic noncancer and ATSDR over OEHHA for acute noncancer because ATSDR values were more recently published. Note that these TRVs and toxicity information should be applied to vanadium (fume dust) and  vanadium and compounds generally. That is the pattern set by these authoritative sources. "/>
    <s v="Yes"/>
    <d v="2025-01-15T00:00:00"/>
    <x v="1"/>
  </r>
  <r>
    <x v="212"/>
    <x v="212"/>
    <x v="212"/>
    <x v="212"/>
    <m/>
    <x v="1"/>
    <n v="0.8"/>
    <s v="ATSDR"/>
    <s v="Yes"/>
    <s v="ATSDR"/>
    <n v="0.8"/>
    <n v="0.8"/>
    <d v="2012-09-01T00:00:00"/>
    <s v="Animal"/>
    <x v="0"/>
    <s v="Yes"/>
    <s v="NTP 2002"/>
    <s v="Increased lung inflammation"/>
    <m/>
    <s v="LOAEL"/>
    <m/>
    <s v="16 days"/>
    <s v="Yes"/>
    <s v="6/24 hours/day x 5/7 days/week"/>
    <s v="Yes"/>
    <s v="RDDR(TH) = 0.732"/>
    <n v="3"/>
    <n v="10"/>
    <n v="3"/>
    <m/>
    <m/>
    <m/>
    <n v="90"/>
    <m/>
    <m/>
    <s v="Click Here"/>
    <m/>
    <s v="No proposed changes to cancer TRV as only one is available from authoritative sources. DEQ proposes ATSDR over PPRTV for chronic noncancer and ATSDR over OEHHA for acute noncancer because ATSDR values were more recently published. Note that these TRVs and toxicity information should be applied to vanadium (fume dust) and  vanadium and compounds generally. That is the pattern set by these authoritative sources. "/>
    <s v="Yes"/>
    <d v="2025-01-15T00:00:00"/>
    <x v="0"/>
  </r>
  <r>
    <x v="213"/>
    <x v="213"/>
    <x v="213"/>
    <x v="213"/>
    <m/>
    <x v="0"/>
    <n v="1100"/>
    <s v="ATSDR"/>
    <s v="Yes"/>
    <s v="OEHHA"/>
    <n v="200"/>
    <n v="200"/>
    <d v="2001-12-01T00:00:00"/>
    <s v="Animal"/>
    <x v="0"/>
    <s v="Yes"/>
    <s v="Bogdanffy 1994"/>
    <s v="Nasal epithelial lesions in rats and mice"/>
    <m/>
    <s v="NOAEL"/>
    <m/>
    <s v="104 weeks"/>
    <s v="Yes"/>
    <s v="6/24x5/7"/>
    <s v="Yes"/>
    <s v="RGDR = 0.15 based on a gas with respiratory effects in both rats and mice"/>
    <n v="3"/>
    <n v="10"/>
    <m/>
    <m/>
    <m/>
    <m/>
    <n v="30"/>
    <m/>
    <s v="Discontinuous inhalation exposures"/>
    <s v="Click Here"/>
    <s v="Kidney; Eyes; Nervous system"/>
    <s v="Propose to use 2025 ATSDR values because they use slightly more recent studies and more sophisticated PBPK models to make HECs and intermittent exposure adjustments to the POD."/>
    <s v="Yes"/>
    <d v="2025-01-15T00:00:00"/>
    <x v="1"/>
  </r>
  <r>
    <x v="213"/>
    <x v="213"/>
    <x v="213"/>
    <x v="213"/>
    <m/>
    <x v="0"/>
    <n v="1100"/>
    <s v="ATSDR"/>
    <s v="Yes"/>
    <s v="IRIS"/>
    <n v="200"/>
    <n v="200"/>
    <d v="1990-10-01T00:00:00"/>
    <s v="Animal"/>
    <x v="1"/>
    <s v="Yes"/>
    <s v="Owen 1988, Beems 1988, Dreef-van der Meulen 1988"/>
    <s v="Nasal epithelial lesions in rats and mice"/>
    <m/>
    <s v="NOAEL"/>
    <m/>
    <s v="104 week"/>
    <s v="Yes"/>
    <s v="6/24x5/7"/>
    <s v="Yes"/>
    <s v="RGDR(ET)=0.15"/>
    <n v="3"/>
    <n v="10"/>
    <m/>
    <m/>
    <m/>
    <m/>
    <n v="30"/>
    <m/>
    <m/>
    <s v="Click Here"/>
    <m/>
    <s v="Propose to use 2025 ATSDR values because they use slightly more recent studies and more sophisticated PBPK models to make HECs and intermittent exposure adjustments to the POD."/>
    <s v="Yes"/>
    <d v="2025-01-15T00:00:00"/>
    <x v="1"/>
  </r>
  <r>
    <x v="213"/>
    <x v="213"/>
    <x v="213"/>
    <x v="213"/>
    <m/>
    <x v="0"/>
    <n v="1100"/>
    <s v="ATSDR"/>
    <s v="Yes"/>
    <s v="IRIS"/>
    <n v="200"/>
    <n v="200"/>
    <d v="1990-10-01T00:00:00"/>
    <s v="Animal"/>
    <x v="0"/>
    <s v="Yes"/>
    <s v="Owen 1988, Beems 1988, Dreef-van der Meulen 1989"/>
    <s v="Nasal epithelial lesions in rats and mice"/>
    <m/>
    <s v="NOAEL"/>
    <m/>
    <s v="104 week"/>
    <s v="Yes"/>
    <s v="6/24x5/7"/>
    <s v="Yes"/>
    <s v="RGDR(ET)=0.15"/>
    <n v="3"/>
    <n v="10"/>
    <m/>
    <m/>
    <m/>
    <m/>
    <n v="30"/>
    <m/>
    <m/>
    <s v="Click Here"/>
    <m/>
    <s v="Propose to use 2025 ATSDR values because they use slightly more recent studies and more sophisticated PBPK models to make HECs and intermittent exposure adjustments to the POD."/>
    <s v="Yes"/>
    <d v="2025-01-15T00:00:00"/>
    <x v="1"/>
  </r>
  <r>
    <x v="213"/>
    <x v="213"/>
    <x v="213"/>
    <x v="213"/>
    <m/>
    <x v="0"/>
    <n v="1100"/>
    <s v="ATSDR"/>
    <s v="Yes"/>
    <s v="ATSDR"/>
    <n v="1100"/>
    <n v="1100"/>
    <d v="2025-01-01T00:00:00"/>
    <s v="Animal"/>
    <x v="0"/>
    <s v="Yes"/>
    <s v="Bogdanffy 1994; Hazleton 1988"/>
    <s v="Nasal lesions"/>
    <m/>
    <s v="NOAEL"/>
    <m/>
    <s v="104 weeks"/>
    <s v="Yes"/>
    <s v="PBPK model"/>
    <s v="Yes"/>
    <s v="PBPK model"/>
    <n v="3"/>
    <n v="10"/>
    <m/>
    <m/>
    <m/>
    <m/>
    <n v="30"/>
    <m/>
    <m/>
    <s v="Click Here"/>
    <m/>
    <s v="Propose to use 2025 final ATSDR value because ATSDR uses slightly more recent studies and more sophisticated PBPK models to make HECs and intermittent exposure adjustments to the POD."/>
    <s v="Yes"/>
    <d v="2025-07-21T00:00:00"/>
    <x v="0"/>
  </r>
  <r>
    <x v="213"/>
    <x v="213"/>
    <x v="213"/>
    <x v="213"/>
    <m/>
    <x v="1"/>
    <n v="3500"/>
    <s v="ATSDR"/>
    <s v="No"/>
    <s v="ATSDR"/>
    <n v="3500"/>
    <n v="3500"/>
    <d v="2025-01-01T00:00:00"/>
    <s v="Animal"/>
    <x v="0"/>
    <s v="Yes"/>
    <s v="Bogdanffy 1997"/>
    <s v="Nasal lesions"/>
    <m/>
    <s v="NOAEL"/>
    <m/>
    <s v="5 days"/>
    <s v="Yes"/>
    <s v="PBPK model"/>
    <s v="Yes"/>
    <s v="PBPK model"/>
    <n v="3"/>
    <n v="10"/>
    <m/>
    <m/>
    <m/>
    <m/>
    <n v="30"/>
    <m/>
    <m/>
    <s v="Click Here"/>
    <m/>
    <s v="Propose to use 2025 final ATSDR value because it is the only acute TRV candidate available from an authoritative source"/>
    <s v="Yes"/>
    <d v="2025-07-21T00:00:00"/>
    <x v="0"/>
  </r>
  <r>
    <x v="214"/>
    <x v="214"/>
    <x v="214"/>
    <x v="214"/>
    <m/>
    <x v="0"/>
    <n v="3"/>
    <s v="IRIS"/>
    <s v="No"/>
    <s v="IRIS"/>
    <n v="3"/>
    <n v="3"/>
    <d v="1993-05-01T00:00:00"/>
    <s v="Animal"/>
    <x v="8"/>
    <s v="Yes"/>
    <s v="Benya 1982; Busey 1979"/>
    <s v="Hypertrophy, basophilic and eosinophilic foci in the liver in rats"/>
    <m/>
    <s v="LOAEL"/>
    <m/>
    <s v="6, 12, 18, and 24 months"/>
    <s v="Yes"/>
    <s v="6/24x5/7"/>
    <s v="Yes"/>
    <s v="Since b:a lambda(a) is greater than b:a lambda(h), a default value of 1 is used for this ratio"/>
    <n v="3"/>
    <n v="10"/>
    <n v="10"/>
    <m/>
    <n v="10"/>
    <m/>
    <n v="3000"/>
    <m/>
    <s v="An uncertainty factor of 10 is applied for database deficiencies, including lack of data for a second species and lack of any developmental or reproductive toxicity data"/>
    <s v="Click Here"/>
    <s v="Blood; Immune system"/>
    <s v="Reviewed 10-3-2023. New PPRTV value."/>
    <s v="No"/>
    <d v="2025-01-15T00:00:00"/>
    <x v="0"/>
  </r>
  <r>
    <x v="215"/>
    <x v="215"/>
    <x v="215"/>
    <x v="215"/>
    <m/>
    <x v="0"/>
    <n v="100"/>
    <s v="IRIS"/>
    <s v="No"/>
    <s v="IRIS"/>
    <n v="100"/>
    <n v="100"/>
    <d v="2000-08-07T00:00:00"/>
    <s v="Rat"/>
    <x v="8"/>
    <s v="Yes"/>
    <s v="Til 1983, 1991"/>
    <s v="Liver cell polymorphism in rats"/>
    <m/>
    <s v="NOAEL"/>
    <m/>
    <s v="149 weeks"/>
    <s v="Yes"/>
    <s v="Part of the PBPK model"/>
    <s v="Yes"/>
    <s v="PBPK model"/>
    <n v="3"/>
    <n v="10"/>
    <m/>
    <m/>
    <m/>
    <m/>
    <n v="30"/>
    <m/>
    <s v="Based on extrapolation from oral exposure. A factor of 3 rather than a default of 10 was used for interspecies extrapolation because PBPK modeling does not address the uncertainty regarding the toxicodynamic portion of interspecies extrapolation."/>
    <s v="Click Here"/>
    <m/>
    <s v="No proposed changes to TRVs but reattributed cancer TRV from 2018 ATSAC to IRIS which is where 2018 got the value from. "/>
    <s v="No"/>
    <d v="2025-01-15T00:00:00"/>
    <x v="0"/>
  </r>
  <r>
    <x v="215"/>
    <x v="215"/>
    <x v="215"/>
    <x v="215"/>
    <m/>
    <x v="1"/>
    <n v="1300"/>
    <s v="ATSDR"/>
    <s v="Yes"/>
    <s v="ATSDR"/>
    <n v="1300"/>
    <n v="1300"/>
    <d v="2024-01-01T00:00:00"/>
    <s v="Mouse"/>
    <x v="6"/>
    <s v="Yes"/>
    <s v="John 1977, 1981"/>
    <s v="Delayed ossification in mice and rabbits (though this only occurred in the presence of frank maternal toxicity; lack of intermediate dose makes it unclear whether developmental effects occur independently)"/>
    <m/>
    <s v="NOAEL"/>
    <m/>
    <s v="gestational days 6-15, 7 hours/day"/>
    <s v="Yes"/>
    <s v="7 hours/day (experimental exposure was daily so no days/week adjustment was necessary)"/>
    <s v="Yes"/>
    <s v="DAF = 1"/>
    <n v="3"/>
    <n v="10"/>
    <n v="1"/>
    <n v="1"/>
    <n v="1"/>
    <m/>
    <n v="30"/>
    <m/>
    <m/>
    <s v="Click Here"/>
    <s v="Kidney; Liver; Blood; Nervous system; Cardiovascular system; Respiratory system "/>
    <s v="No proposed changes to TRVs but reattributed cancer TRV from 2018 ATSAC to IRIS which is where 2018 got the value from. "/>
    <s v="No"/>
    <d v="2025-01-15T00:00:00"/>
    <x v="0"/>
  </r>
  <r>
    <x v="215"/>
    <x v="215"/>
    <x v="215"/>
    <x v="215"/>
    <m/>
    <x v="1"/>
    <n v="1300"/>
    <s v="ATSDR"/>
    <s v="Yes"/>
    <s v="OEHHA"/>
    <n v="180000"/>
    <n v="180000"/>
    <d v="1999-04-01T00:00:00"/>
    <s v="Human"/>
    <x v="1"/>
    <s v="Yes"/>
    <s v="Baretta 1969"/>
    <s v="Mild headache in healthy human volunteers"/>
    <m/>
    <s v="NOAEL"/>
    <m/>
    <s v="7.5 hours"/>
    <s v="Yes"/>
    <s v="Mathematically adjusted experimental exposure of 7.5 hours down to 1 hour averaging time"/>
    <s v="No"/>
    <m/>
    <m/>
    <n v="10"/>
    <m/>
    <m/>
    <m/>
    <m/>
    <n v="10"/>
    <m/>
    <m/>
    <s v="Click Here"/>
    <m/>
    <s v="No proposed changes to TRVs but reattributed cancer TRV from 2018 ATSAC to IRIS which is where 2018 got the value from. "/>
    <s v="No"/>
    <d v="2025-01-15T00:00:00"/>
    <x v="1"/>
  </r>
  <r>
    <x v="215"/>
    <x v="215"/>
    <x v="215"/>
    <x v="215"/>
    <m/>
    <x v="1"/>
    <n v="1300"/>
    <s v="ATSDR"/>
    <s v="Yes"/>
    <s v="OEHHA"/>
    <n v="180000"/>
    <n v="180000"/>
    <d v="1999-04-01T00:00:00"/>
    <s v="Human"/>
    <x v="0"/>
    <s v="Yes"/>
    <s v="Baretta 1969"/>
    <s v="Dryness of nose in healthy human volunteers"/>
    <m/>
    <s v="NOAEL"/>
    <m/>
    <s v="7.5 hours"/>
    <s v="Yes"/>
    <s v="Mathematically adjusted experimental exposure of 7.5 hours down to 1 hour averaging time"/>
    <s v="No"/>
    <m/>
    <m/>
    <n v="10"/>
    <m/>
    <m/>
    <m/>
    <m/>
    <n v="10"/>
    <m/>
    <m/>
    <s v="Click Here"/>
    <m/>
    <s v="No proposed changes to TRVs but reattributed cancer TRV from 2018 ATSAC to IRIS which is where 2018 got the value from. "/>
    <s v="No"/>
    <d v="2025-01-15T00:00:00"/>
    <x v="1"/>
  </r>
  <r>
    <x v="215"/>
    <x v="215"/>
    <x v="215"/>
    <x v="215"/>
    <m/>
    <x v="1"/>
    <n v="1300"/>
    <s v="ATSDR"/>
    <s v="Yes"/>
    <s v="OEHHA"/>
    <n v="180000"/>
    <n v="180000"/>
    <d v="1999-04-01T00:00:00"/>
    <s v="Human"/>
    <x v="2"/>
    <s v="Yes"/>
    <s v="Baretta 1969"/>
    <s v="Dryness of eyes in healthy human volunteers"/>
    <m/>
    <s v="NOAEL"/>
    <m/>
    <s v="7.5 hours"/>
    <s v="Yes"/>
    <s v="Mathematically adjusted experimental exposure of 7.5 hours down to 1 hour averaging time"/>
    <s v="No"/>
    <m/>
    <m/>
    <n v="10"/>
    <m/>
    <m/>
    <m/>
    <m/>
    <n v="10"/>
    <m/>
    <m/>
    <s v="Click Here"/>
    <m/>
    <s v="No proposed changes to TRVs but reattributed cancer TRV from 2018 ATSAC to IRIS which is where 2018 got the value from. "/>
    <s v="No"/>
    <d v="2025-01-15T00:00:00"/>
    <x v="1"/>
  </r>
  <r>
    <x v="216"/>
    <x v="216"/>
    <x v="216"/>
    <x v="216"/>
    <m/>
    <x v="0"/>
    <n v="330"/>
    <s v="DEQ"/>
    <s v="No"/>
    <s v="DEQ"/>
    <n v="330"/>
    <n v="330"/>
    <d v="2024-03-08T00:00:00"/>
    <s v="Animal"/>
    <x v="1"/>
    <s v="Yes"/>
    <s v="Bevan 1996; Stadler 1994"/>
    <s v="lethargy, tremor, mortality, ovarian atrophy"/>
    <m/>
    <s v="NOAEL"/>
    <m/>
    <s v="13 weeks"/>
    <s v="Yes"/>
    <s v="6/24 hours/day x 5/7 days/week"/>
    <s v="Yes"/>
    <s v="RDGR = 1"/>
    <n v="3"/>
    <n v="10"/>
    <m/>
    <n v="3"/>
    <n v="6"/>
    <m/>
    <n v="600"/>
    <s v="Us vary for different endpoints but TCEQ rounds it all to 600 for total UF"/>
    <m/>
    <s v="TRV Support Document"/>
    <m/>
    <s v="Both proposed DEQ values are adopted unaltered from TCEQ (7/29/2011 development support document). No tox values available from other authoritative sources."/>
    <s v="Yes"/>
    <d v="2025-01-15T00:00:00"/>
    <x v="0"/>
  </r>
  <r>
    <x v="216"/>
    <x v="216"/>
    <x v="216"/>
    <x v="216"/>
    <m/>
    <x v="0"/>
    <n v="330"/>
    <s v="DEQ"/>
    <s v="No"/>
    <s v="DEQ"/>
    <n v="330"/>
    <n v="330"/>
    <d v="2024-03-08T00:00:00"/>
    <s v="Animal"/>
    <x v="9"/>
    <s v="Yes"/>
    <s v="Bevan 1996; Stadler 1994"/>
    <s v="lethargy, tremor, mortality, ovarian atrophy"/>
    <m/>
    <s v="NOAEL"/>
    <m/>
    <s v="13 weeks"/>
    <s v="Yes"/>
    <s v="6/24 hours/day x 5/7 days/week"/>
    <s v="Yes"/>
    <s v="RDGR = 1"/>
    <n v="3"/>
    <n v="10"/>
    <m/>
    <n v="3"/>
    <n v="6"/>
    <m/>
    <n v="600"/>
    <s v="Us vary for different endpoints but TCEQ rounds it all to 600 for total UF"/>
    <m/>
    <s v="TRV Support Document"/>
    <m/>
    <s v="Both proposed DEQ values are adopted unaltered from TCEQ (7/29/2011 development support document). No tox values available from other authoritative sources."/>
    <s v="Yes"/>
    <d v="2025-01-15T00:00:00"/>
    <x v="0"/>
  </r>
  <r>
    <x v="216"/>
    <x v="216"/>
    <x v="216"/>
    <x v="216"/>
    <m/>
    <x v="1"/>
    <n v="5800"/>
    <s v="DEQ"/>
    <s v="No"/>
    <s v="DEQ"/>
    <n v="5800"/>
    <n v="5800"/>
    <d v="2024-03-08T00:00:00"/>
    <s v="Animal"/>
    <x v="1"/>
    <s v="Yes"/>
    <s v="Bevan 2001; Bentley 1992; Stadler 1994"/>
    <s v="lethargy, decreased responsiveness to sound stimulus, inactivity, and narcosis"/>
    <m/>
    <s v="NOAEL"/>
    <m/>
    <s v="6 hours"/>
    <s v="No"/>
    <m/>
    <s v="Yes"/>
    <s v="RGDR = 1"/>
    <n v="3"/>
    <n v="10"/>
    <m/>
    <m/>
    <n v="6"/>
    <m/>
    <n v="180"/>
    <m/>
    <m/>
    <s v="TRV Support Document"/>
    <m/>
    <s v="Both proposed DEQ values are adopted unaltered from TCEQ (7/29/2011 development support document). No tox values available from other authoritative sources."/>
    <s v="Yes"/>
    <d v="2025-01-15T00:00:00"/>
    <x v="0"/>
  </r>
  <r>
    <x v="217"/>
    <x v="217"/>
    <x v="217"/>
    <x v="217"/>
    <m/>
    <x v="0"/>
    <n v="4"/>
    <s v="ATSDR"/>
    <s v="Yes"/>
    <s v="IRIS"/>
    <n v="200"/>
    <n v="200"/>
    <d v="2002-08-13T00:00:00"/>
    <s v="Animal"/>
    <x v="8"/>
    <s v="Yes"/>
    <s v="Quast 1986"/>
    <s v="Fatty change in the liver in rats"/>
    <m/>
    <s v="BMC10"/>
    <m/>
    <s v="up to 18 months"/>
    <s v="Yes"/>
    <s v="6/24x5/7"/>
    <s v="Yes"/>
    <s v="No useable data are available on the blood:gas coefficient in humans. Accordingly the default value of 1 is used for the ratio of these coefficients."/>
    <n v="3"/>
    <n v="10"/>
    <m/>
    <m/>
    <m/>
    <m/>
    <n v="30"/>
    <m/>
    <s v="There is some suggestion that the effects in the kidney of male mice might occur at an exposure lower than the level that produced effects in the liver of rats"/>
    <s v="Click Here"/>
    <s v="Kidney"/>
    <s v="ATSDR's chronic value is based on a newer study and is more recently published than the IRIS or OEHHA values. Note that acute ATSDR value listed in the TRV prep table is actually an intermediate MRL. Because of that, DEQ proposes to use a modification of a TCEQ acute value as the acute TRV because it is based on an acute study (6 hour exposure) with a modification to adjust the 6 hour experimental exposure to DEQ's 24-hour exposure for acute TRVs. See &quot;Proposed TRVs where DEQ is the Authoritative Source&quot; document for details of the exposure time adjustment. "/>
    <s v="Yes"/>
    <d v="2025-01-15T00:00:00"/>
    <x v="1"/>
  </r>
  <r>
    <x v="217"/>
    <x v="217"/>
    <x v="217"/>
    <x v="217"/>
    <m/>
    <x v="0"/>
    <n v="4"/>
    <s v="ATSDR"/>
    <s v="Yes"/>
    <s v="OEHHA"/>
    <n v="70"/>
    <n v="70"/>
    <d v="2001-01-01T00:00:00"/>
    <s v="Animal"/>
    <x v="8"/>
    <s v="Yes"/>
    <s v="Prendergast 1967"/>
    <s v="mottled livers and increases in SGPT and AP enzymes"/>
    <m/>
    <s v="NOAEL"/>
    <m/>
    <s v="90 days"/>
    <s v="No"/>
    <s v="Continuous exposure"/>
    <s v="Yes"/>
    <s v="RGDR = 1"/>
    <n v="3"/>
    <n v="10"/>
    <m/>
    <n v="10"/>
    <m/>
    <m/>
    <n v="300"/>
    <m/>
    <m/>
    <s v="Click Here"/>
    <m/>
    <s v="ATSDR's chronic value is based on a newer study and is more recently published than the IRIS or OEHHA values. Note that acute ATSDR value listed in the TRV prep table is actually an intermediate MRL. Because of that, DEQ proposes to use a modification of a TCEQ acute value as the acute TRV because it is based on an acute study (6 hour exposure) with a modification to adjust the 6 hour experimental exposure to DEQ's 24-hour exposure for acute TRVs. See &quot;Proposed TRVs where DEQ is the Authoritative Source&quot; document for details of the exposure time adjustment. "/>
    <s v="Yes"/>
    <d v="2025-01-15T00:00:00"/>
    <x v="1"/>
  </r>
  <r>
    <x v="217"/>
    <x v="217"/>
    <x v="217"/>
    <x v="217"/>
    <m/>
    <x v="0"/>
    <n v="4"/>
    <s v="ATSDR"/>
    <s v="Yes"/>
    <s v="ATSDR"/>
    <n v="4"/>
    <n v="4"/>
    <d v="2022-04-01T00:00:00"/>
    <s v="Animal"/>
    <x v="0"/>
    <s v="Yes"/>
    <s v="NTP 2015a"/>
    <s v="Necrosis of nasal olfactory epithelium"/>
    <m/>
    <s v="BMC10"/>
    <m/>
    <s v="105 weeks"/>
    <s v="Yes"/>
    <s v="6/24x5/7"/>
    <s v="Yes"/>
    <s v="RGDR(ET)=0.2"/>
    <n v="3"/>
    <n v="10"/>
    <m/>
    <m/>
    <m/>
    <m/>
    <n v="30"/>
    <m/>
    <m/>
    <s v="Click Here"/>
    <m/>
    <s v="ATSDR's chronic value is based on a newer study and is more recently published than the IRIS or OEHHA values. Note that acute ATSDR value listed in the TRV prep table is actually an intermediate MRL. Because of that, DEQ proposes to use a modification of a TCEQ acute value as the acute TRV because it is based on an acute study (6 hour exposure) with a modification to adjust the 6 hour experimental exposure to DEQ's 24-hour exposure for acute TRVs. See &quot;Proposed TRVs where DEQ is the Authoritative Source&quot; document for details of the exposure time adjustment. "/>
    <s v="Yes"/>
    <d v="2025-01-15T00:00:00"/>
    <x v="0"/>
  </r>
  <r>
    <x v="217"/>
    <x v="217"/>
    <x v="217"/>
    <x v="217"/>
    <m/>
    <x v="1"/>
    <n v="99"/>
    <s v="DEQ"/>
    <s v="Yes"/>
    <s v="ATSDR"/>
    <n v="4"/>
    <n v="4"/>
    <d v="2022-04-01T00:00:00"/>
    <s v="Animal"/>
    <x v="0"/>
    <s v="Yes"/>
    <s v="NTP 2015a"/>
    <s v="Necrosis of nasal olfactory epithelium"/>
    <m/>
    <s v="BMC10"/>
    <m/>
    <s v="14 weeks"/>
    <s v="Yes"/>
    <s v="6/24x5/7"/>
    <s v="Yes"/>
    <s v="RGDR(ET)=0.13"/>
    <n v="3"/>
    <n v="10"/>
    <m/>
    <m/>
    <m/>
    <m/>
    <n v="30"/>
    <m/>
    <m/>
    <s v="TRV Support Document"/>
    <m/>
    <s v="ATSDR's chronic value is based on a newer study and is more recently published than the IRIS or OEHHA values. Note that acute ATSDR value listed in the TRV prep table is actually an intermediate MRL. Because of that, DEQ proposes to use a modification of a TCEQ acute value as the acute TRV because it is based on an acute study (6 hour exposure) with a modification to adjust the 6 hour experimental exposure to DEQ's 24-hour exposure for acute TRVs. See &quot;Proposed TRVs where DEQ is the Authoritative Source&quot; document for details of the exposure time adjustment. "/>
    <s v="Yes"/>
    <d v="2025-01-15T00:00:00"/>
    <x v="1"/>
  </r>
  <r>
    <x v="217"/>
    <x v="217"/>
    <x v="217"/>
    <x v="217"/>
    <m/>
    <x v="1"/>
    <n v="99"/>
    <s v="DEQ"/>
    <s v="Yes"/>
    <s v="DEQ"/>
    <n v="99.12"/>
    <n v="99"/>
    <d v="2024-10-16T00:00:00"/>
    <s v="Animal"/>
    <x v="8"/>
    <s v="Yes"/>
    <s v="Reitz 1980"/>
    <s v="Centrilobar swelling in liver"/>
    <m/>
    <s v="NOAEL"/>
    <m/>
    <s v="6 hours"/>
    <s v="Yes"/>
    <s v="6/24 hours"/>
    <s v="Yes"/>
    <s v="DAF = 1"/>
    <n v="3"/>
    <n v="10"/>
    <m/>
    <m/>
    <n v="3"/>
    <m/>
    <n v="100"/>
    <m/>
    <s v="This is derived as a modification from a 2007 TCEQ acute value"/>
    <s v="TRV Support Document"/>
    <m/>
    <s v="ATSDR's chronic value is based on a newer study and is more recently published than the IRIS or OEHHA values. Note that acute ATSDR value listed in the TRV prep table is actually an intermediate MRL. Because of that, DEQ proposes to use a modification of a TCEQ acute value as the acute TRV because it is based on an acute study (6 hour exposure) with a modification to adjust the 6 hour experimental exposure to DEQ's 24-hour exposure for acute TRVs. See &quot;Proposed TRVs where DEQ is the Authoritative Source&quot; document for details of the exposure time adjustment. "/>
    <s v="Yes"/>
    <d v="2025-01-15T00:00:00"/>
    <x v="0"/>
  </r>
  <r>
    <x v="218"/>
    <x v="218"/>
    <x v="218"/>
    <x v="218"/>
    <m/>
    <x v="0"/>
    <n v="220"/>
    <s v="ATSDR"/>
    <s v="Yes"/>
    <s v="ATSDR"/>
    <n v="220"/>
    <n v="220"/>
    <d v="2007-08-01T00:00:00"/>
    <s v="Human"/>
    <x v="2"/>
    <s v="Yes"/>
    <s v="Uchida 1993"/>
    <s v="Subjective symptoms of neurotoxicity (anxiety, forgetfulness, floating sensation), respiratory toxicity (nasal irritation and sore throat) and eye irritation in chronically exposed workers"/>
    <m/>
    <s v="LOAEL"/>
    <m/>
    <s v="Workers exposed on average 7 years"/>
    <s v="No"/>
    <s v="&quot;No. The rapid clearance of xylene from the body does not justify such a conversion.&quot;"/>
    <s v="No"/>
    <m/>
    <n v="1"/>
    <n v="10"/>
    <n v="10"/>
    <n v="1"/>
    <n v="3"/>
    <m/>
    <n v="300"/>
    <m/>
    <s v="Three for lack of chronic neurotoxicity tests"/>
    <s v="Click Here"/>
    <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0"/>
  </r>
  <r>
    <x v="218"/>
    <x v="218"/>
    <x v="218"/>
    <x v="218"/>
    <m/>
    <x v="0"/>
    <n v="220"/>
    <s v="ATSDR"/>
    <s v="Yes"/>
    <s v="ATSDR"/>
    <n v="220"/>
    <n v="220"/>
    <d v="2007-08-01T00:00:00"/>
    <s v="Human"/>
    <x v="1"/>
    <s v="Yes"/>
    <s v="Uchida 1993"/>
    <s v="Subjective symptoms of neurotoxicity (anxiety, forgetfulness, floating sensation), respiratory toxicity (nasal irritation and sore throat) and eye irritation in chronically exposed workers"/>
    <m/>
    <s v="LOAEL"/>
    <m/>
    <s v="Workers exposed on average 7 years"/>
    <s v="No"/>
    <s v="&quot;No. The rapid clearance of xylene from the body does not justify such a conversion.&quot;"/>
    <s v="No"/>
    <m/>
    <n v="1"/>
    <n v="10"/>
    <n v="10"/>
    <n v="1"/>
    <n v="3"/>
    <m/>
    <n v="300"/>
    <m/>
    <s v="Three for lack of chronic neurotoxicity tests"/>
    <s v="Click Here"/>
    <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0"/>
  </r>
  <r>
    <x v="218"/>
    <x v="218"/>
    <x v="218"/>
    <x v="218"/>
    <m/>
    <x v="0"/>
    <n v="220"/>
    <s v="ATSDR"/>
    <s v="Yes"/>
    <s v="ATSDR"/>
    <n v="220"/>
    <n v="220"/>
    <d v="2007-08-01T00:00:00"/>
    <s v="Human"/>
    <x v="0"/>
    <s v="Yes"/>
    <s v="Uchida 1993"/>
    <s v="Subjective symptoms of neurotoxicity (anxiety, forgetfulness, floating sensation), respiratory toxicity (nasal irritation and sore throat) and eye irritation in chronically exposed workers"/>
    <m/>
    <s v="LOAEL"/>
    <m/>
    <s v="Workers exposed on average 7 years"/>
    <s v="No"/>
    <s v="&quot;No. The rapid clearance of xylene from the body does not justify such a conversion.&quot;"/>
    <s v="No"/>
    <m/>
    <n v="1"/>
    <n v="10"/>
    <n v="10"/>
    <n v="1"/>
    <n v="3"/>
    <m/>
    <n v="300"/>
    <m/>
    <s v="Three for lack of chronic neurotoxicity tests"/>
    <s v="Click Here"/>
    <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0"/>
  </r>
  <r>
    <x v="218"/>
    <x v="218"/>
    <x v="218"/>
    <x v="218"/>
    <m/>
    <x v="0"/>
    <n v="220"/>
    <s v="ATSDR"/>
    <s v="Yes"/>
    <s v="IRIS"/>
    <n v="100"/>
    <n v="100"/>
    <d v="2003-02-21T00:00:00"/>
    <s v="Animal"/>
    <x v="1"/>
    <s v="Yes"/>
    <s v="Korsak 1994"/>
    <s v="Impaired motor coordination, decreased rotarod performance"/>
    <m/>
    <s v="NOAEL"/>
    <m/>
    <s v="3 or 6 months"/>
    <s v="Yes"/>
    <s v="6/24 hours/day x 5/7 days/week"/>
    <s v="Yes"/>
    <s v="DAF = 1"/>
    <n v="3"/>
    <n v="10"/>
    <m/>
    <n v="3"/>
    <n v="3"/>
    <m/>
    <n v="300"/>
    <m/>
    <m/>
    <s v="Click Here"/>
    <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1"/>
  </r>
  <r>
    <x v="218"/>
    <x v="218"/>
    <x v="218"/>
    <x v="218"/>
    <m/>
    <x v="0"/>
    <n v="220"/>
    <s v="ATSDR"/>
    <s v="Yes"/>
    <s v="OEHHA"/>
    <n v="700"/>
    <n v="700"/>
    <d v="2000-04-01T00:00:00"/>
    <s v="Human"/>
    <x v="1"/>
    <s v="Yes"/>
    <s v="Uchida 1993"/>
    <s v="eye irritation; sore throat; floating sensation; poor appetite"/>
    <m/>
    <s v="LOAEL"/>
    <m/>
    <s v="7 years"/>
    <s v="Yes"/>
    <s v="10/20 cubic meters/day x 5/7 days/week"/>
    <s v="No"/>
    <m/>
    <m/>
    <n v="10"/>
    <n v="3"/>
    <m/>
    <m/>
    <m/>
    <n v="30"/>
    <m/>
    <m/>
    <s v="Click Here"/>
    <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1"/>
  </r>
  <r>
    <x v="218"/>
    <x v="218"/>
    <x v="218"/>
    <x v="218"/>
    <m/>
    <x v="0"/>
    <n v="220"/>
    <s v="ATSDR"/>
    <s v="Yes"/>
    <s v="OEHHA"/>
    <n v="700"/>
    <n v="700"/>
    <d v="2000-04-01T00:00:00"/>
    <s v="Human"/>
    <x v="2"/>
    <s v="Yes"/>
    <s v="Uchida 1993"/>
    <s v="eye irritation; sore throat; floating sensation; poor appetite"/>
    <m/>
    <s v="LOAEL"/>
    <m/>
    <s v="7 years"/>
    <s v="Yes"/>
    <s v="10/20 cubic meters/day x 5/7 days/week"/>
    <s v="No"/>
    <m/>
    <m/>
    <n v="10"/>
    <n v="3"/>
    <m/>
    <m/>
    <m/>
    <n v="30"/>
    <m/>
    <m/>
    <s v="Click Here"/>
    <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1"/>
  </r>
  <r>
    <x v="218"/>
    <x v="218"/>
    <x v="218"/>
    <x v="218"/>
    <m/>
    <x v="0"/>
    <n v="220"/>
    <s v="ATSDR"/>
    <s v="Yes"/>
    <s v="OEHHA"/>
    <n v="700"/>
    <n v="700"/>
    <d v="2000-04-01T00:00:00"/>
    <s v="Human"/>
    <x v="0"/>
    <s v="Yes"/>
    <s v="Uchida 1993"/>
    <s v="eye irritation; sore throat; floating sensation; poor appetite"/>
    <m/>
    <s v="LOAEL"/>
    <m/>
    <s v="7 years"/>
    <s v="Yes"/>
    <s v="10/20 cubic meters/day x 5/7 days/week"/>
    <s v="No"/>
    <m/>
    <m/>
    <n v="10"/>
    <n v="3"/>
    <m/>
    <m/>
    <m/>
    <n v="30"/>
    <m/>
    <m/>
    <s v="Click Here"/>
    <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1"/>
  </r>
  <r>
    <x v="218"/>
    <x v="218"/>
    <x v="218"/>
    <x v="218"/>
    <m/>
    <x v="1"/>
    <n v="8700"/>
    <s v="ATSDR"/>
    <s v="Yes"/>
    <s v="ATSDR"/>
    <n v="8700"/>
    <n v="8700"/>
    <d v="2007-08-01T00:00:00"/>
    <s v="Human"/>
    <x v="1"/>
    <s v="Yes"/>
    <s v="Ernstgard 2002"/>
    <s v="Slight respiratory effects (reduced forced vital capacity, increased discomfort in throat and airways in females and difficulty breathing in both sexes) and subjective symptoms of neurotoxicity (headache, dizziness, a feeling of intoxication) in healthy human volunteers"/>
    <m/>
    <s v="LOAEL"/>
    <m/>
    <s v="1-2 hours"/>
    <s v="No"/>
    <m/>
    <s v="No"/>
    <m/>
    <n v="1"/>
    <n v="10"/>
    <n v="3"/>
    <n v="1"/>
    <n v="1"/>
    <m/>
    <n v="30"/>
    <m/>
    <m/>
    <s v="Click Here"/>
    <s v="Kidney; Liver; Blood; Cardiovascular syste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0"/>
  </r>
  <r>
    <x v="218"/>
    <x v="218"/>
    <x v="218"/>
    <x v="218"/>
    <m/>
    <x v="1"/>
    <n v="8700"/>
    <s v="ATSDR"/>
    <s v="Yes"/>
    <s v="ATSDR"/>
    <n v="8700"/>
    <n v="8700"/>
    <d v="2007-08-01T00:00:00"/>
    <s v="Human"/>
    <x v="0"/>
    <s v="Yes"/>
    <s v="Ernstgard 2002"/>
    <s v="Slight respiratory effects (reduced forced vital capacity, increased discomfort in throat and airways in females and difficulty breathing in both sexes) and subjective symptoms of neurotoxicity (headache, dizziness, a feeling of intoxication) in healthy human volunteers"/>
    <m/>
    <s v="LOAEL"/>
    <m/>
    <s v="1-2 hours"/>
    <s v="No"/>
    <m/>
    <s v="No"/>
    <m/>
    <n v="1"/>
    <n v="10"/>
    <n v="3"/>
    <n v="1"/>
    <n v="1"/>
    <m/>
    <n v="30"/>
    <m/>
    <m/>
    <s v="Click Here"/>
    <s v="Kidney; Liver; Blood; Cardiovascular syste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0"/>
  </r>
  <r>
    <x v="218"/>
    <x v="218"/>
    <x v="218"/>
    <x v="218"/>
    <m/>
    <x v="1"/>
    <n v="8700"/>
    <s v="ATSDR"/>
    <s v="Yes"/>
    <s v="OEHHA"/>
    <n v="22000"/>
    <n v="22000"/>
    <d v="1999-04-01T00:00:00"/>
    <s v="Human"/>
    <x v="2"/>
    <s v="Yes"/>
    <s v="Hastings 1984; Carpenter 1975; Nelson 1943"/>
    <s v="eye nose throat irritation"/>
    <m/>
    <s v="NOAEL"/>
    <m/>
    <s v="30 minutes"/>
    <s v="Yes"/>
    <s v="Mathematically expanded 30 minute experimental exposure to fit 1 hour averaging time"/>
    <s v="No"/>
    <m/>
    <m/>
    <n v="10"/>
    <m/>
    <m/>
    <m/>
    <m/>
    <n v="10"/>
    <m/>
    <m/>
    <s v="Click Here"/>
    <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1"/>
  </r>
  <r>
    <x v="218"/>
    <x v="218"/>
    <x v="218"/>
    <x v="218"/>
    <m/>
    <x v="1"/>
    <n v="8700"/>
    <s v="ATSDR"/>
    <s v="Yes"/>
    <s v="OEHHA"/>
    <n v="22000"/>
    <n v="22000"/>
    <d v="1999-04-01T00:00:00"/>
    <s v="Human"/>
    <x v="0"/>
    <s v="Yes"/>
    <s v="Hastings 1984; Carpenter 1975; Nelson 1943"/>
    <s v="eye nose throat irritation"/>
    <m/>
    <s v="NOAEL"/>
    <m/>
    <s v="30 minutes"/>
    <s v="Yes"/>
    <s v="Mathematically expanded 30 minute experimental exposure to fit 1 hour averaging time"/>
    <s v="No"/>
    <m/>
    <m/>
    <n v="10"/>
    <m/>
    <m/>
    <m/>
    <m/>
    <n v="10"/>
    <m/>
    <m/>
    <s v="Click Here"/>
    <m/>
    <s v="No proposed changes to TRVs but updated attribution for chronic TRV from 2018 ATSAC to ATSDR which is where they got their value from. Selected ATSDR over IRIS and OEHHA because of recency of publication and for acute, ATSDR used a more recent study as the basis. ATSDR chronic value also falls in between the OEHHA and IRIS values providing a balanced conservativism. "/>
    <s v="No"/>
    <d v="2025-01-15T00:00:0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3D18348-FD3E-4818-9DAA-2152651E2BB9}"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5:S197" firstHeaderRow="1" firstDataRow="2" firstDataCol="4" rowPageCount="2" colPageCount="1"/>
  <pivotFields count="41">
    <pivotField axis="axisRow" compact="0" outline="0" subtotalTop="0" showAll="0" sortType="ascending" defaultSubtotal="0">
      <items count="21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s>
    </pivotField>
    <pivotField axis="axisRow" dataField="1" compact="0" outline="0" showAll="0" defaultSubtotal="0">
      <items count="220">
        <item x="0"/>
        <item x="2"/>
        <item x="3"/>
        <item x="4"/>
        <item x="5"/>
        <item x="6"/>
        <item x="8"/>
        <item x="9"/>
        <item x="10"/>
        <item x="11"/>
        <item x="12"/>
        <item x="13"/>
        <item x="14"/>
        <item x="16"/>
        <item x="17"/>
        <item x="18"/>
        <item x="19"/>
        <item x="41"/>
        <item x="44"/>
        <item x="22"/>
        <item x="23"/>
        <item x="25"/>
        <item x="26"/>
        <item x="27"/>
        <item x="28"/>
        <item x="29"/>
        <item x="30"/>
        <item x="31"/>
        <item x="33"/>
        <item x="34"/>
        <item x="35"/>
        <item x="36"/>
        <item x="37"/>
        <item x="61"/>
        <item x="203"/>
        <item x="63"/>
        <item x="39"/>
        <item x="42"/>
        <item x="46"/>
        <item x="47"/>
        <item x="51"/>
        <item x="50"/>
        <item x="53"/>
        <item x="54"/>
        <item x="55"/>
        <item x="121"/>
        <item x="56"/>
        <item x="57"/>
        <item x="152"/>
        <item x="59"/>
        <item x="60"/>
        <item x="65"/>
        <item x="66"/>
        <item x="68"/>
        <item x="70"/>
        <item x="71"/>
        <item x="74"/>
        <item x="75"/>
        <item x="76"/>
        <item x="77"/>
        <item x="78"/>
        <item x="79"/>
        <item x="81"/>
        <item x="82"/>
        <item x="40"/>
        <item x="83"/>
        <item x="84"/>
        <item x="85"/>
        <item x="86"/>
        <item x="87"/>
        <item x="90"/>
        <item x="91"/>
        <item x="95"/>
        <item x="73"/>
        <item x="198"/>
        <item x="94"/>
        <item x="93"/>
        <item x="92"/>
        <item x="97"/>
        <item x="98"/>
        <item x="99"/>
        <item x="100"/>
        <item x="101"/>
        <item x="102"/>
        <item x="103"/>
        <item x="104"/>
        <item x="105"/>
        <item x="107"/>
        <item x="108"/>
        <item x="109"/>
        <item x="110"/>
        <item x="111"/>
        <item x="112"/>
        <item x="114"/>
        <item x="115"/>
        <item x="116"/>
        <item x="118"/>
        <item x="119"/>
        <item x="120"/>
        <item x="127"/>
        <item x="129"/>
        <item x="130"/>
        <item x="131"/>
        <item x="132"/>
        <item x="21"/>
        <item x="43"/>
        <item x="204"/>
        <item x="64"/>
        <item x="139"/>
        <item x="24"/>
        <item x="140"/>
        <item x="141"/>
        <item x="142"/>
        <item x="143"/>
        <item x="136"/>
        <item m="1" x="219"/>
        <item x="146"/>
        <item x="147"/>
        <item x="149"/>
        <item x="151"/>
        <item x="177"/>
        <item x="178"/>
        <item x="180"/>
        <item x="181"/>
        <item x="182"/>
        <item x="154"/>
        <item x="174"/>
        <item x="197"/>
        <item x="166"/>
        <item x="165"/>
        <item x="167"/>
        <item x="168"/>
        <item x="169"/>
        <item x="170"/>
        <item x="72"/>
        <item x="172"/>
        <item x="183"/>
        <item x="184"/>
        <item x="186"/>
        <item x="187"/>
        <item x="144"/>
        <item x="188"/>
        <item x="189"/>
        <item x="190"/>
        <item x="192"/>
        <item x="193"/>
        <item x="195"/>
        <item x="153"/>
        <item x="194"/>
        <item x="200"/>
        <item x="201"/>
        <item x="117"/>
        <item x="205"/>
        <item x="206"/>
        <item x="207"/>
        <item x="208"/>
        <item x="212"/>
        <item x="213"/>
        <item x="214"/>
        <item x="215"/>
        <item x="216"/>
        <item x="217"/>
        <item x="218"/>
        <item x="1"/>
        <item x="171"/>
        <item x="175"/>
        <item x="176"/>
        <item x="7"/>
        <item x="15"/>
        <item x="20"/>
        <item x="32"/>
        <item x="38"/>
        <item x="45"/>
        <item x="58"/>
        <item x="62"/>
        <item x="80"/>
        <item x="89"/>
        <item x="106"/>
        <item x="128"/>
        <item x="133"/>
        <item x="134"/>
        <item x="137"/>
        <item x="148"/>
        <item x="150"/>
        <item x="158"/>
        <item x="160"/>
        <item x="162"/>
        <item x="163"/>
        <item x="185"/>
        <item x="202"/>
        <item x="48"/>
        <item x="49"/>
        <item x="67"/>
        <item x="96"/>
        <item x="113"/>
        <item x="122"/>
        <item x="123"/>
        <item x="124"/>
        <item x="125"/>
        <item x="126"/>
        <item x="138"/>
        <item x="191"/>
        <item x="179"/>
        <item x="88"/>
        <item x="210"/>
        <item x="211"/>
        <item x="199"/>
        <item x="173"/>
        <item x="69"/>
        <item x="209"/>
        <item x="135"/>
        <item x="157"/>
        <item x="164"/>
        <item x="161"/>
        <item x="155"/>
        <item x="156"/>
        <item x="159"/>
        <item x="196"/>
        <item x="52"/>
        <item x="145"/>
      </items>
    </pivotField>
    <pivotField axis="axisRow" compact="0" outline="0" subtotalTop="0" showAll="0" defaultSubtotal="0">
      <items count="219">
        <item x="70"/>
        <item x="90"/>
        <item x="174"/>
        <item x="144"/>
        <item x="175"/>
        <item x="176"/>
        <item x="45"/>
        <item x="148"/>
        <item x="216"/>
        <item x="82"/>
        <item x="193"/>
        <item x="17"/>
        <item x="35"/>
        <item x="115"/>
        <item x="139"/>
        <item x="49"/>
        <item x="123"/>
        <item x="124"/>
        <item x="125"/>
        <item x="28"/>
        <item x="191"/>
        <item x="61"/>
        <item x="211"/>
        <item x="79"/>
        <item x="78"/>
        <item x="173"/>
        <item x="84"/>
        <item x="22"/>
        <item x="23"/>
        <item x="3"/>
        <item x="8"/>
        <item x="85"/>
        <item x="6"/>
        <item x="86"/>
        <item x="105"/>
        <item x="213"/>
        <item x="141"/>
        <item x="129"/>
        <item x="20"/>
        <item x="138"/>
        <item x="201"/>
        <item x="37"/>
        <item x="58"/>
        <item x="167"/>
        <item x="103"/>
        <item x="199"/>
        <item x="135"/>
        <item x="104"/>
        <item x="109"/>
        <item x="101"/>
        <item x="57"/>
        <item x="102"/>
        <item x="97"/>
        <item x="71"/>
        <item x="41"/>
        <item x="7"/>
        <item x="100"/>
        <item x="99"/>
        <item x="98"/>
        <item x="184"/>
        <item x="72"/>
        <item x="203"/>
        <item x="208"/>
        <item x="128"/>
        <item x="171"/>
        <item x="183"/>
        <item x="76"/>
        <item x="134"/>
        <item x="47"/>
        <item x="197"/>
        <item x="32"/>
        <item x="192"/>
        <item x="146"/>
        <item x="54"/>
        <item x="156"/>
        <item x="218"/>
        <item x="81"/>
        <item x="80"/>
        <item x="106"/>
        <item x="62"/>
        <item x="63"/>
        <item x="48"/>
        <item x="136"/>
        <item x="165"/>
        <item x="51"/>
        <item x="178"/>
        <item x="159"/>
        <item x="182"/>
        <item x="209"/>
        <item x="117"/>
        <item x="196"/>
        <item x="155"/>
        <item x="77"/>
        <item x="110"/>
        <item x="163"/>
        <item x="161"/>
        <item x="59"/>
        <item x="166"/>
        <item x="160"/>
        <item x="162"/>
        <item x="158"/>
        <item x="157"/>
        <item x="164"/>
        <item x="55"/>
        <item x="31"/>
        <item x="92"/>
        <item x="177"/>
        <item x="195"/>
        <item x="122"/>
        <item x="36"/>
        <item x="66"/>
        <item x="44"/>
        <item x="30"/>
        <item x="154"/>
        <item x="56"/>
        <item x="75"/>
        <item x="185"/>
        <item x="33"/>
        <item x="137"/>
        <item x="214"/>
        <item x="140"/>
        <item x="116"/>
        <item x="11"/>
        <item x="68"/>
        <item x="152"/>
        <item x="88"/>
        <item x="186"/>
        <item x="132"/>
        <item x="120"/>
        <item x="1"/>
        <item x="42"/>
        <item x="108"/>
        <item x="74"/>
        <item x="96"/>
        <item x="16"/>
        <item x="204"/>
        <item x="9"/>
        <item x="127"/>
        <item x="130"/>
        <item x="131"/>
        <item x="145"/>
        <item x="12"/>
        <item x="13"/>
        <item x="18"/>
        <item x="27"/>
        <item x="52"/>
        <item x="53"/>
        <item x="210"/>
        <item x="212"/>
        <item x="21"/>
        <item x="83"/>
        <item x="43"/>
        <item x="40"/>
        <item x="215"/>
        <item x="2"/>
        <item x="0"/>
        <item x="64"/>
        <item x="29"/>
        <item x="87"/>
        <item x="217"/>
        <item x="73"/>
        <item x="168"/>
        <item x="94"/>
        <item x="200"/>
        <item x="150"/>
        <item x="187"/>
        <item x="26"/>
        <item x="39"/>
        <item x="93"/>
        <item x="142"/>
        <item x="46"/>
        <item x="95"/>
        <item x="190"/>
        <item x="111"/>
        <item x="170"/>
        <item x="10"/>
        <item x="194"/>
        <item x="147"/>
        <item x="50"/>
        <item x="107"/>
        <item x="69"/>
        <item x="91"/>
        <item x="188"/>
        <item x="34"/>
        <item x="112"/>
        <item x="189"/>
        <item x="14"/>
        <item x="169"/>
        <item x="202"/>
        <item x="118"/>
        <item x="119"/>
        <item x="113"/>
        <item x="65"/>
        <item x="67"/>
        <item x="25"/>
        <item x="24"/>
        <item x="205"/>
        <item x="206"/>
        <item x="4"/>
        <item x="5"/>
        <item x="151"/>
        <item x="126"/>
        <item x="153"/>
        <item x="143"/>
        <item x="198"/>
        <item x="114"/>
        <item x="172"/>
        <item x="15"/>
        <item x="179"/>
        <item x="181"/>
        <item x="180"/>
        <item x="19"/>
        <item x="60"/>
        <item x="207"/>
        <item x="133"/>
        <item x="89"/>
        <item x="38"/>
        <item x="121"/>
        <item x="149"/>
      </items>
    </pivotField>
    <pivotField axis="axisRow" compact="0" outline="0" showAll="0" defaultSubtotal="0">
      <items count="220">
        <item x="198"/>
        <item x="73"/>
        <item x="75"/>
        <item x="207"/>
        <item x="203"/>
        <item x="60"/>
        <item x="79"/>
        <item x="23"/>
        <item x="66"/>
        <item x="76"/>
        <item x="39"/>
        <item x="45"/>
        <item x="179"/>
        <item x="67"/>
        <item x="36"/>
        <item x="180"/>
        <item x="151"/>
        <item x="139"/>
        <item x="216"/>
        <item x="155"/>
        <item x="0"/>
        <item x="1"/>
        <item x="2"/>
        <item x="3"/>
        <item x="4"/>
        <item x="5"/>
        <item x="6"/>
        <item x="7"/>
        <item x="8"/>
        <item x="9"/>
        <item x="10"/>
        <item x="11"/>
        <item x="12"/>
        <item x="14"/>
        <item x="16"/>
        <item x="177"/>
        <item x="178"/>
        <item x="17"/>
        <item x="18"/>
        <item x="19"/>
        <item x="41"/>
        <item x="72"/>
        <item x="44"/>
        <item x="20"/>
        <item x="27"/>
        <item x="28"/>
        <item x="29"/>
        <item x="30"/>
        <item x="31"/>
        <item x="32"/>
        <item x="33"/>
        <item x="34"/>
        <item x="35"/>
        <item x="37"/>
        <item x="42"/>
        <item x="46"/>
        <item x="47"/>
        <item x="50"/>
        <item x="51"/>
        <item x="62"/>
        <item x="53"/>
        <item x="54"/>
        <item x="55"/>
        <item x="56"/>
        <item x="57"/>
        <item x="58"/>
        <item x="59"/>
        <item x="68"/>
        <item x="69"/>
        <item x="71"/>
        <item x="98"/>
        <item x="99"/>
        <item x="74"/>
        <item x="77"/>
        <item x="78"/>
        <item x="80"/>
        <item x="81"/>
        <item x="82"/>
        <item x="89"/>
        <item x="88"/>
        <item x="83"/>
        <item x="86"/>
        <item x="101"/>
        <item x="102"/>
        <item x="103"/>
        <item x="104"/>
        <item x="87"/>
        <item x="90"/>
        <item x="91"/>
        <item x="92"/>
        <item x="97"/>
        <item x="106"/>
        <item x="107"/>
        <item x="108"/>
        <item x="109"/>
        <item x="110"/>
        <item x="112"/>
        <item x="118"/>
        <item x="119"/>
        <item x="120"/>
        <item x="122"/>
        <item x="123"/>
        <item x="124"/>
        <item x="125"/>
        <item x="126"/>
        <item x="127"/>
        <item x="128"/>
        <item x="129"/>
        <item x="130"/>
        <item x="132"/>
        <item x="133"/>
        <item x="140"/>
        <item x="116"/>
        <item x="143"/>
        <item x="136"/>
        <item x="134"/>
        <item x="138"/>
        <item x="115"/>
        <item x="181"/>
        <item x="145"/>
        <item x="146"/>
        <item x="147"/>
        <item x="149"/>
        <item x="150"/>
        <item x="152"/>
        <item x="153"/>
        <item x="154"/>
        <item x="157"/>
        <item x="158"/>
        <item x="160"/>
        <item x="161"/>
        <item x="162"/>
        <item x="163"/>
        <item x="164"/>
        <item x="165"/>
        <item x="166"/>
        <item x="182"/>
        <item x="167"/>
        <item x="168"/>
        <item x="169"/>
        <item x="170"/>
        <item x="171"/>
        <item x="172"/>
        <item x="148"/>
        <item x="173"/>
        <item x="174"/>
        <item x="175"/>
        <item x="176"/>
        <item x="183"/>
        <item x="184"/>
        <item x="185"/>
        <item x="186"/>
        <item x="105"/>
        <item x="187"/>
        <item x="144"/>
        <item x="202"/>
        <item x="25"/>
        <item x="189"/>
        <item x="188"/>
        <item x="191"/>
        <item x="190"/>
        <item x="192"/>
        <item x="193"/>
        <item x="195"/>
        <item x="194"/>
        <item x="26"/>
        <item x="199"/>
        <item x="200"/>
        <item x="201"/>
        <item x="117"/>
        <item x="63"/>
        <item x="208"/>
        <item x="209"/>
        <item x="212"/>
        <item x="213"/>
        <item x="214"/>
        <item x="215"/>
        <item x="217"/>
        <item x="218"/>
        <item x="13"/>
        <item x="15"/>
        <item x="21"/>
        <item x="22"/>
        <item x="24"/>
        <item x="43"/>
        <item x="38"/>
        <item x="40"/>
        <item x="48"/>
        <item x="49"/>
        <item x="52"/>
        <item x="61"/>
        <item x="64"/>
        <item x="65"/>
        <item x="70"/>
        <item x="84"/>
        <item x="85"/>
        <item x="95"/>
        <item x="94"/>
        <item x="93"/>
        <item x="96"/>
        <item x="100"/>
        <item x="114"/>
        <item x="111"/>
        <item x="113"/>
        <item x="121"/>
        <item x="131"/>
        <item x="135"/>
        <item m="1" x="219"/>
        <item x="142"/>
        <item x="137"/>
        <item x="156"/>
        <item x="159"/>
        <item x="197"/>
        <item x="204"/>
        <item x="205"/>
        <item x="206"/>
        <item x="210"/>
        <item x="211"/>
        <item x="196"/>
        <item x="141"/>
      </items>
    </pivotField>
    <pivotField compact="0" outline="0" showAll="0" defaultSubtotal="0"/>
    <pivotField axis="axisPage" compact="0" outline="0" showAll="0" defaultSubtotal="0">
      <items count="2">
        <item x="1"/>
        <item x="0"/>
      </items>
    </pivotField>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axis="axisCol" compact="0" outline="0" showAll="0" defaultSubtotal="0">
      <items count="15">
        <item x="3"/>
        <item x="11"/>
        <item x="6"/>
        <item x="10"/>
        <item x="2"/>
        <item x="12"/>
        <item x="5"/>
        <item x="7"/>
        <item x="8"/>
        <item x="13"/>
        <item x="1"/>
        <item x="9"/>
        <item x="0"/>
        <item x="4"/>
        <item x="14"/>
      </items>
    </pivotField>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numFmtId="14" outline="0" subtotalTop="0" showAll="0" defaultSubtotal="0"/>
    <pivotField axis="axisPage" compact="0" outline="0" subtotalTop="0" showAll="0" defaultSubtotal="0">
      <items count="2">
        <item x="1"/>
        <item x="0"/>
      </items>
    </pivotField>
  </pivotFields>
  <rowFields count="4">
    <field x="0"/>
    <field x="1"/>
    <field x="2"/>
    <field x="3"/>
  </rowFields>
  <rowItems count="191">
    <i>
      <x/>
      <x/>
      <x v="155"/>
      <x v="20"/>
    </i>
    <i>
      <x v="1"/>
      <x v="163"/>
      <x v="129"/>
      <x v="21"/>
    </i>
    <i>
      <x v="2"/>
      <x v="1"/>
      <x v="154"/>
      <x v="22"/>
    </i>
    <i>
      <x v="3"/>
      <x v="2"/>
      <x v="29"/>
      <x v="23"/>
    </i>
    <i>
      <x v="4"/>
      <x v="3"/>
      <x v="198"/>
      <x v="24"/>
    </i>
    <i>
      <x v="5"/>
      <x v="4"/>
      <x v="199"/>
      <x v="25"/>
    </i>
    <i>
      <x v="6"/>
      <x v="5"/>
      <x v="32"/>
      <x v="26"/>
    </i>
    <i>
      <x v="7"/>
      <x v="167"/>
      <x v="55"/>
      <x v="27"/>
    </i>
    <i>
      <x v="8"/>
      <x v="6"/>
      <x v="30"/>
      <x v="28"/>
    </i>
    <i>
      <x v="9"/>
      <x v="7"/>
      <x v="136"/>
      <x v="29"/>
    </i>
    <i>
      <x v="10"/>
      <x v="8"/>
      <x v="175"/>
      <x v="30"/>
    </i>
    <i>
      <x v="11"/>
      <x v="9"/>
      <x v="122"/>
      <x v="31"/>
    </i>
    <i>
      <x v="12"/>
      <x v="10"/>
      <x v="141"/>
      <x v="32"/>
    </i>
    <i>
      <x v="13"/>
      <x v="11"/>
      <x v="142"/>
      <x v="179"/>
    </i>
    <i>
      <x v="14"/>
      <x v="12"/>
      <x v="186"/>
      <x v="33"/>
    </i>
    <i>
      <x v="15"/>
      <x v="168"/>
      <x v="207"/>
      <x v="180"/>
    </i>
    <i>
      <x v="16"/>
      <x v="13"/>
      <x v="134"/>
      <x v="34"/>
    </i>
    <i>
      <x v="17"/>
      <x v="14"/>
      <x v="11"/>
      <x v="37"/>
    </i>
    <i>
      <x v="18"/>
      <x v="15"/>
      <x v="143"/>
      <x v="38"/>
    </i>
    <i>
      <x v="19"/>
      <x v="16"/>
      <x v="211"/>
      <x v="39"/>
    </i>
    <i>
      <x v="20"/>
      <x v="169"/>
      <x v="38"/>
      <x v="43"/>
    </i>
    <i>
      <x v="21"/>
      <x v="104"/>
      <x v="149"/>
      <x v="181"/>
    </i>
    <i>
      <x v="22"/>
      <x v="19"/>
      <x v="27"/>
      <x v="182"/>
    </i>
    <i>
      <x v="23"/>
      <x v="20"/>
      <x v="28"/>
      <x v="7"/>
    </i>
    <i>
      <x v="25"/>
      <x v="21"/>
      <x v="194"/>
      <x v="156"/>
    </i>
    <i>
      <x v="26"/>
      <x v="22"/>
      <x v="166"/>
      <x v="165"/>
    </i>
    <i>
      <x v="27"/>
      <x v="23"/>
      <x v="144"/>
      <x v="44"/>
    </i>
    <i>
      <x v="28"/>
      <x v="24"/>
      <x v="19"/>
      <x v="45"/>
    </i>
    <i>
      <x v="29"/>
      <x v="25"/>
      <x v="157"/>
      <x v="46"/>
    </i>
    <i>
      <x v="30"/>
      <x v="26"/>
      <x v="112"/>
      <x v="47"/>
    </i>
    <i>
      <x v="31"/>
      <x v="27"/>
      <x v="104"/>
      <x v="48"/>
    </i>
    <i>
      <x v="32"/>
      <x v="170"/>
      <x v="70"/>
      <x v="49"/>
    </i>
    <i>
      <x v="33"/>
      <x v="28"/>
      <x v="117"/>
      <x v="50"/>
    </i>
    <i>
      <x v="34"/>
      <x v="29"/>
      <x v="183"/>
      <x v="51"/>
    </i>
    <i>
      <x v="35"/>
      <x v="30"/>
      <x v="12"/>
      <x v="52"/>
    </i>
    <i>
      <x v="36"/>
      <x v="31"/>
      <x v="109"/>
      <x v="14"/>
    </i>
    <i>
      <x v="37"/>
      <x v="32"/>
      <x v="41"/>
      <x v="53"/>
    </i>
    <i>
      <x v="38"/>
      <x v="171"/>
      <x v="216"/>
      <x v="185"/>
    </i>
    <i>
      <x v="39"/>
      <x v="36"/>
      <x v="167"/>
      <x v="10"/>
    </i>
    <i>
      <x v="40"/>
      <x v="64"/>
      <x v="152"/>
      <x v="186"/>
    </i>
    <i>
      <x v="42"/>
      <x v="37"/>
      <x v="130"/>
      <x v="54"/>
    </i>
    <i>
      <x v="43"/>
      <x v="105"/>
      <x v="151"/>
      <x v="184"/>
    </i>
    <i>
      <x v="45"/>
      <x v="172"/>
      <x v="6"/>
      <x v="11"/>
    </i>
    <i>
      <x v="46"/>
      <x v="38"/>
      <x v="170"/>
      <x v="55"/>
    </i>
    <i>
      <x v="47"/>
      <x v="39"/>
      <x v="68"/>
      <x v="56"/>
    </i>
    <i>
      <x v="48"/>
      <x v="190"/>
      <x v="81"/>
      <x v="187"/>
    </i>
    <i>
      <x v="49"/>
      <x v="191"/>
      <x v="15"/>
      <x v="188"/>
    </i>
    <i>
      <x v="50"/>
      <x v="41"/>
      <x v="178"/>
      <x v="57"/>
    </i>
    <i>
      <x v="51"/>
      <x v="40"/>
      <x v="84"/>
      <x v="58"/>
    </i>
    <i>
      <x v="52"/>
      <x v="218"/>
      <x v="145"/>
      <x v="189"/>
    </i>
    <i>
      <x v="54"/>
      <x v="43"/>
      <x v="73"/>
      <x v="61"/>
    </i>
    <i>
      <x v="55"/>
      <x v="44"/>
      <x v="103"/>
      <x v="62"/>
    </i>
    <i>
      <x v="56"/>
      <x v="46"/>
      <x v="114"/>
      <x v="63"/>
    </i>
    <i>
      <x v="57"/>
      <x v="47"/>
      <x v="50"/>
      <x v="64"/>
    </i>
    <i>
      <x v="58"/>
      <x v="173"/>
      <x v="42"/>
      <x v="65"/>
    </i>
    <i>
      <x v="60"/>
      <x v="50"/>
      <x v="212"/>
      <x v="5"/>
    </i>
    <i>
      <x v="61"/>
      <x v="33"/>
      <x v="21"/>
      <x v="190"/>
    </i>
    <i>
      <x v="62"/>
      <x v="174"/>
      <x v="79"/>
      <x v="59"/>
    </i>
    <i>
      <x v="63"/>
      <x v="35"/>
      <x v="80"/>
      <x v="170"/>
    </i>
    <i>
      <x v="64"/>
      <x v="107"/>
      <x v="156"/>
      <x v="191"/>
    </i>
    <i>
      <x v="65"/>
      <x v="51"/>
      <x v="192"/>
      <x v="192"/>
    </i>
    <i>
      <x v="66"/>
      <x v="52"/>
      <x v="110"/>
      <x v="8"/>
    </i>
    <i>
      <x v="68"/>
      <x v="53"/>
      <x v="123"/>
      <x v="67"/>
    </i>
    <i>
      <x v="69"/>
      <x v="208"/>
      <x v="180"/>
      <x v="68"/>
    </i>
    <i>
      <x v="70"/>
      <x v="54"/>
      <x/>
      <x v="193"/>
    </i>
    <i>
      <x v="71"/>
      <x v="55"/>
      <x v="53"/>
      <x v="69"/>
    </i>
    <i>
      <x v="73"/>
      <x v="73"/>
      <x v="160"/>
      <x v="1"/>
    </i>
    <i>
      <x v="74"/>
      <x v="56"/>
      <x v="132"/>
      <x v="72"/>
    </i>
    <i>
      <x v="75"/>
      <x v="57"/>
      <x v="115"/>
      <x v="2"/>
    </i>
    <i>
      <x v="76"/>
      <x v="58"/>
      <x v="66"/>
      <x v="9"/>
    </i>
    <i>
      <x v="78"/>
      <x v="60"/>
      <x v="24"/>
      <x v="74"/>
    </i>
    <i>
      <x v="79"/>
      <x v="61"/>
      <x v="23"/>
      <x v="6"/>
    </i>
    <i>
      <x v="80"/>
      <x v="175"/>
      <x v="77"/>
      <x v="75"/>
    </i>
    <i>
      <x v="81"/>
      <x v="62"/>
      <x v="76"/>
      <x v="76"/>
    </i>
    <i>
      <x v="82"/>
      <x v="63"/>
      <x v="9"/>
      <x v="77"/>
    </i>
    <i>
      <x v="83"/>
      <x v="65"/>
      <x v="150"/>
      <x v="80"/>
    </i>
    <i>
      <x v="84"/>
      <x v="66"/>
      <x v="26"/>
      <x v="194"/>
    </i>
    <i>
      <x v="85"/>
      <x v="67"/>
      <x v="31"/>
      <x v="195"/>
    </i>
    <i>
      <x v="86"/>
      <x v="68"/>
      <x v="33"/>
      <x v="81"/>
    </i>
    <i>
      <x v="87"/>
      <x v="69"/>
      <x v="158"/>
      <x v="86"/>
    </i>
    <i>
      <x v="88"/>
      <x v="203"/>
      <x v="125"/>
      <x v="79"/>
    </i>
    <i>
      <x v="89"/>
      <x v="176"/>
      <x v="215"/>
      <x v="78"/>
    </i>
    <i>
      <x v="90"/>
      <x v="70"/>
      <x v="1"/>
      <x v="87"/>
    </i>
    <i>
      <x v="92"/>
      <x v="77"/>
      <x v="105"/>
      <x v="89"/>
    </i>
    <i>
      <x v="93"/>
      <x v="76"/>
      <x v="168"/>
      <x v="198"/>
    </i>
    <i>
      <x v="94"/>
      <x v="75"/>
      <x v="162"/>
      <x v="197"/>
    </i>
    <i>
      <x v="95"/>
      <x v="72"/>
      <x v="171"/>
      <x v="196"/>
    </i>
    <i>
      <x v="97"/>
      <x v="78"/>
      <x v="52"/>
      <x v="90"/>
    </i>
    <i>
      <x v="98"/>
      <x v="79"/>
      <x v="58"/>
      <x v="70"/>
    </i>
    <i>
      <x v="99"/>
      <x v="80"/>
      <x v="57"/>
      <x v="71"/>
    </i>
    <i>
      <x v="100"/>
      <x v="81"/>
      <x v="56"/>
      <x v="200"/>
    </i>
    <i>
      <x v="101"/>
      <x v="82"/>
      <x v="49"/>
      <x v="82"/>
    </i>
    <i>
      <x v="102"/>
      <x v="83"/>
      <x v="51"/>
      <x v="83"/>
    </i>
    <i>
      <x v="103"/>
      <x v="84"/>
      <x v="44"/>
      <x v="84"/>
    </i>
    <i>
      <x v="104"/>
      <x v="85"/>
      <x v="47"/>
      <x v="85"/>
    </i>
    <i>
      <x v="105"/>
      <x v="86"/>
      <x v="34"/>
      <x v="152"/>
    </i>
    <i>
      <x v="106"/>
      <x v="177"/>
      <x v="78"/>
      <x v="91"/>
    </i>
    <i>
      <x v="107"/>
      <x v="87"/>
      <x v="179"/>
      <x v="92"/>
    </i>
    <i>
      <x v="108"/>
      <x v="88"/>
      <x v="131"/>
      <x v="93"/>
    </i>
    <i>
      <x v="109"/>
      <x v="89"/>
      <x v="48"/>
      <x v="94"/>
    </i>
    <i>
      <x v="110"/>
      <x v="90"/>
      <x v="93"/>
      <x v="95"/>
    </i>
    <i>
      <x v="111"/>
      <x v="91"/>
      <x v="173"/>
      <x v="202"/>
    </i>
    <i>
      <x v="112"/>
      <x v="92"/>
      <x v="184"/>
      <x v="96"/>
    </i>
    <i>
      <x v="113"/>
      <x v="194"/>
      <x v="191"/>
      <x v="203"/>
    </i>
    <i>
      <x v="114"/>
      <x v="93"/>
      <x v="205"/>
      <x v="201"/>
    </i>
    <i>
      <x v="115"/>
      <x v="94"/>
      <x v="13"/>
      <x v="117"/>
    </i>
    <i>
      <x v="116"/>
      <x v="95"/>
      <x v="121"/>
      <x v="112"/>
    </i>
    <i>
      <x v="117"/>
      <x v="151"/>
      <x v="89"/>
      <x v="169"/>
    </i>
    <i>
      <x v="118"/>
      <x v="96"/>
      <x v="189"/>
      <x v="97"/>
    </i>
    <i>
      <x v="119"/>
      <x v="97"/>
      <x v="190"/>
      <x v="98"/>
    </i>
    <i>
      <x v="120"/>
      <x v="98"/>
      <x v="128"/>
      <x v="99"/>
    </i>
    <i>
      <x v="121"/>
      <x v="45"/>
      <x v="217"/>
      <x v="204"/>
    </i>
    <i>
      <x v="124"/>
      <x v="197"/>
      <x v="17"/>
      <x v="102"/>
    </i>
    <i>
      <x v="127"/>
      <x v="99"/>
      <x v="137"/>
      <x v="105"/>
    </i>
    <i>
      <x v="129"/>
      <x v="100"/>
      <x v="37"/>
      <x v="107"/>
    </i>
    <i>
      <x v="130"/>
      <x v="101"/>
      <x v="138"/>
      <x v="108"/>
    </i>
    <i>
      <x v="131"/>
      <x v="102"/>
      <x v="139"/>
      <x v="205"/>
    </i>
    <i>
      <x v="132"/>
      <x v="103"/>
      <x v="127"/>
      <x v="109"/>
    </i>
    <i>
      <x v="133"/>
      <x v="179"/>
      <x v="214"/>
      <x v="110"/>
    </i>
    <i>
      <x v="134"/>
      <x v="180"/>
      <x v="67"/>
      <x v="115"/>
    </i>
    <i>
      <x v="135"/>
      <x v="210"/>
      <x v="46"/>
      <x v="206"/>
    </i>
    <i>
      <x v="136"/>
      <x v="114"/>
      <x v="82"/>
      <x v="114"/>
    </i>
    <i>
      <x v="137"/>
      <x v="181"/>
      <x v="118"/>
      <x v="209"/>
    </i>
    <i>
      <x v="138"/>
      <x v="200"/>
      <x v="39"/>
      <x v="116"/>
    </i>
    <i>
      <x v="139"/>
      <x v="108"/>
      <x v="14"/>
      <x v="17"/>
    </i>
    <i>
      <x v="140"/>
      <x v="110"/>
      <x v="120"/>
      <x v="111"/>
    </i>
    <i>
      <x v="141"/>
      <x v="111"/>
      <x v="36"/>
      <x v="219"/>
    </i>
    <i>
      <x v="142"/>
      <x v="112"/>
      <x v="169"/>
      <x v="208"/>
    </i>
    <i>
      <x v="143"/>
      <x v="113"/>
      <x v="203"/>
      <x v="113"/>
    </i>
    <i>
      <x v="144"/>
      <x v="140"/>
      <x v="3"/>
      <x v="154"/>
    </i>
    <i>
      <x v="145"/>
      <x v="219"/>
      <x v="140"/>
      <x v="119"/>
    </i>
    <i>
      <x v="146"/>
      <x v="116"/>
      <x v="72"/>
      <x v="120"/>
    </i>
    <i>
      <x v="148"/>
      <x v="182"/>
      <x v="7"/>
      <x v="143"/>
    </i>
    <i>
      <x v="149"/>
      <x v="118"/>
      <x v="218"/>
      <x v="122"/>
    </i>
    <i>
      <x v="150"/>
      <x v="183"/>
      <x v="164"/>
      <x v="123"/>
    </i>
    <i>
      <x v="151"/>
      <x v="119"/>
      <x v="200"/>
      <x v="16"/>
    </i>
    <i>
      <x v="152"/>
      <x v="48"/>
      <x v="124"/>
      <x v="124"/>
    </i>
    <i>
      <x v="155"/>
      <x v="214"/>
      <x v="91"/>
      <x v="19"/>
    </i>
    <i>
      <x v="156"/>
      <x v="215"/>
      <x v="74"/>
      <x v="210"/>
    </i>
    <i>
      <x v="158"/>
      <x v="184"/>
      <x v="100"/>
      <x v="128"/>
    </i>
    <i>
      <x v="159"/>
      <x v="216"/>
      <x v="86"/>
      <x v="211"/>
    </i>
    <i>
      <x v="160"/>
      <x v="185"/>
      <x v="98"/>
      <x v="129"/>
    </i>
    <i>
      <x v="161"/>
      <x v="213"/>
      <x v="95"/>
      <x v="130"/>
    </i>
    <i>
      <x v="163"/>
      <x v="187"/>
      <x v="94"/>
      <x v="132"/>
    </i>
    <i>
      <x v="165"/>
      <x v="129"/>
      <x v="83"/>
      <x v="134"/>
    </i>
    <i>
      <x v="166"/>
      <x v="128"/>
      <x v="97"/>
      <x v="135"/>
    </i>
    <i>
      <x v="167"/>
      <x v="130"/>
      <x v="43"/>
      <x v="137"/>
    </i>
    <i>
      <x v="168"/>
      <x v="131"/>
      <x v="161"/>
      <x v="138"/>
    </i>
    <i>
      <x v="169"/>
      <x v="132"/>
      <x v="187"/>
      <x v="139"/>
    </i>
    <i>
      <x v="170"/>
      <x v="133"/>
      <x v="174"/>
      <x v="140"/>
    </i>
    <i>
      <x v="172"/>
      <x v="135"/>
      <x v="206"/>
      <x v="142"/>
    </i>
    <i>
      <x v="173"/>
      <x v="207"/>
      <x v="25"/>
      <x v="144"/>
    </i>
    <i>
      <x v="175"/>
      <x v="165"/>
      <x v="4"/>
      <x v="146"/>
    </i>
    <i>
      <x v="176"/>
      <x v="166"/>
      <x v="5"/>
      <x v="147"/>
    </i>
    <i>
      <x v="177"/>
      <x v="120"/>
      <x v="106"/>
      <x v="35"/>
    </i>
    <i>
      <x v="178"/>
      <x v="121"/>
      <x v="85"/>
      <x v="36"/>
    </i>
    <i>
      <x v="179"/>
      <x v="202"/>
      <x v="208"/>
      <x v="12"/>
    </i>
    <i>
      <x v="181"/>
      <x v="123"/>
      <x v="209"/>
      <x v="118"/>
    </i>
    <i>
      <x v="182"/>
      <x v="124"/>
      <x v="87"/>
      <x v="136"/>
    </i>
    <i>
      <x v="183"/>
      <x v="136"/>
      <x v="65"/>
      <x v="148"/>
    </i>
    <i>
      <x v="184"/>
      <x v="137"/>
      <x v="59"/>
      <x v="149"/>
    </i>
    <i>
      <x v="186"/>
      <x v="138"/>
      <x v="126"/>
      <x v="151"/>
    </i>
    <i>
      <x v="187"/>
      <x v="139"/>
      <x v="165"/>
      <x v="153"/>
    </i>
    <i>
      <x v="188"/>
      <x v="141"/>
      <x v="182"/>
      <x v="158"/>
    </i>
    <i>
      <x v="190"/>
      <x v="143"/>
      <x v="172"/>
      <x v="160"/>
    </i>
    <i>
      <x v="191"/>
      <x v="201"/>
      <x v="20"/>
      <x v="159"/>
    </i>
    <i>
      <x v="193"/>
      <x v="145"/>
      <x v="10"/>
      <x v="162"/>
    </i>
    <i>
      <x v="194"/>
      <x v="148"/>
      <x v="176"/>
      <x v="164"/>
    </i>
    <i>
      <x v="196"/>
      <x v="217"/>
      <x v="90"/>
      <x v="218"/>
    </i>
    <i>
      <x v="197"/>
      <x v="127"/>
      <x v="69"/>
      <x v="212"/>
    </i>
    <i>
      <x v="198"/>
      <x v="74"/>
      <x v="204"/>
      <x/>
    </i>
    <i>
      <x v="199"/>
      <x v="206"/>
      <x v="45"/>
      <x v="166"/>
    </i>
    <i>
      <x v="200"/>
      <x v="149"/>
      <x v="163"/>
      <x v="167"/>
    </i>
    <i>
      <x v="201"/>
      <x v="150"/>
      <x v="40"/>
      <x v="168"/>
    </i>
    <i>
      <x v="202"/>
      <x v="189"/>
      <x v="188"/>
      <x v="155"/>
    </i>
    <i>
      <x v="203"/>
      <x v="34"/>
      <x v="61"/>
      <x v="4"/>
    </i>
    <i>
      <x v="204"/>
      <x v="106"/>
      <x v="135"/>
      <x v="213"/>
    </i>
    <i>
      <x v="205"/>
      <x v="152"/>
      <x v="196"/>
      <x v="214"/>
    </i>
    <i>
      <x v="206"/>
      <x v="153"/>
      <x v="197"/>
      <x v="215"/>
    </i>
    <i>
      <x v="207"/>
      <x v="154"/>
      <x v="213"/>
      <x v="3"/>
    </i>
    <i>
      <x v="208"/>
      <x v="155"/>
      <x v="62"/>
      <x v="171"/>
    </i>
    <i>
      <x v="209"/>
      <x v="209"/>
      <x v="88"/>
      <x v="172"/>
    </i>
    <i>
      <x v="210"/>
      <x v="204"/>
      <x v="147"/>
      <x v="216"/>
    </i>
    <i>
      <x v="211"/>
      <x v="205"/>
      <x v="22"/>
      <x v="217"/>
    </i>
    <i>
      <x v="212"/>
      <x v="156"/>
      <x v="148"/>
      <x v="173"/>
    </i>
    <i>
      <x v="213"/>
      <x v="157"/>
      <x v="35"/>
      <x v="174"/>
    </i>
    <i>
      <x v="214"/>
      <x v="158"/>
      <x v="119"/>
      <x v="175"/>
    </i>
    <i>
      <x v="215"/>
      <x v="159"/>
      <x v="153"/>
      <x v="176"/>
    </i>
    <i>
      <x v="216"/>
      <x v="160"/>
      <x v="8"/>
      <x v="18"/>
    </i>
    <i>
      <x v="217"/>
      <x v="161"/>
      <x v="159"/>
      <x v="177"/>
    </i>
    <i>
      <x v="218"/>
      <x v="162"/>
      <x v="75"/>
      <x v="178"/>
    </i>
  </rowItems>
  <colFields count="1">
    <field x="14"/>
  </colFields>
  <colItems count="15">
    <i>
      <x/>
    </i>
    <i>
      <x v="1"/>
    </i>
    <i>
      <x v="2"/>
    </i>
    <i>
      <x v="3"/>
    </i>
    <i>
      <x v="4"/>
    </i>
    <i>
      <x v="5"/>
    </i>
    <i>
      <x v="6"/>
    </i>
    <i>
      <x v="7"/>
    </i>
    <i>
      <x v="8"/>
    </i>
    <i>
      <x v="9"/>
    </i>
    <i>
      <x v="10"/>
    </i>
    <i>
      <x v="11"/>
    </i>
    <i>
      <x v="12"/>
    </i>
    <i>
      <x v="13"/>
    </i>
    <i>
      <x v="14"/>
    </i>
  </colItems>
  <pageFields count="2">
    <pageField fld="5" item="1" hier="-1"/>
    <pageField fld="40" item="1" hier="-1"/>
  </pageFields>
  <dataFields count="1">
    <dataField name="Count of Seq ID"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5B53CB2-155E-45F7-82C3-14630014B1C4}"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5:O152" firstHeaderRow="1" firstDataRow="2" firstDataCol="4" rowPageCount="2" colPageCount="1"/>
  <pivotFields count="41">
    <pivotField axis="axisRow" compact="0" outline="0" subtotalTop="0" showAll="0" sortType="ascending" defaultSubtotal="0">
      <items count="21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s>
    </pivotField>
    <pivotField axis="axisRow" dataField="1" compact="0" outline="0" showAll="0" defaultSubtotal="0">
      <items count="220">
        <item x="0"/>
        <item x="2"/>
        <item x="3"/>
        <item x="4"/>
        <item x="5"/>
        <item x="6"/>
        <item x="8"/>
        <item x="9"/>
        <item x="10"/>
        <item x="11"/>
        <item x="12"/>
        <item x="13"/>
        <item x="14"/>
        <item x="16"/>
        <item x="17"/>
        <item x="18"/>
        <item x="19"/>
        <item x="41"/>
        <item x="44"/>
        <item x="22"/>
        <item x="23"/>
        <item x="25"/>
        <item x="26"/>
        <item x="27"/>
        <item x="28"/>
        <item x="29"/>
        <item x="30"/>
        <item x="31"/>
        <item x="33"/>
        <item x="34"/>
        <item x="35"/>
        <item x="36"/>
        <item x="37"/>
        <item x="61"/>
        <item x="203"/>
        <item x="63"/>
        <item x="39"/>
        <item x="42"/>
        <item x="46"/>
        <item x="47"/>
        <item x="51"/>
        <item x="50"/>
        <item x="53"/>
        <item x="54"/>
        <item x="55"/>
        <item x="121"/>
        <item x="56"/>
        <item x="57"/>
        <item x="152"/>
        <item x="59"/>
        <item x="60"/>
        <item x="65"/>
        <item x="66"/>
        <item x="68"/>
        <item x="70"/>
        <item x="71"/>
        <item x="74"/>
        <item x="75"/>
        <item x="76"/>
        <item x="77"/>
        <item x="78"/>
        <item x="79"/>
        <item x="81"/>
        <item x="82"/>
        <item x="40"/>
        <item x="83"/>
        <item x="84"/>
        <item x="85"/>
        <item x="86"/>
        <item x="87"/>
        <item x="90"/>
        <item x="91"/>
        <item x="95"/>
        <item x="73"/>
        <item x="198"/>
        <item x="94"/>
        <item x="93"/>
        <item x="92"/>
        <item x="97"/>
        <item x="98"/>
        <item x="99"/>
        <item x="100"/>
        <item x="101"/>
        <item x="102"/>
        <item x="103"/>
        <item x="104"/>
        <item x="105"/>
        <item x="107"/>
        <item x="108"/>
        <item x="109"/>
        <item x="110"/>
        <item x="111"/>
        <item x="112"/>
        <item x="114"/>
        <item x="115"/>
        <item x="116"/>
        <item x="118"/>
        <item x="119"/>
        <item x="120"/>
        <item x="127"/>
        <item x="129"/>
        <item x="130"/>
        <item x="131"/>
        <item x="132"/>
        <item x="21"/>
        <item x="43"/>
        <item x="204"/>
        <item x="64"/>
        <item x="139"/>
        <item x="24"/>
        <item x="140"/>
        <item x="141"/>
        <item x="142"/>
        <item x="143"/>
        <item x="136"/>
        <item m="1" x="219"/>
        <item x="146"/>
        <item x="147"/>
        <item x="149"/>
        <item x="151"/>
        <item x="177"/>
        <item x="178"/>
        <item x="180"/>
        <item x="181"/>
        <item x="182"/>
        <item x="154"/>
        <item x="174"/>
        <item x="197"/>
        <item x="166"/>
        <item x="165"/>
        <item x="167"/>
        <item x="168"/>
        <item x="169"/>
        <item x="170"/>
        <item x="72"/>
        <item x="172"/>
        <item x="183"/>
        <item x="184"/>
        <item x="186"/>
        <item x="187"/>
        <item x="144"/>
        <item x="188"/>
        <item x="189"/>
        <item x="190"/>
        <item x="192"/>
        <item x="193"/>
        <item x="195"/>
        <item x="153"/>
        <item x="194"/>
        <item x="200"/>
        <item x="201"/>
        <item x="117"/>
        <item x="205"/>
        <item x="206"/>
        <item x="207"/>
        <item x="208"/>
        <item x="212"/>
        <item x="213"/>
        <item x="214"/>
        <item x="215"/>
        <item x="216"/>
        <item x="217"/>
        <item x="218"/>
        <item x="1"/>
        <item x="171"/>
        <item x="175"/>
        <item x="176"/>
        <item x="7"/>
        <item x="15"/>
        <item x="20"/>
        <item x="32"/>
        <item x="38"/>
        <item x="45"/>
        <item x="58"/>
        <item x="62"/>
        <item x="80"/>
        <item x="89"/>
        <item x="106"/>
        <item x="128"/>
        <item x="133"/>
        <item x="134"/>
        <item x="137"/>
        <item x="148"/>
        <item x="150"/>
        <item x="158"/>
        <item x="160"/>
        <item x="162"/>
        <item x="163"/>
        <item x="185"/>
        <item x="202"/>
        <item x="48"/>
        <item x="49"/>
        <item x="67"/>
        <item x="96"/>
        <item x="113"/>
        <item x="122"/>
        <item x="123"/>
        <item x="124"/>
        <item x="125"/>
        <item x="126"/>
        <item x="138"/>
        <item x="191"/>
        <item x="179"/>
        <item x="88"/>
        <item x="210"/>
        <item x="211"/>
        <item x="199"/>
        <item x="173"/>
        <item x="69"/>
        <item x="209"/>
        <item x="135"/>
        <item x="157"/>
        <item x="164"/>
        <item x="161"/>
        <item x="155"/>
        <item x="156"/>
        <item x="159"/>
        <item x="196"/>
        <item x="52"/>
        <item x="145"/>
      </items>
    </pivotField>
    <pivotField axis="axisRow" compact="0" outline="0" subtotalTop="0" showAll="0" defaultSubtotal="0">
      <items count="219">
        <item x="70"/>
        <item x="90"/>
        <item x="174"/>
        <item x="144"/>
        <item x="175"/>
        <item x="176"/>
        <item x="45"/>
        <item x="148"/>
        <item x="216"/>
        <item x="82"/>
        <item x="193"/>
        <item x="17"/>
        <item x="35"/>
        <item x="115"/>
        <item x="139"/>
        <item x="49"/>
        <item x="123"/>
        <item x="124"/>
        <item x="125"/>
        <item x="28"/>
        <item x="191"/>
        <item x="61"/>
        <item x="211"/>
        <item x="79"/>
        <item x="78"/>
        <item x="173"/>
        <item x="84"/>
        <item x="22"/>
        <item x="23"/>
        <item x="3"/>
        <item x="8"/>
        <item x="85"/>
        <item x="6"/>
        <item x="86"/>
        <item x="105"/>
        <item x="213"/>
        <item x="141"/>
        <item x="129"/>
        <item x="20"/>
        <item x="138"/>
        <item x="201"/>
        <item x="37"/>
        <item x="58"/>
        <item x="167"/>
        <item x="103"/>
        <item x="199"/>
        <item x="135"/>
        <item x="104"/>
        <item x="109"/>
        <item x="101"/>
        <item x="57"/>
        <item x="102"/>
        <item x="97"/>
        <item x="71"/>
        <item x="41"/>
        <item x="7"/>
        <item x="100"/>
        <item x="99"/>
        <item x="98"/>
        <item x="184"/>
        <item x="72"/>
        <item x="203"/>
        <item x="208"/>
        <item x="128"/>
        <item x="171"/>
        <item x="183"/>
        <item x="76"/>
        <item x="134"/>
        <item x="47"/>
        <item x="197"/>
        <item x="32"/>
        <item x="192"/>
        <item x="146"/>
        <item x="54"/>
        <item x="156"/>
        <item x="218"/>
        <item x="81"/>
        <item x="80"/>
        <item x="106"/>
        <item x="62"/>
        <item x="63"/>
        <item x="48"/>
        <item x="136"/>
        <item x="165"/>
        <item x="51"/>
        <item x="178"/>
        <item x="159"/>
        <item x="182"/>
        <item x="209"/>
        <item x="117"/>
        <item x="196"/>
        <item x="155"/>
        <item x="77"/>
        <item x="110"/>
        <item x="163"/>
        <item x="161"/>
        <item x="59"/>
        <item x="166"/>
        <item x="160"/>
        <item x="162"/>
        <item x="158"/>
        <item x="157"/>
        <item x="164"/>
        <item x="55"/>
        <item x="31"/>
        <item x="92"/>
        <item x="177"/>
        <item x="195"/>
        <item x="122"/>
        <item x="36"/>
        <item x="66"/>
        <item x="44"/>
        <item x="30"/>
        <item x="154"/>
        <item x="56"/>
        <item x="75"/>
        <item x="185"/>
        <item x="33"/>
        <item x="137"/>
        <item x="214"/>
        <item x="140"/>
        <item x="116"/>
        <item x="11"/>
        <item x="68"/>
        <item x="152"/>
        <item x="88"/>
        <item x="186"/>
        <item x="132"/>
        <item x="120"/>
        <item x="1"/>
        <item x="42"/>
        <item x="108"/>
        <item x="74"/>
        <item x="96"/>
        <item x="16"/>
        <item x="204"/>
        <item x="9"/>
        <item x="127"/>
        <item x="130"/>
        <item x="131"/>
        <item x="145"/>
        <item x="12"/>
        <item x="13"/>
        <item x="18"/>
        <item x="27"/>
        <item x="52"/>
        <item x="53"/>
        <item x="210"/>
        <item x="212"/>
        <item x="21"/>
        <item x="83"/>
        <item x="43"/>
        <item x="40"/>
        <item x="215"/>
        <item x="2"/>
        <item x="0"/>
        <item x="64"/>
        <item x="29"/>
        <item x="87"/>
        <item x="217"/>
        <item x="73"/>
        <item x="168"/>
        <item x="94"/>
        <item x="200"/>
        <item x="150"/>
        <item x="187"/>
        <item x="26"/>
        <item x="39"/>
        <item x="93"/>
        <item x="142"/>
        <item x="46"/>
        <item x="95"/>
        <item x="190"/>
        <item x="111"/>
        <item x="170"/>
        <item x="10"/>
        <item x="194"/>
        <item x="147"/>
        <item x="50"/>
        <item x="107"/>
        <item x="69"/>
        <item x="91"/>
        <item x="188"/>
        <item x="34"/>
        <item x="112"/>
        <item x="189"/>
        <item x="14"/>
        <item x="169"/>
        <item x="202"/>
        <item x="118"/>
        <item x="119"/>
        <item x="113"/>
        <item x="65"/>
        <item x="67"/>
        <item x="25"/>
        <item x="24"/>
        <item x="205"/>
        <item x="206"/>
        <item x="4"/>
        <item x="5"/>
        <item x="151"/>
        <item x="126"/>
        <item x="153"/>
        <item x="143"/>
        <item x="198"/>
        <item x="114"/>
        <item x="172"/>
        <item x="15"/>
        <item x="179"/>
        <item x="181"/>
        <item x="180"/>
        <item x="19"/>
        <item x="60"/>
        <item x="207"/>
        <item x="133"/>
        <item x="89"/>
        <item x="38"/>
        <item x="121"/>
        <item x="149"/>
      </items>
    </pivotField>
    <pivotField axis="axisRow" compact="0" outline="0" showAll="0" defaultSubtotal="0">
      <items count="220">
        <item x="198"/>
        <item x="73"/>
        <item x="75"/>
        <item x="207"/>
        <item x="203"/>
        <item x="60"/>
        <item x="79"/>
        <item x="23"/>
        <item x="66"/>
        <item x="76"/>
        <item x="39"/>
        <item x="45"/>
        <item x="179"/>
        <item x="67"/>
        <item x="36"/>
        <item x="180"/>
        <item x="151"/>
        <item x="139"/>
        <item x="216"/>
        <item x="155"/>
        <item x="0"/>
        <item x="1"/>
        <item x="2"/>
        <item x="3"/>
        <item x="4"/>
        <item x="5"/>
        <item x="6"/>
        <item x="7"/>
        <item x="8"/>
        <item x="9"/>
        <item x="10"/>
        <item x="11"/>
        <item x="12"/>
        <item x="14"/>
        <item x="16"/>
        <item x="177"/>
        <item x="178"/>
        <item x="17"/>
        <item x="18"/>
        <item x="19"/>
        <item x="41"/>
        <item x="72"/>
        <item x="44"/>
        <item x="20"/>
        <item x="27"/>
        <item x="28"/>
        <item x="29"/>
        <item x="30"/>
        <item x="31"/>
        <item x="32"/>
        <item x="33"/>
        <item x="34"/>
        <item x="35"/>
        <item x="37"/>
        <item x="42"/>
        <item x="46"/>
        <item x="47"/>
        <item x="50"/>
        <item x="51"/>
        <item x="62"/>
        <item x="53"/>
        <item x="54"/>
        <item x="55"/>
        <item x="56"/>
        <item x="57"/>
        <item x="58"/>
        <item x="59"/>
        <item x="68"/>
        <item x="69"/>
        <item x="71"/>
        <item x="98"/>
        <item x="99"/>
        <item x="74"/>
        <item x="77"/>
        <item x="78"/>
        <item x="80"/>
        <item x="81"/>
        <item x="82"/>
        <item x="89"/>
        <item x="88"/>
        <item x="83"/>
        <item x="86"/>
        <item x="101"/>
        <item x="102"/>
        <item x="103"/>
        <item x="104"/>
        <item x="87"/>
        <item x="90"/>
        <item x="91"/>
        <item x="92"/>
        <item x="97"/>
        <item x="106"/>
        <item x="107"/>
        <item x="108"/>
        <item x="109"/>
        <item x="110"/>
        <item x="112"/>
        <item x="118"/>
        <item x="119"/>
        <item x="120"/>
        <item x="122"/>
        <item x="123"/>
        <item x="124"/>
        <item x="125"/>
        <item x="126"/>
        <item x="127"/>
        <item x="128"/>
        <item x="129"/>
        <item x="130"/>
        <item x="132"/>
        <item x="133"/>
        <item x="140"/>
        <item x="116"/>
        <item x="143"/>
        <item x="136"/>
        <item x="134"/>
        <item x="138"/>
        <item x="115"/>
        <item x="181"/>
        <item x="145"/>
        <item x="146"/>
        <item x="147"/>
        <item x="149"/>
        <item x="150"/>
        <item x="152"/>
        <item x="153"/>
        <item x="154"/>
        <item x="157"/>
        <item x="158"/>
        <item x="160"/>
        <item x="161"/>
        <item x="162"/>
        <item x="163"/>
        <item x="164"/>
        <item x="165"/>
        <item x="166"/>
        <item x="182"/>
        <item x="167"/>
        <item x="168"/>
        <item x="169"/>
        <item x="170"/>
        <item x="171"/>
        <item x="172"/>
        <item x="148"/>
        <item x="173"/>
        <item x="174"/>
        <item x="175"/>
        <item x="176"/>
        <item x="183"/>
        <item x="184"/>
        <item x="185"/>
        <item x="186"/>
        <item x="105"/>
        <item x="187"/>
        <item x="144"/>
        <item x="202"/>
        <item x="25"/>
        <item x="189"/>
        <item x="188"/>
        <item x="191"/>
        <item x="190"/>
        <item x="192"/>
        <item x="193"/>
        <item x="195"/>
        <item x="194"/>
        <item x="26"/>
        <item x="199"/>
        <item x="200"/>
        <item x="201"/>
        <item x="117"/>
        <item x="63"/>
        <item x="208"/>
        <item x="209"/>
        <item x="212"/>
        <item x="213"/>
        <item x="214"/>
        <item x="215"/>
        <item x="217"/>
        <item x="218"/>
        <item x="13"/>
        <item x="15"/>
        <item x="21"/>
        <item x="22"/>
        <item x="24"/>
        <item x="43"/>
        <item x="38"/>
        <item x="40"/>
        <item x="48"/>
        <item x="49"/>
        <item x="52"/>
        <item x="61"/>
        <item x="64"/>
        <item x="65"/>
        <item x="70"/>
        <item x="84"/>
        <item x="85"/>
        <item x="95"/>
        <item x="94"/>
        <item x="93"/>
        <item x="96"/>
        <item x="100"/>
        <item x="114"/>
        <item x="111"/>
        <item x="113"/>
        <item x="121"/>
        <item x="131"/>
        <item x="135"/>
        <item m="1" x="219"/>
        <item x="142"/>
        <item x="137"/>
        <item x="156"/>
        <item x="159"/>
        <item x="197"/>
        <item x="204"/>
        <item x="205"/>
        <item x="206"/>
        <item x="210"/>
        <item x="211"/>
        <item x="196"/>
        <item x="141"/>
      </items>
    </pivotField>
    <pivotField compact="0" outline="0" showAll="0" defaultSubtotal="0"/>
    <pivotField axis="axisPage" compact="0" outline="0" showAll="0" defaultSubtotal="0">
      <items count="2">
        <item x="1"/>
        <item x="0"/>
      </items>
    </pivotField>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axis="axisCol" compact="0" outline="0" showAll="0" defaultSubtotal="0">
      <items count="15">
        <item x="3"/>
        <item x="11"/>
        <item x="6"/>
        <item x="10"/>
        <item x="2"/>
        <item x="12"/>
        <item x="5"/>
        <item x="7"/>
        <item x="8"/>
        <item x="13"/>
        <item x="1"/>
        <item x="9"/>
        <item x="0"/>
        <item x="4"/>
        <item x="14"/>
      </items>
    </pivotField>
    <pivotField compact="0" outline="0" subtotalTop="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numFmtId="14" outline="0" subtotalTop="0" showAll="0" defaultSubtotal="0"/>
    <pivotField axis="axisPage" compact="0" outline="0" subtotalTop="0" showAll="0" defaultSubtotal="0">
      <items count="2">
        <item x="1"/>
        <item x="0"/>
      </items>
    </pivotField>
  </pivotFields>
  <rowFields count="4">
    <field x="0"/>
    <field x="1"/>
    <field x="2"/>
    <field x="3"/>
  </rowFields>
  <rowItems count="146">
    <i>
      <x/>
      <x/>
      <x v="155"/>
      <x v="20"/>
    </i>
    <i>
      <x v="1"/>
      <x v="163"/>
      <x v="129"/>
      <x v="21"/>
    </i>
    <i>
      <x v="3"/>
      <x v="2"/>
      <x v="29"/>
      <x v="23"/>
    </i>
    <i>
      <x v="5"/>
      <x v="4"/>
      <x v="199"/>
      <x v="25"/>
    </i>
    <i>
      <x v="10"/>
      <x v="8"/>
      <x v="175"/>
      <x v="30"/>
    </i>
    <i>
      <x v="12"/>
      <x v="10"/>
      <x v="141"/>
      <x v="32"/>
    </i>
    <i>
      <x v="13"/>
      <x v="11"/>
      <x v="142"/>
      <x v="179"/>
    </i>
    <i>
      <x v="14"/>
      <x v="12"/>
      <x v="186"/>
      <x v="33"/>
    </i>
    <i>
      <x v="15"/>
      <x v="168"/>
      <x v="207"/>
      <x v="180"/>
    </i>
    <i>
      <x v="16"/>
      <x v="13"/>
      <x v="134"/>
      <x v="34"/>
    </i>
    <i>
      <x v="17"/>
      <x v="14"/>
      <x v="11"/>
      <x v="37"/>
    </i>
    <i>
      <x v="21"/>
      <x v="104"/>
      <x v="149"/>
      <x v="181"/>
    </i>
    <i>
      <x v="22"/>
      <x v="19"/>
      <x v="27"/>
      <x v="182"/>
    </i>
    <i>
      <x v="23"/>
      <x v="20"/>
      <x v="28"/>
      <x v="7"/>
    </i>
    <i>
      <x v="24"/>
      <x v="109"/>
      <x v="195"/>
      <x v="183"/>
    </i>
    <i>
      <x v="25"/>
      <x v="21"/>
      <x v="194"/>
      <x v="156"/>
    </i>
    <i>
      <x v="26"/>
      <x v="22"/>
      <x v="166"/>
      <x v="165"/>
    </i>
    <i>
      <x v="27"/>
      <x v="23"/>
      <x v="144"/>
      <x v="44"/>
    </i>
    <i>
      <x v="28"/>
      <x v="24"/>
      <x v="19"/>
      <x v="45"/>
    </i>
    <i>
      <x v="29"/>
      <x v="25"/>
      <x v="157"/>
      <x v="46"/>
    </i>
    <i>
      <x v="30"/>
      <x v="26"/>
      <x v="112"/>
      <x v="47"/>
    </i>
    <i>
      <x v="31"/>
      <x v="27"/>
      <x v="104"/>
      <x v="48"/>
    </i>
    <i>
      <x v="33"/>
      <x v="28"/>
      <x v="117"/>
      <x v="50"/>
    </i>
    <i>
      <x v="34"/>
      <x v="29"/>
      <x v="183"/>
      <x v="51"/>
    </i>
    <i>
      <x v="35"/>
      <x v="30"/>
      <x v="12"/>
      <x v="52"/>
    </i>
    <i>
      <x v="40"/>
      <x v="64"/>
      <x v="152"/>
      <x v="186"/>
    </i>
    <i>
      <x v="41"/>
      <x v="17"/>
      <x v="54"/>
      <x v="40"/>
    </i>
    <i>
      <x v="42"/>
      <x v="37"/>
      <x v="130"/>
      <x v="54"/>
    </i>
    <i>
      <x v="43"/>
      <x v="105"/>
      <x v="151"/>
      <x v="184"/>
    </i>
    <i>
      <x v="44"/>
      <x v="18"/>
      <x v="111"/>
      <x v="42"/>
    </i>
    <i>
      <x v="46"/>
      <x v="38"/>
      <x v="170"/>
      <x v="55"/>
    </i>
    <i>
      <x v="48"/>
      <x v="190"/>
      <x v="81"/>
      <x v="187"/>
    </i>
    <i>
      <x v="49"/>
      <x v="191"/>
      <x v="15"/>
      <x v="188"/>
    </i>
    <i>
      <x v="50"/>
      <x v="41"/>
      <x v="178"/>
      <x v="57"/>
    </i>
    <i>
      <x v="51"/>
      <x v="40"/>
      <x v="84"/>
      <x v="58"/>
    </i>
    <i>
      <x v="52"/>
      <x v="218"/>
      <x v="145"/>
      <x v="189"/>
    </i>
    <i>
      <x v="53"/>
      <x v="42"/>
      <x v="146"/>
      <x v="60"/>
    </i>
    <i>
      <x v="55"/>
      <x v="44"/>
      <x v="103"/>
      <x v="62"/>
    </i>
    <i>
      <x v="56"/>
      <x v="46"/>
      <x v="114"/>
      <x v="63"/>
    </i>
    <i>
      <x v="59"/>
      <x v="49"/>
      <x v="96"/>
      <x v="66"/>
    </i>
    <i>
      <x v="60"/>
      <x v="50"/>
      <x v="212"/>
      <x v="5"/>
    </i>
    <i>
      <x v="61"/>
      <x v="33"/>
      <x v="21"/>
      <x v="190"/>
    </i>
    <i>
      <x v="63"/>
      <x v="35"/>
      <x v="80"/>
      <x v="170"/>
    </i>
    <i>
      <x v="64"/>
      <x v="107"/>
      <x v="156"/>
      <x v="191"/>
    </i>
    <i>
      <x v="65"/>
      <x v="51"/>
      <x v="192"/>
      <x v="192"/>
    </i>
    <i>
      <x v="66"/>
      <x v="52"/>
      <x v="110"/>
      <x v="8"/>
    </i>
    <i>
      <x v="67"/>
      <x v="192"/>
      <x v="193"/>
      <x v="13"/>
    </i>
    <i>
      <x v="68"/>
      <x v="53"/>
      <x v="123"/>
      <x v="67"/>
    </i>
    <i>
      <x v="71"/>
      <x v="55"/>
      <x v="53"/>
      <x v="69"/>
    </i>
    <i>
      <x v="72"/>
      <x v="134"/>
      <x v="60"/>
      <x v="41"/>
    </i>
    <i>
      <x v="75"/>
      <x v="57"/>
      <x v="115"/>
      <x v="2"/>
    </i>
    <i>
      <x v="76"/>
      <x v="58"/>
      <x v="66"/>
      <x v="9"/>
    </i>
    <i>
      <x v="77"/>
      <x v="59"/>
      <x v="92"/>
      <x v="73"/>
    </i>
    <i>
      <x v="78"/>
      <x v="60"/>
      <x v="24"/>
      <x v="74"/>
    </i>
    <i>
      <x v="82"/>
      <x v="63"/>
      <x v="9"/>
      <x v="77"/>
    </i>
    <i>
      <x v="83"/>
      <x v="65"/>
      <x v="150"/>
      <x v="80"/>
    </i>
    <i>
      <x v="84"/>
      <x v="66"/>
      <x v="26"/>
      <x v="194"/>
    </i>
    <i>
      <x v="85"/>
      <x v="67"/>
      <x v="31"/>
      <x v="195"/>
    </i>
    <i>
      <x v="86"/>
      <x v="68"/>
      <x v="33"/>
      <x v="81"/>
    </i>
    <i>
      <x v="87"/>
      <x v="69"/>
      <x v="158"/>
      <x v="86"/>
    </i>
    <i>
      <x v="90"/>
      <x v="70"/>
      <x v="1"/>
      <x v="87"/>
    </i>
    <i>
      <x v="91"/>
      <x v="71"/>
      <x v="181"/>
      <x v="88"/>
    </i>
    <i>
      <x v="92"/>
      <x v="77"/>
      <x v="105"/>
      <x v="89"/>
    </i>
    <i>
      <x v="96"/>
      <x v="193"/>
      <x v="133"/>
      <x v="199"/>
    </i>
    <i>
      <x v="97"/>
      <x v="78"/>
      <x v="52"/>
      <x v="90"/>
    </i>
    <i>
      <x v="98"/>
      <x v="79"/>
      <x v="58"/>
      <x v="70"/>
    </i>
    <i>
      <x v="99"/>
      <x v="80"/>
      <x v="57"/>
      <x v="71"/>
    </i>
    <i>
      <x v="100"/>
      <x v="81"/>
      <x v="56"/>
      <x v="200"/>
    </i>
    <i>
      <x v="101"/>
      <x v="82"/>
      <x v="49"/>
      <x v="82"/>
    </i>
    <i>
      <x v="102"/>
      <x v="83"/>
      <x v="51"/>
      <x v="83"/>
    </i>
    <i>
      <x v="103"/>
      <x v="84"/>
      <x v="44"/>
      <x v="84"/>
    </i>
    <i>
      <x v="104"/>
      <x v="85"/>
      <x v="47"/>
      <x v="85"/>
    </i>
    <i>
      <x v="106"/>
      <x v="177"/>
      <x v="78"/>
      <x v="91"/>
    </i>
    <i>
      <x v="107"/>
      <x v="87"/>
      <x v="179"/>
      <x v="92"/>
    </i>
    <i>
      <x v="108"/>
      <x v="88"/>
      <x v="131"/>
      <x v="93"/>
    </i>
    <i>
      <x v="109"/>
      <x v="89"/>
      <x v="48"/>
      <x v="94"/>
    </i>
    <i>
      <x v="110"/>
      <x v="90"/>
      <x v="93"/>
      <x v="95"/>
    </i>
    <i>
      <x v="111"/>
      <x v="91"/>
      <x v="173"/>
      <x v="202"/>
    </i>
    <i>
      <x v="112"/>
      <x v="92"/>
      <x v="184"/>
      <x v="96"/>
    </i>
    <i>
      <x v="114"/>
      <x v="93"/>
      <x v="205"/>
      <x v="201"/>
    </i>
    <i>
      <x v="115"/>
      <x v="94"/>
      <x v="13"/>
      <x v="117"/>
    </i>
    <i>
      <x v="117"/>
      <x v="151"/>
      <x v="89"/>
      <x v="169"/>
    </i>
    <i>
      <x v="119"/>
      <x v="97"/>
      <x v="190"/>
      <x v="98"/>
    </i>
    <i>
      <x v="120"/>
      <x v="98"/>
      <x v="128"/>
      <x v="99"/>
    </i>
    <i>
      <x v="122"/>
      <x v="195"/>
      <x v="108"/>
      <x v="100"/>
    </i>
    <i>
      <x v="123"/>
      <x v="196"/>
      <x v="16"/>
      <x v="101"/>
    </i>
    <i>
      <x v="125"/>
      <x v="198"/>
      <x v="18"/>
      <x v="103"/>
    </i>
    <i>
      <x v="126"/>
      <x v="199"/>
      <x v="201"/>
      <x v="104"/>
    </i>
    <i>
      <x v="127"/>
      <x v="99"/>
      <x v="137"/>
      <x v="105"/>
    </i>
    <i>
      <x v="128"/>
      <x v="178"/>
      <x v="63"/>
      <x v="106"/>
    </i>
    <i>
      <x v="130"/>
      <x v="101"/>
      <x v="138"/>
      <x v="108"/>
    </i>
    <i>
      <x v="131"/>
      <x v="102"/>
      <x v="139"/>
      <x v="205"/>
    </i>
    <i>
      <x v="132"/>
      <x v="103"/>
      <x v="127"/>
      <x v="109"/>
    </i>
    <i>
      <x v="135"/>
      <x v="210"/>
      <x v="46"/>
      <x v="206"/>
    </i>
    <i>
      <x v="136"/>
      <x v="114"/>
      <x v="82"/>
      <x v="114"/>
    </i>
    <i>
      <x v="145"/>
      <x v="219"/>
      <x v="140"/>
      <x v="119"/>
    </i>
    <i>
      <x v="146"/>
      <x v="116"/>
      <x v="72"/>
      <x v="120"/>
    </i>
    <i>
      <x v="147"/>
      <x v="117"/>
      <x v="177"/>
      <x v="121"/>
    </i>
    <i>
      <x v="149"/>
      <x v="118"/>
      <x v="218"/>
      <x v="122"/>
    </i>
    <i>
      <x v="151"/>
      <x v="119"/>
      <x v="200"/>
      <x v="16"/>
    </i>
    <i>
      <x v="153"/>
      <x v="147"/>
      <x v="202"/>
      <x v="125"/>
    </i>
    <i>
      <x v="154"/>
      <x v="125"/>
      <x v="113"/>
      <x v="126"/>
    </i>
    <i>
      <x v="157"/>
      <x v="211"/>
      <x v="101"/>
      <x v="127"/>
    </i>
    <i>
      <x v="158"/>
      <x v="184"/>
      <x v="100"/>
      <x v="128"/>
    </i>
    <i>
      <x v="162"/>
      <x v="186"/>
      <x v="99"/>
      <x v="131"/>
    </i>
    <i>
      <x v="163"/>
      <x v="187"/>
      <x v="94"/>
      <x v="132"/>
    </i>
    <i>
      <x v="164"/>
      <x v="212"/>
      <x v="102"/>
      <x v="133"/>
    </i>
    <i>
      <x v="165"/>
      <x v="129"/>
      <x v="83"/>
      <x v="134"/>
    </i>
    <i>
      <x v="166"/>
      <x v="128"/>
      <x v="97"/>
      <x v="135"/>
    </i>
    <i>
      <x v="167"/>
      <x v="130"/>
      <x v="43"/>
      <x v="137"/>
    </i>
    <i>
      <x v="168"/>
      <x v="131"/>
      <x v="161"/>
      <x v="138"/>
    </i>
    <i>
      <x v="171"/>
      <x v="164"/>
      <x v="64"/>
      <x v="141"/>
    </i>
    <i>
      <x v="174"/>
      <x v="126"/>
      <x v="2"/>
      <x v="145"/>
    </i>
    <i>
      <x v="177"/>
      <x v="120"/>
      <x v="106"/>
      <x v="35"/>
    </i>
    <i>
      <x v="179"/>
      <x v="202"/>
      <x v="208"/>
      <x v="12"/>
    </i>
    <i>
      <x v="180"/>
      <x v="122"/>
      <x v="210"/>
      <x v="15"/>
    </i>
    <i>
      <x v="181"/>
      <x v="123"/>
      <x v="209"/>
      <x v="118"/>
    </i>
    <i>
      <x v="183"/>
      <x v="136"/>
      <x v="65"/>
      <x v="148"/>
    </i>
    <i>
      <x v="185"/>
      <x v="188"/>
      <x v="116"/>
      <x v="150"/>
    </i>
    <i>
      <x v="186"/>
      <x v="138"/>
      <x v="126"/>
      <x v="151"/>
    </i>
    <i>
      <x v="187"/>
      <x v="139"/>
      <x v="165"/>
      <x v="153"/>
    </i>
    <i>
      <x v="189"/>
      <x v="142"/>
      <x v="185"/>
      <x v="157"/>
    </i>
    <i>
      <x v="190"/>
      <x v="143"/>
      <x v="172"/>
      <x v="160"/>
    </i>
    <i>
      <x v="192"/>
      <x v="144"/>
      <x v="71"/>
      <x v="161"/>
    </i>
    <i>
      <x v="193"/>
      <x v="145"/>
      <x v="10"/>
      <x v="162"/>
    </i>
    <i>
      <x v="194"/>
      <x v="148"/>
      <x v="176"/>
      <x v="164"/>
    </i>
    <i>
      <x v="195"/>
      <x v="146"/>
      <x v="107"/>
      <x v="163"/>
    </i>
    <i>
      <x v="196"/>
      <x v="217"/>
      <x v="90"/>
      <x v="218"/>
    </i>
    <i>
      <x v="197"/>
      <x v="127"/>
      <x v="69"/>
      <x v="212"/>
    </i>
    <i>
      <x v="200"/>
      <x v="149"/>
      <x v="163"/>
      <x v="167"/>
    </i>
    <i>
      <x v="201"/>
      <x v="150"/>
      <x v="40"/>
      <x v="168"/>
    </i>
    <i>
      <x v="202"/>
      <x v="189"/>
      <x v="188"/>
      <x v="155"/>
    </i>
    <i>
      <x v="204"/>
      <x v="106"/>
      <x v="135"/>
      <x v="213"/>
    </i>
    <i>
      <x v="205"/>
      <x v="152"/>
      <x v="196"/>
      <x v="214"/>
    </i>
    <i>
      <x v="206"/>
      <x v="153"/>
      <x v="197"/>
      <x v="215"/>
    </i>
    <i>
      <x v="207"/>
      <x v="154"/>
      <x v="213"/>
      <x v="3"/>
    </i>
    <i>
      <x v="208"/>
      <x v="155"/>
      <x v="62"/>
      <x v="171"/>
    </i>
    <i>
      <x v="209"/>
      <x v="209"/>
      <x v="88"/>
      <x v="172"/>
    </i>
    <i>
      <x v="210"/>
      <x v="204"/>
      <x v="147"/>
      <x v="216"/>
    </i>
    <i>
      <x v="211"/>
      <x v="205"/>
      <x v="22"/>
      <x v="217"/>
    </i>
    <i>
      <x v="212"/>
      <x v="156"/>
      <x v="148"/>
      <x v="173"/>
    </i>
    <i>
      <x v="213"/>
      <x v="157"/>
      <x v="35"/>
      <x v="174"/>
    </i>
    <i>
      <x v="215"/>
      <x v="159"/>
      <x v="153"/>
      <x v="176"/>
    </i>
    <i>
      <x v="216"/>
      <x v="160"/>
      <x v="8"/>
      <x v="18"/>
    </i>
    <i>
      <x v="217"/>
      <x v="161"/>
      <x v="159"/>
      <x v="177"/>
    </i>
    <i>
      <x v="218"/>
      <x v="162"/>
      <x v="75"/>
      <x v="178"/>
    </i>
  </rowItems>
  <colFields count="1">
    <field x="14"/>
  </colFields>
  <colItems count="11">
    <i>
      <x/>
    </i>
    <i>
      <x v="2"/>
    </i>
    <i>
      <x v="3"/>
    </i>
    <i>
      <x v="4"/>
    </i>
    <i>
      <x v="6"/>
    </i>
    <i>
      <x v="7"/>
    </i>
    <i>
      <x v="8"/>
    </i>
    <i>
      <x v="10"/>
    </i>
    <i>
      <x v="11"/>
    </i>
    <i>
      <x v="12"/>
    </i>
    <i>
      <x v="13"/>
    </i>
  </colItems>
  <pageFields count="2">
    <pageField fld="5" item="0" hier="-1"/>
    <pageField fld="40" item="1" hier="-1"/>
  </pageFields>
  <dataFields count="1">
    <dataField name="Count of Seq ID"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mswd2.synergydcs.com/HPRMWebDrawer/Record/7004766/File/document" TargetMode="External"/><Relationship Id="rId2" Type="http://schemas.openxmlformats.org/officeDocument/2006/relationships/hyperlink" Target="https://ormswd2.synergydcs.com/HPRMWebDrawer/Record/7004764/File/document" TargetMode="External"/><Relationship Id="rId1" Type="http://schemas.openxmlformats.org/officeDocument/2006/relationships/hyperlink" Target="https://www.oregon.gov/deq/aq/cao/pages/toxic-air-contaminant-review.aspx"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8" Type="http://schemas.openxmlformats.org/officeDocument/2006/relationships/hyperlink" Target="https://oehha.ca.gov/media/downloads/crnr/appendixb.pdf" TargetMode="External"/><Relationship Id="rId13" Type="http://schemas.openxmlformats.org/officeDocument/2006/relationships/hyperlink" Target="https://oehha.ca.gov/media/downloads/crnr/appendixb.pdf" TargetMode="External"/><Relationship Id="rId18" Type="http://schemas.openxmlformats.org/officeDocument/2006/relationships/hyperlink" Target="https://iris.epa.gov/static/pdfs/0294_summary.pdf" TargetMode="External"/><Relationship Id="rId3" Type="http://schemas.openxmlformats.org/officeDocument/2006/relationships/hyperlink" Target="https://iris.epa.gov/static/pdfs/0025_summary.pdf" TargetMode="External"/><Relationship Id="rId7" Type="http://schemas.openxmlformats.org/officeDocument/2006/relationships/hyperlink" Target="https://oehha.ca.gov/media/downloads/crnr/appendixb.pdf" TargetMode="External"/><Relationship Id="rId12" Type="http://schemas.openxmlformats.org/officeDocument/2006/relationships/hyperlink" Target="https://iris.epa.gov/static/pdfs/0419_summary.pdf" TargetMode="External"/><Relationship Id="rId17" Type="http://schemas.openxmlformats.org/officeDocument/2006/relationships/hyperlink" Target="https://oehha.ca.gov/media/downloads/crnr/appendixb.pdf" TargetMode="External"/><Relationship Id="rId2" Type="http://schemas.openxmlformats.org/officeDocument/2006/relationships/hyperlink" Target="https://oehha.ca.gov/media/downloads/crnr/appendixb.pdf" TargetMode="External"/><Relationship Id="rId16" Type="http://schemas.openxmlformats.org/officeDocument/2006/relationships/hyperlink" Target="https://iris.epa.gov/static/pdfs/0294_summary.pdf" TargetMode="External"/><Relationship Id="rId1" Type="http://schemas.openxmlformats.org/officeDocument/2006/relationships/hyperlink" Target="https://iris.epa.gov/static/pdfs/0290_summary.pdf" TargetMode="External"/><Relationship Id="rId6" Type="http://schemas.openxmlformats.org/officeDocument/2006/relationships/hyperlink" Target="https://iris.epa.gov/static/pdfs/0144_summary.pdf" TargetMode="External"/><Relationship Id="rId11" Type="http://schemas.openxmlformats.org/officeDocument/2006/relationships/hyperlink" Target="https://hhpprtv.ornl.gov/issue_papers/Dichloropropane12.pdf" TargetMode="External"/><Relationship Id="rId5" Type="http://schemas.openxmlformats.org/officeDocument/2006/relationships/hyperlink" Target="https://iris.epa.gov/static/pdfs/0144tr.pdf" TargetMode="External"/><Relationship Id="rId15" Type="http://schemas.openxmlformats.org/officeDocument/2006/relationships/hyperlink" Target="https://oehha.ca.gov/media/downloads/crnr/appendixb.pdf" TargetMode="External"/><Relationship Id="rId10" Type="http://schemas.openxmlformats.org/officeDocument/2006/relationships/hyperlink" Target="https://hhpprtv.ornl.gov/issue_papers/Cobalt.pdf" TargetMode="External"/><Relationship Id="rId19" Type="http://schemas.openxmlformats.org/officeDocument/2006/relationships/hyperlink" Target="https://oehha.ca.gov/media/downloads/crnr/appendixb.pdf" TargetMode="External"/><Relationship Id="rId4" Type="http://schemas.openxmlformats.org/officeDocument/2006/relationships/hyperlink" Target="https://oehha.ca.gov/media/downloads/crnr/appendixb.pdf" TargetMode="External"/><Relationship Id="rId9" Type="http://schemas.openxmlformats.org/officeDocument/2006/relationships/hyperlink" Target="https://oehha.ca.gov/media/downloads/crnr/finalcobalt080423.pdf" TargetMode="External"/><Relationship Id="rId14" Type="http://schemas.openxmlformats.org/officeDocument/2006/relationships/hyperlink" Target="https://iris.epa.gov/static/pdfs/0272_summary.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iris.epa.gov/static/pdfs/0217_summary.pdf" TargetMode="External"/><Relationship Id="rId21" Type="http://schemas.openxmlformats.org/officeDocument/2006/relationships/hyperlink" Target="https://www.atsdr.cdc.gov/ToxProfiles/tp27-a.pdf" TargetMode="External"/><Relationship Id="rId42" Type="http://schemas.openxmlformats.org/officeDocument/2006/relationships/hyperlink" Target="https://oehha.ca.gov/media/downloads/crnr/appendixd3final.pdf" TargetMode="External"/><Relationship Id="rId47" Type="http://schemas.openxmlformats.org/officeDocument/2006/relationships/hyperlink" Target="https://www.atsdr.cdc.gov/ToxProfiles/tp111-a.pdf" TargetMode="External"/><Relationship Id="rId63" Type="http://schemas.openxmlformats.org/officeDocument/2006/relationships/hyperlink" Target="https://iris.epa.gov/static/pdfs/0079_summary.pdf" TargetMode="External"/><Relationship Id="rId68" Type="http://schemas.openxmlformats.org/officeDocument/2006/relationships/hyperlink" Target="https://oehha.ca.gov/media/downloads/crnr/appendixd3final.pdf" TargetMode="External"/><Relationship Id="rId84" Type="http://schemas.openxmlformats.org/officeDocument/2006/relationships/hyperlink" Target="https://www.atsdr.cdc.gov/ToxProfiles/tp39.pdf" TargetMode="External"/><Relationship Id="rId16" Type="http://schemas.openxmlformats.org/officeDocument/2006/relationships/hyperlink" Target="https://iris.epa.gov/static/pdfs/0015_summary.pdf" TargetMode="External"/><Relationship Id="rId11" Type="http://schemas.openxmlformats.org/officeDocument/2006/relationships/hyperlink" Target="https://oehha.ca.gov/media/downloads/crnr/appendixd3final.pdf" TargetMode="External"/><Relationship Id="rId32" Type="http://schemas.openxmlformats.org/officeDocument/2006/relationships/hyperlink" Target="https://oehha.ca.gov/media/downloads/crnr/appendixd3final.pdf" TargetMode="External"/><Relationship Id="rId37" Type="http://schemas.openxmlformats.org/officeDocument/2006/relationships/hyperlink" Target="https://iris.epa.gov/static/pdfs/0144tr.pdf" TargetMode="External"/><Relationship Id="rId53" Type="http://schemas.openxmlformats.org/officeDocument/2006/relationships/hyperlink" Target="https://oehha.ca.gov/media/downloads/crnr/hidrel090519.pdf" TargetMode="External"/><Relationship Id="rId58" Type="http://schemas.openxmlformats.org/officeDocument/2006/relationships/hyperlink" Target="https://iris.epa.gov/static/pdfs/0545_summary.pdf" TargetMode="External"/><Relationship Id="rId74" Type="http://schemas.openxmlformats.org/officeDocument/2006/relationships/hyperlink" Target="https://hhpprtv.ornl.gov/issue_papers/Trimethylbenzene123.pdf" TargetMode="External"/><Relationship Id="rId79" Type="http://schemas.openxmlformats.org/officeDocument/2006/relationships/hyperlink" Target="https://iris.epa.gov/static/pdfs/0512_summary.pdf" TargetMode="External"/><Relationship Id="rId5" Type="http://schemas.openxmlformats.org/officeDocument/2006/relationships/hyperlink" Target="https://cfpub.epa.gov/ncea/iris/iris_documents/documents/subst/0002_summary.pdf" TargetMode="External"/><Relationship Id="rId19" Type="http://schemas.openxmlformats.org/officeDocument/2006/relationships/hyperlink" Target="https://oehha.ca.gov/media/downloads/crnr/appendixd3final.pdf" TargetMode="External"/><Relationship Id="rId14" Type="http://schemas.openxmlformats.org/officeDocument/2006/relationships/hyperlink" Target="https://www.atsdr.cdc.gov/ToxProfiles/tp4-a.pdf" TargetMode="External"/><Relationship Id="rId22" Type="http://schemas.openxmlformats.org/officeDocument/2006/relationships/hyperlink" Target="https://hhpprtv.ornl.gov/issue_papers/Bromomethane.pdf" TargetMode="External"/><Relationship Id="rId27" Type="http://schemas.openxmlformats.org/officeDocument/2006/relationships/hyperlink" Target="https://iris.epa.gov/static/pdfs/1003_summary.pdf" TargetMode="External"/><Relationship Id="rId30" Type="http://schemas.openxmlformats.org/officeDocument/2006/relationships/hyperlink" Target="https://iris.epa.gov/static/pdfs/0523_summary.pdf" TargetMode="External"/><Relationship Id="rId35" Type="http://schemas.openxmlformats.org/officeDocument/2006/relationships/hyperlink" Target="https://oehha.ca.gov/media/downloads/crnr/appendixd3final.pdf" TargetMode="External"/><Relationship Id="rId43" Type="http://schemas.openxmlformats.org/officeDocument/2006/relationships/hyperlink" Target="https://iris.epa.gov/static/pdfs/0511_summary.pdf" TargetMode="External"/><Relationship Id="rId48" Type="http://schemas.openxmlformats.org/officeDocument/2006/relationships/hyperlink" Target="https://iris.epa.gov/static/pdfs/0419tr.pdf" TargetMode="External"/><Relationship Id="rId56" Type="http://schemas.openxmlformats.org/officeDocument/2006/relationships/hyperlink" Target="https://oehha.ca.gov/media/downloads/crnr/appendixd3final.pdf" TargetMode="External"/><Relationship Id="rId64" Type="http://schemas.openxmlformats.org/officeDocument/2006/relationships/hyperlink" Target="https://www.atsdr.cdc.gov/ToxProfiles/tp140-a.pdf" TargetMode="External"/><Relationship Id="rId69" Type="http://schemas.openxmlformats.org/officeDocument/2006/relationships/hyperlink" Target="https://www.atsdr.cdc.gov/ToxProfiles/tp53-a.pdf" TargetMode="External"/><Relationship Id="rId77" Type="http://schemas.openxmlformats.org/officeDocument/2006/relationships/hyperlink" Target="https://www.atsdr.cdc.gov/ToxProfiles/tp58-a.pdf" TargetMode="External"/><Relationship Id="rId8" Type="http://schemas.openxmlformats.org/officeDocument/2006/relationships/hyperlink" Target="https://oehha.ca.gov/media/downloads/crnr/appendixd1final.pdf" TargetMode="External"/><Relationship Id="rId51" Type="http://schemas.openxmlformats.org/officeDocument/2006/relationships/hyperlink" Target="https://www.atsdr.cdc.gov/ToxProfiles/tp120-a.pdf" TargetMode="External"/><Relationship Id="rId72" Type="http://schemas.openxmlformats.org/officeDocument/2006/relationships/hyperlink" Target="https://www.atsdr.cdc.gov/ToxProfiles/tp56-a.pdf" TargetMode="External"/><Relationship Id="rId80" Type="http://schemas.openxmlformats.org/officeDocument/2006/relationships/hyperlink" Target="https://iris.epa.gov/static/pdfs/0512_summary.pdf" TargetMode="External"/><Relationship Id="rId85" Type="http://schemas.openxmlformats.org/officeDocument/2006/relationships/hyperlink" Target="https://www.atsdr.cdc.gov/ToxProfiles/tp82-a.pdf" TargetMode="External"/><Relationship Id="rId3" Type="http://schemas.openxmlformats.org/officeDocument/2006/relationships/hyperlink" Target="https://oehha.ca.gov/media/downloads/crnr/appendixd1final.pdf" TargetMode="External"/><Relationship Id="rId12" Type="http://schemas.openxmlformats.org/officeDocument/2006/relationships/hyperlink" Target="https://oehha.ca.gov/media/downloads/crnr/appendixd3final.pdf" TargetMode="External"/><Relationship Id="rId17" Type="http://schemas.openxmlformats.org/officeDocument/2006/relationships/hyperlink" Target="https://iris.epa.gov/static/pdfs/0015_summary.pdf" TargetMode="External"/><Relationship Id="rId25" Type="http://schemas.openxmlformats.org/officeDocument/2006/relationships/hyperlink" Target="https://oehha.ca.gov/media/downloads/crnr/appendixd3final.pdf" TargetMode="External"/><Relationship Id="rId33" Type="http://schemas.openxmlformats.org/officeDocument/2006/relationships/hyperlink" Target="https://oehha.ca.gov/media/downloads/crnr/appendixd3final.pdf" TargetMode="External"/><Relationship Id="rId38" Type="http://schemas.openxmlformats.org/officeDocument/2006/relationships/hyperlink" Target="https://oehha.ca.gov/media/downloads/crnr/appendixd3final.pdf" TargetMode="External"/><Relationship Id="rId46" Type="http://schemas.openxmlformats.org/officeDocument/2006/relationships/hyperlink" Target="https://www.atsdr.cdc.gov/ToxProfiles/tp111-a.pdf" TargetMode="External"/><Relationship Id="rId59" Type="http://schemas.openxmlformats.org/officeDocument/2006/relationships/hyperlink" Target="https://iris.epa.gov/static/pdfs/0545_summary.pdf" TargetMode="External"/><Relationship Id="rId67" Type="http://schemas.openxmlformats.org/officeDocument/2006/relationships/hyperlink" Target="https://iris.epa.gov/static/pdfs/0104_summary.pdf" TargetMode="External"/><Relationship Id="rId20" Type="http://schemas.openxmlformats.org/officeDocument/2006/relationships/hyperlink" Target="https://www.atsdr.cdc.gov/ToxProfiles/tp27-a.pdf" TargetMode="External"/><Relationship Id="rId41" Type="http://schemas.openxmlformats.org/officeDocument/2006/relationships/hyperlink" Target="https://iris.epa.gov/static/pdfs/0552_summary.pdf" TargetMode="External"/><Relationship Id="rId54" Type="http://schemas.openxmlformats.org/officeDocument/2006/relationships/hyperlink" Target="https://iris.epa.gov/static/pdfs/0396_summary.pdf" TargetMode="External"/><Relationship Id="rId62" Type="http://schemas.openxmlformats.org/officeDocument/2006/relationships/hyperlink" Target="https://www.atsdr.cdc.gov/ToxProfiles/tp91-a.pdf" TargetMode="External"/><Relationship Id="rId70" Type="http://schemas.openxmlformats.org/officeDocument/2006/relationships/hyperlink" Target="https://iris.epa.gov/static/pdfs/0118_summary.pdf" TargetMode="External"/><Relationship Id="rId75" Type="http://schemas.openxmlformats.org/officeDocument/2006/relationships/hyperlink" Target="https://oehha.ca.gov/media/downloads/crnr/tmbrelfinal100602023.pdf" TargetMode="External"/><Relationship Id="rId83" Type="http://schemas.openxmlformats.org/officeDocument/2006/relationships/hyperlink" Target="https://oehha.ca.gov/media/downloads/crnr/appendixd3final.pdf" TargetMode="External"/><Relationship Id="rId88" Type="http://schemas.openxmlformats.org/officeDocument/2006/relationships/hyperlink" Target="https://oehha.ca.gov/sites/default/files/media/2025-07/1%2C4-DCB%20REL071825_2.pdf" TargetMode="External"/><Relationship Id="rId1" Type="http://schemas.openxmlformats.org/officeDocument/2006/relationships/hyperlink" Target="https://oehha.ca.gov/media/downloads/crnr/appendixd1final.pdf" TargetMode="External"/><Relationship Id="rId6" Type="http://schemas.openxmlformats.org/officeDocument/2006/relationships/hyperlink" Target="https://cfpub.epa.gov/ncea/iris/iris_documents/documents/subst/0002_summary.pdf" TargetMode="External"/><Relationship Id="rId15" Type="http://schemas.openxmlformats.org/officeDocument/2006/relationships/hyperlink" Target="https://iris.epa.gov/static/pdfs/0012_summary.pdf" TargetMode="External"/><Relationship Id="rId23" Type="http://schemas.openxmlformats.org/officeDocument/2006/relationships/hyperlink" Target="https://www.atsdr.cdc.gov/ToxProfiles/tp209-a.pdf" TargetMode="External"/><Relationship Id="rId28" Type="http://schemas.openxmlformats.org/officeDocument/2006/relationships/hyperlink" Target="https://www.atsdr.cdc.gov/ToxProfiles/tp106-a.pdf" TargetMode="External"/><Relationship Id="rId36" Type="http://schemas.openxmlformats.org/officeDocument/2006/relationships/hyperlink" Target="https://www.atsdr.cdc.gov/ToxProfiles/tp7-a.pdf" TargetMode="External"/><Relationship Id="rId49" Type="http://schemas.openxmlformats.org/officeDocument/2006/relationships/hyperlink" Target="https://hhpprtv.ornl.gov/issue_papers/Methoxyethanol2.pdf" TargetMode="External"/><Relationship Id="rId57" Type="http://schemas.openxmlformats.org/officeDocument/2006/relationships/hyperlink" Target="https://oehha.ca.gov/media/downloads/crnr/appendixd3final.pdf" TargetMode="External"/><Relationship Id="rId10" Type="http://schemas.openxmlformats.org/officeDocument/2006/relationships/hyperlink" Target="https://hhpprtv.ornl.gov/issue_papers/Benzene.pdf" TargetMode="External"/><Relationship Id="rId31" Type="http://schemas.openxmlformats.org/officeDocument/2006/relationships/hyperlink" Target="https://hhpprtv.ornl.gov/issue_papers/Chloroethane.pdf" TargetMode="External"/><Relationship Id="rId44" Type="http://schemas.openxmlformats.org/officeDocument/2006/relationships/hyperlink" Target="https://hhpprtv.ornl.gov/issue_papers/Dimethylformamide.pdf" TargetMode="External"/><Relationship Id="rId52" Type="http://schemas.openxmlformats.org/officeDocument/2006/relationships/hyperlink" Target="https://iris.epa.gov/static/pdfs/0638_summary.pdf" TargetMode="External"/><Relationship Id="rId60" Type="http://schemas.openxmlformats.org/officeDocument/2006/relationships/hyperlink" Target="https://iris.epa.gov/static/pdfs/0545_summary.pdf" TargetMode="External"/><Relationship Id="rId65" Type="http://schemas.openxmlformats.org/officeDocument/2006/relationships/hyperlink" Target="https://iris.epa.gov/static/pdfs/0697_summary.pdf" TargetMode="External"/><Relationship Id="rId73" Type="http://schemas.openxmlformats.org/officeDocument/2006/relationships/hyperlink" Target="https://iris.epa.gov/ChemicalLanding/&amp;substance_nmbr=1039" TargetMode="External"/><Relationship Id="rId78" Type="http://schemas.openxmlformats.org/officeDocument/2006/relationships/hyperlink" Target="https://oehha.ca.gov/chemicals/vinyl-acetate" TargetMode="External"/><Relationship Id="rId81" Type="http://schemas.openxmlformats.org/officeDocument/2006/relationships/hyperlink" Target="https://www.atsdr.cdc.gov/ToxProfiles/tp59-a.pdf" TargetMode="External"/><Relationship Id="rId86" Type="http://schemas.openxmlformats.org/officeDocument/2006/relationships/hyperlink" Target="https://www.atsdr.cdc.gov/ToxProfiles/tp3.pdf" TargetMode="External"/><Relationship Id="rId4" Type="http://schemas.openxmlformats.org/officeDocument/2006/relationships/hyperlink" Target="https://www.atsdr.cdc.gov/ToxProfiles/tp124.pdf" TargetMode="External"/><Relationship Id="rId9" Type="http://schemas.openxmlformats.org/officeDocument/2006/relationships/hyperlink" Target="https://iris.epa.gov/static/pdfs/0276_summary.pdf" TargetMode="External"/><Relationship Id="rId13" Type="http://schemas.openxmlformats.org/officeDocument/2006/relationships/hyperlink" Target="https://iris.epa.gov/static/pdfs/0012_summary.pdf" TargetMode="External"/><Relationship Id="rId18" Type="http://schemas.openxmlformats.org/officeDocument/2006/relationships/hyperlink" Target="https://oehha.ca.gov/media/downloads/crnr/appendixd3final.pdf" TargetMode="External"/><Relationship Id="rId39" Type="http://schemas.openxmlformats.org/officeDocument/2006/relationships/hyperlink" Target="https://iris.epa.gov/static/pdfs/0144tr.pdf" TargetMode="External"/><Relationship Id="rId34" Type="http://schemas.openxmlformats.org/officeDocument/2006/relationships/hyperlink" Target="https://www.atsdr.cdc.gov/ToxProfiles/tp6.pdf" TargetMode="External"/><Relationship Id="rId50" Type="http://schemas.openxmlformats.org/officeDocument/2006/relationships/hyperlink" Target="https://oehha.ca.gov/media/downloads/crnr/appendixd3final.pdf" TargetMode="External"/><Relationship Id="rId55" Type="http://schemas.openxmlformats.org/officeDocument/2006/relationships/hyperlink" Target="https://oehha.ca.gov/media/downloads/crnr/appendixd3final.pdf" TargetMode="External"/><Relationship Id="rId76" Type="http://schemas.openxmlformats.org/officeDocument/2006/relationships/hyperlink" Target="https://hhpprtv.ornl.gov/issue_papers/VanadiumPentoxide.pdf" TargetMode="External"/><Relationship Id="rId7" Type="http://schemas.openxmlformats.org/officeDocument/2006/relationships/hyperlink" Target="https://hhpprtv.ornl.gov/issue_papers/AcrylicAcid.pdf" TargetMode="External"/><Relationship Id="rId71" Type="http://schemas.openxmlformats.org/officeDocument/2006/relationships/hyperlink" Target="https://oehha.ca.gov/media/downloads/crnr/toluenerel082020.pdf" TargetMode="External"/><Relationship Id="rId2" Type="http://schemas.openxmlformats.org/officeDocument/2006/relationships/hyperlink" Target="https://iris.epa.gov/static/pdfs/0364_summary.pdf" TargetMode="External"/><Relationship Id="rId29" Type="http://schemas.openxmlformats.org/officeDocument/2006/relationships/hyperlink" Target="https://oehha.ca.gov/media/downloads/crnr/appendixd3final.pdf" TargetMode="External"/><Relationship Id="rId24" Type="http://schemas.openxmlformats.org/officeDocument/2006/relationships/hyperlink" Target="https://oehha.ca.gov/media/downloads/crnr/1-bprelsrpdraf041222.pdf" TargetMode="External"/><Relationship Id="rId40" Type="http://schemas.openxmlformats.org/officeDocument/2006/relationships/hyperlink" Target="https://www.atsdr.cdc.gov/ToxProfiles/tp10-a.pdf" TargetMode="External"/><Relationship Id="rId45" Type="http://schemas.openxmlformats.org/officeDocument/2006/relationships/hyperlink" Target="https://oehha.ca.gov/media/downloads/crnr/appendixd1final.pdf" TargetMode="External"/><Relationship Id="rId66" Type="http://schemas.openxmlformats.org/officeDocument/2006/relationships/hyperlink" Target="https://oehha.ca.gov/media/downloads/crnr/appendixd3final.pdf" TargetMode="External"/><Relationship Id="rId87" Type="http://schemas.openxmlformats.org/officeDocument/2006/relationships/hyperlink" Target="https://oehha.ca.gov/sites/default/files/media/2025-07/1%2C4-DCB%20REL071825_2.pdf" TargetMode="External"/><Relationship Id="rId61" Type="http://schemas.openxmlformats.org/officeDocument/2006/relationships/hyperlink" Target="https://oehha.ca.gov/media/downloads/crnr/appendixd3final.pdf" TargetMode="External"/><Relationship Id="rId82" Type="http://schemas.openxmlformats.org/officeDocument/2006/relationships/hyperlink" Target="https://iris.epa.gov/static/pdfs/0039_summary.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oehha.ca.gov/media/downloads/crnr/appendixd2final.pdf" TargetMode="External"/><Relationship Id="rId13" Type="http://schemas.openxmlformats.org/officeDocument/2006/relationships/hyperlink" Target="https://www.atsdr.cdc.gov/toxprofiles/tp10.pdf" TargetMode="External"/><Relationship Id="rId18" Type="http://schemas.openxmlformats.org/officeDocument/2006/relationships/hyperlink" Target="https://wwwn.cdc.gov/TSP/ToxProfiles/ToxProfiles.aspx?id=245&amp;tid=44" TargetMode="External"/><Relationship Id="rId26" Type="http://schemas.openxmlformats.org/officeDocument/2006/relationships/hyperlink" Target="https://www.atsdr.cdc.gov/ToxProfiles/tp3.pdf" TargetMode="External"/><Relationship Id="rId3" Type="http://schemas.openxmlformats.org/officeDocument/2006/relationships/hyperlink" Target="https://oehha.ca.gov/media/downloads/crnr/appendixd1final.pdf" TargetMode="External"/><Relationship Id="rId21" Type="http://schemas.openxmlformats.org/officeDocument/2006/relationships/hyperlink" Target="https://oehha.ca.gov/media/downloads/crnr/appendixd2final.pdf" TargetMode="External"/><Relationship Id="rId7" Type="http://schemas.openxmlformats.org/officeDocument/2006/relationships/hyperlink" Target="https://oehha.ca.gov/media/downloads/crnr/appendixd2final.pdf" TargetMode="External"/><Relationship Id="rId12" Type="http://schemas.openxmlformats.org/officeDocument/2006/relationships/hyperlink" Target="https://www.atsdr.cdc.gov/ToxProfiles/tp6.pdf" TargetMode="External"/><Relationship Id="rId17" Type="http://schemas.openxmlformats.org/officeDocument/2006/relationships/hyperlink" Target="https://oehha.ca.gov/media/downloads/crnr/032312nirelfinal.pdf" TargetMode="External"/><Relationship Id="rId25" Type="http://schemas.openxmlformats.org/officeDocument/2006/relationships/hyperlink" Target="https://www.atsdr.cdc.gov/ToxProfiles/tp3.pdf" TargetMode="External"/><Relationship Id="rId2" Type="http://schemas.openxmlformats.org/officeDocument/2006/relationships/hyperlink" Target="https://oehha.ca.gov/media/downloads/crnr/appendixd1final.pdf" TargetMode="External"/><Relationship Id="rId16" Type="http://schemas.openxmlformats.org/officeDocument/2006/relationships/hyperlink" Target="https://oehha.ca.gov/media/downloads/crnr/appendixd2final.pdf" TargetMode="External"/><Relationship Id="rId20" Type="http://schemas.openxmlformats.org/officeDocument/2006/relationships/hyperlink" Target="https://www.atsdr.cdc.gov/ToxProfiles/tp70-a.pdf" TargetMode="External"/><Relationship Id="rId1" Type="http://schemas.openxmlformats.org/officeDocument/2006/relationships/hyperlink" Target="https://www.atsdr.cdc.gov/ToxProfiles/tp124.pdf" TargetMode="External"/><Relationship Id="rId6" Type="http://schemas.openxmlformats.org/officeDocument/2006/relationships/hyperlink" Target="https://oehha.ca.gov/media/downloads/crnr/1-bprelsrpdraf041222.pdf" TargetMode="External"/><Relationship Id="rId11" Type="http://schemas.openxmlformats.org/officeDocument/2006/relationships/hyperlink" Target="https://oehha.ca.gov/media/downloads/crnr/appendixd2final.pdf" TargetMode="External"/><Relationship Id="rId24" Type="http://schemas.openxmlformats.org/officeDocument/2006/relationships/hyperlink" Target="https://www.atsdr.cdc.gov/ToxProfiles/tp82-a.pdf" TargetMode="External"/><Relationship Id="rId5" Type="http://schemas.openxmlformats.org/officeDocument/2006/relationships/hyperlink" Target="https://www.atsdr.cdc.gov/ToxProfiles/tp209-c3.pdf" TargetMode="External"/><Relationship Id="rId15" Type="http://schemas.openxmlformats.org/officeDocument/2006/relationships/hyperlink" Target="https://www.atsdr.cdc.gov/ToxProfiles/tp11-a.pdf" TargetMode="External"/><Relationship Id="rId23" Type="http://schemas.openxmlformats.org/officeDocument/2006/relationships/hyperlink" Target="https://www.atsdr.cdc.gov/ToxProfiles/tp58-a.pdf" TargetMode="External"/><Relationship Id="rId28" Type="http://schemas.openxmlformats.org/officeDocument/2006/relationships/printerSettings" Target="../printerSettings/printerSettings1.bin"/><Relationship Id="rId10" Type="http://schemas.openxmlformats.org/officeDocument/2006/relationships/hyperlink" Target="https://oehha.ca.gov/media/downloads/crnr/appendixd2final.pdf" TargetMode="External"/><Relationship Id="rId19" Type="http://schemas.openxmlformats.org/officeDocument/2006/relationships/hyperlink" Target="https://wwwn.cdc.gov/TSP/ToxProfiles/ToxProfiles.aspx?id=245&amp;tid=44" TargetMode="External"/><Relationship Id="rId4" Type="http://schemas.openxmlformats.org/officeDocument/2006/relationships/hyperlink" Target="https://oehha.ca.gov/media/downloads/crnr/appendixd1final.pdf" TargetMode="External"/><Relationship Id="rId9" Type="http://schemas.openxmlformats.org/officeDocument/2006/relationships/hyperlink" Target="https://www.atsdr.cdc.gov/ToxProfiles/tp29-a.pdf" TargetMode="External"/><Relationship Id="rId14" Type="http://schemas.openxmlformats.org/officeDocument/2006/relationships/hyperlink" Target="https://www.atsdr.cdc.gov/toxprofiles/tp10.pdf" TargetMode="External"/><Relationship Id="rId22" Type="http://schemas.openxmlformats.org/officeDocument/2006/relationships/hyperlink" Target="https://oehha.ca.gov/media/downloads/crnr/appendixd2final.pdf" TargetMode="External"/><Relationship Id="rId27" Type="http://schemas.openxmlformats.org/officeDocument/2006/relationships/hyperlink" Target="https://oehha.ca.gov/sites/default/files/media/2025-07/1%2C4-DCB%20REL071825_2.pdf"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oehha.ca.gov/media/downloads/crnr/appendixb.pdf" TargetMode="External"/><Relationship Id="rId21" Type="http://schemas.openxmlformats.org/officeDocument/2006/relationships/hyperlink" Target="https://oehha.ca.gov/media/downloads/crnr/appendixb.pdf" TargetMode="External"/><Relationship Id="rId42" Type="http://schemas.openxmlformats.org/officeDocument/2006/relationships/hyperlink" Target="https://iris.epa.gov/static/pdfs/0395_summary.pdf" TargetMode="External"/><Relationship Id="rId63" Type="http://schemas.openxmlformats.org/officeDocument/2006/relationships/hyperlink" Target="https://oehha.ca.gov/media/downloads/crnr/appendixb.pdf" TargetMode="External"/><Relationship Id="rId84" Type="http://schemas.openxmlformats.org/officeDocument/2006/relationships/hyperlink" Target="https://iris.epa.gov/static/pdfs/0058_summary.pdf" TargetMode="External"/><Relationship Id="rId138" Type="http://schemas.openxmlformats.org/officeDocument/2006/relationships/hyperlink" Target="https://iris.epa.gov/static/pdfs/0346_summary.pdf" TargetMode="External"/><Relationship Id="rId159" Type="http://schemas.openxmlformats.org/officeDocument/2006/relationships/hyperlink" Target="https://oehha.ca.gov/media/downloads/crnr/finalcobalt080423.pdf" TargetMode="External"/><Relationship Id="rId170" Type="http://schemas.openxmlformats.org/officeDocument/2006/relationships/hyperlink" Target="https://oehha.ca.gov/media/downloads/crnr/appendixb.pdf" TargetMode="External"/><Relationship Id="rId107" Type="http://schemas.openxmlformats.org/officeDocument/2006/relationships/hyperlink" Target="https://oehha.ca.gov/media/downloads/crnr/appendixb.pdf" TargetMode="External"/><Relationship Id="rId11" Type="http://schemas.openxmlformats.org/officeDocument/2006/relationships/hyperlink" Target="https://cfpub.epa.gov/ncea/iris/iris_documents/documents/subst/0371_summary.pdf" TargetMode="External"/><Relationship Id="rId32" Type="http://schemas.openxmlformats.org/officeDocument/2006/relationships/hyperlink" Target="https://oehha.ca.gov/media/downloads/crnr/appendixb.pdf" TargetMode="External"/><Relationship Id="rId53" Type="http://schemas.openxmlformats.org/officeDocument/2006/relationships/hyperlink" Target="https://oehha.ca.gov/media/downloads/crnr/appendixb.pdf" TargetMode="External"/><Relationship Id="rId74" Type="http://schemas.openxmlformats.org/officeDocument/2006/relationships/hyperlink" Target="https://oehha.ca.gov/media/downloads/crnr/appendixb.pdf" TargetMode="External"/><Relationship Id="rId128" Type="http://schemas.openxmlformats.org/officeDocument/2006/relationships/hyperlink" Target="https://oehha.ca.gov/media/downloads/crnr/appendixb.pdf" TargetMode="External"/><Relationship Id="rId149" Type="http://schemas.openxmlformats.org/officeDocument/2006/relationships/hyperlink" Target="https://iris.epa.gov/static/pdfs/1001_summary.pdf" TargetMode="External"/><Relationship Id="rId5" Type="http://schemas.openxmlformats.org/officeDocument/2006/relationships/hyperlink" Target="https://iris.epa.gov/static/pdfs/0130_summary.pdf" TargetMode="External"/><Relationship Id="rId95" Type="http://schemas.openxmlformats.org/officeDocument/2006/relationships/hyperlink" Target="https://oehha.ca.gov/media/downloads/crnr/appendixb.pdf" TargetMode="External"/><Relationship Id="rId160" Type="http://schemas.openxmlformats.org/officeDocument/2006/relationships/hyperlink" Target="https://hhpprtv.ornl.gov/issue_papers/Cobalt.pdf" TargetMode="External"/><Relationship Id="rId22" Type="http://schemas.openxmlformats.org/officeDocument/2006/relationships/hyperlink" Target="https://iris.epa.gov/static/pdfs/0375_summary.pdf" TargetMode="External"/><Relationship Id="rId43" Type="http://schemas.openxmlformats.org/officeDocument/2006/relationships/hyperlink" Target="https://oehha.ca.gov/media/downloads/crnr/appendixb.pdf" TargetMode="External"/><Relationship Id="rId64" Type="http://schemas.openxmlformats.org/officeDocument/2006/relationships/hyperlink" Target="https://iris.epa.gov/static/pdfs/0049_summary.pdf" TargetMode="External"/><Relationship Id="rId118" Type="http://schemas.openxmlformats.org/officeDocument/2006/relationships/hyperlink" Target="https://iris.epa.gov/static/pdfs/0081_summary.pdf" TargetMode="External"/><Relationship Id="rId139" Type="http://schemas.openxmlformats.org/officeDocument/2006/relationships/hyperlink" Target="https://oehha.ca.gov/media/downloads/water/chemicals/phg/ph4toxap92603.pdf" TargetMode="External"/><Relationship Id="rId85" Type="http://schemas.openxmlformats.org/officeDocument/2006/relationships/hyperlink" Target="https://iris.epa.gov/static/pdfs/0165_summary.pdf" TargetMode="External"/><Relationship Id="rId150" Type="http://schemas.openxmlformats.org/officeDocument/2006/relationships/hyperlink" Target="https://oehha.ca.gov/media/downloads/crnr/appendixb.pdf" TargetMode="External"/><Relationship Id="rId171" Type="http://schemas.openxmlformats.org/officeDocument/2006/relationships/hyperlink" Target="https://ww2.arb.ca.gov/sites/default/files/classic/toxics/dieseltac/de-fnds.pdf" TargetMode="External"/><Relationship Id="rId12" Type="http://schemas.openxmlformats.org/officeDocument/2006/relationships/hyperlink" Target="https://oehha.ca.gov/media/downloads/crnr/appendixb.pdf" TargetMode="External"/><Relationship Id="rId33" Type="http://schemas.openxmlformats.org/officeDocument/2006/relationships/hyperlink" Target="https://iris.epa.gov/static/pdfs/0142_summary.pdf" TargetMode="External"/><Relationship Id="rId108" Type="http://schemas.openxmlformats.org/officeDocument/2006/relationships/hyperlink" Target="https://iris.epa.gov/static/pdfs/0042_summary.pdf" TargetMode="External"/><Relationship Id="rId129" Type="http://schemas.openxmlformats.org/officeDocument/2006/relationships/hyperlink" Target="https://oehha.ca.gov/media/downloads/crnr/appendixb.pdf" TargetMode="External"/><Relationship Id="rId54" Type="http://schemas.openxmlformats.org/officeDocument/2006/relationships/hyperlink" Target="https://oehha.ca.gov/media/downloads/crnr/appendixb.pdf" TargetMode="External"/><Relationship Id="rId75" Type="http://schemas.openxmlformats.org/officeDocument/2006/relationships/hyperlink" Target="https://iris.epa.gov/static/pdfs/1025_summary.pdf" TargetMode="External"/><Relationship Id="rId96" Type="http://schemas.openxmlformats.org/officeDocument/2006/relationships/hyperlink" Target="https://oehha.ca.gov/media/downloads/crnr/appendixb.pdf" TargetMode="External"/><Relationship Id="rId140" Type="http://schemas.openxmlformats.org/officeDocument/2006/relationships/hyperlink" Target="https://iris.epa.gov/static/pdfs/0198_summary.pdf" TargetMode="External"/><Relationship Id="rId161" Type="http://schemas.openxmlformats.org/officeDocument/2006/relationships/hyperlink" Target="https://oehha.ca.gov/media/downloads/crnr/isoprenesrp071724.pdf" TargetMode="External"/><Relationship Id="rId1" Type="http://schemas.openxmlformats.org/officeDocument/2006/relationships/hyperlink" Target="https://iris.epa.gov/static/pdfs/0290_summary.pdf" TargetMode="External"/><Relationship Id="rId6" Type="http://schemas.openxmlformats.org/officeDocument/2006/relationships/hyperlink" Target="https://oehha.ca.gov/chemicals/aldrin" TargetMode="External"/><Relationship Id="rId23" Type="http://schemas.openxmlformats.org/officeDocument/2006/relationships/hyperlink" Target="https://oehha.ca.gov/media/downloads/crnr/appendixb.pdf" TargetMode="External"/><Relationship Id="rId28" Type="http://schemas.openxmlformats.org/officeDocument/2006/relationships/hyperlink" Target="https://oehha.ca.gov/media/downloads/crnr/appendixb.pdf" TargetMode="External"/><Relationship Id="rId49" Type="http://schemas.openxmlformats.org/officeDocument/2006/relationships/hyperlink" Target="https://oehha.ca.gov/media/downloads/crnr/appendixb.pdf" TargetMode="External"/><Relationship Id="rId114" Type="http://schemas.openxmlformats.org/officeDocument/2006/relationships/hyperlink" Target="https://oehha.ca.gov/media/downloads/crnr/appendixb.pdf" TargetMode="External"/><Relationship Id="rId119" Type="http://schemas.openxmlformats.org/officeDocument/2006/relationships/hyperlink" Target="https://oehha.ca.gov/media/downloads/crnr/appendixb.pdf" TargetMode="External"/><Relationship Id="rId44" Type="http://schemas.openxmlformats.org/officeDocument/2006/relationships/hyperlink" Target="https://oehha.ca.gov/media/downloads/crnr/appendixb.pdf" TargetMode="External"/><Relationship Id="rId60" Type="http://schemas.openxmlformats.org/officeDocument/2006/relationships/hyperlink" Target="https://oehha.ca.gov/media/downloads/crnr/appendixb.pdf" TargetMode="External"/><Relationship Id="rId65" Type="http://schemas.openxmlformats.org/officeDocument/2006/relationships/hyperlink" Target="https://oehha.ca.gov/media/downloads/crnr/appendixb.pdf" TargetMode="External"/><Relationship Id="rId81" Type="http://schemas.openxmlformats.org/officeDocument/2006/relationships/hyperlink" Target="https://iris.epa.gov/ChemicalLanding/&amp;substance_nmbr=160" TargetMode="External"/><Relationship Id="rId86" Type="http://schemas.openxmlformats.org/officeDocument/2006/relationships/hyperlink" Target="https://oehha.ca.gov/media/downloads/crnr/appendixb.pdf" TargetMode="External"/><Relationship Id="rId130" Type="http://schemas.openxmlformats.org/officeDocument/2006/relationships/hyperlink" Target="https://iris.epa.gov/static/pdfs/0403_summary.pdf" TargetMode="External"/><Relationship Id="rId135" Type="http://schemas.openxmlformats.org/officeDocument/2006/relationships/hyperlink" Target="https://oehha.ca.gov/media/downloads/crnr/appendixb.pdf" TargetMode="External"/><Relationship Id="rId151" Type="http://schemas.openxmlformats.org/officeDocument/2006/relationships/hyperlink" Target="https://cfpub.epa.gov/ncea/iris/iris_documents/documents/subst/0213_summary.pdf" TargetMode="External"/><Relationship Id="rId156" Type="http://schemas.openxmlformats.org/officeDocument/2006/relationships/hyperlink" Target="https://oehha.ca.gov/media/downloads/proposition-65/report/expcancer.pdf" TargetMode="External"/><Relationship Id="rId172" Type="http://schemas.openxmlformats.org/officeDocument/2006/relationships/hyperlink" Target="https://iris.epa.gov/static/pdfs/0294_summary.pdf" TargetMode="External"/><Relationship Id="rId13" Type="http://schemas.openxmlformats.org/officeDocument/2006/relationships/hyperlink" Target="https://iris.epa.gov/static/pdfs/0351_summary.pdf" TargetMode="External"/><Relationship Id="rId18" Type="http://schemas.openxmlformats.org/officeDocument/2006/relationships/hyperlink" Target="https://iris.epa.gov/static/pdfs/0012_summary.pdf" TargetMode="External"/><Relationship Id="rId39" Type="http://schemas.openxmlformats.org/officeDocument/2006/relationships/hyperlink" Target="https://iris.epa.gov/static/pdfs/1021_summary.pdf" TargetMode="External"/><Relationship Id="rId109" Type="http://schemas.openxmlformats.org/officeDocument/2006/relationships/hyperlink" Target="https://oehha.ca.gov/media/downloads/crnr/appendixb.pdf" TargetMode="External"/><Relationship Id="rId34" Type="http://schemas.openxmlformats.org/officeDocument/2006/relationships/hyperlink" Target="https://oehha.ca.gov/media/downloads/proposition-65/report/expcancer.pdf" TargetMode="External"/><Relationship Id="rId50" Type="http://schemas.openxmlformats.org/officeDocument/2006/relationships/hyperlink" Target="https://oehha.ca.gov/media/downloads/crnr/appendixb.pdf" TargetMode="External"/><Relationship Id="rId55" Type="http://schemas.openxmlformats.org/officeDocument/2006/relationships/hyperlink" Target="https://oehha.ca.gov/media/downloads/crnr/appendixb.pdf" TargetMode="External"/><Relationship Id="rId76" Type="http://schemas.openxmlformats.org/officeDocument/2006/relationships/hyperlink" Target="https://oehha.ca.gov/media/downloads/crnr/appendixb.pdf" TargetMode="External"/><Relationship Id="rId97" Type="http://schemas.openxmlformats.org/officeDocument/2006/relationships/hyperlink" Target="https://oehha.ca.gov/media/downloads/crnr/appendixb.pdf" TargetMode="External"/><Relationship Id="rId104" Type="http://schemas.openxmlformats.org/officeDocument/2006/relationships/hyperlink" Target="https://iris.epa.gov/static/pdfs/0079_summary.pdf" TargetMode="External"/><Relationship Id="rId120" Type="http://schemas.openxmlformats.org/officeDocument/2006/relationships/hyperlink" Target="https://oehha.ca.gov/media/downloads/crnr/appendixb.pdf" TargetMode="External"/><Relationship Id="rId125" Type="http://schemas.openxmlformats.org/officeDocument/2006/relationships/hyperlink" Target="https://iris.epa.gov/static/pdfs/0136_summary.pdf" TargetMode="External"/><Relationship Id="rId141" Type="http://schemas.openxmlformats.org/officeDocument/2006/relationships/hyperlink" Target="https://oehha.ca.gov/media/downloads/crnr/appendixb.pdf" TargetMode="External"/><Relationship Id="rId146" Type="http://schemas.openxmlformats.org/officeDocument/2006/relationships/hyperlink" Target="https://oehha.ca.gov/media/downloads/crnr/appendixb.pdf" TargetMode="External"/><Relationship Id="rId167" Type="http://schemas.openxmlformats.org/officeDocument/2006/relationships/hyperlink" Target="https://oehha.ca.gov/media/downloads/crnr/appendixb.pdf" TargetMode="External"/><Relationship Id="rId7" Type="http://schemas.openxmlformats.org/officeDocument/2006/relationships/hyperlink" Target="https://iris.epa.gov/static/pdfs/0473_summary.pdf" TargetMode="External"/><Relationship Id="rId71" Type="http://schemas.openxmlformats.org/officeDocument/2006/relationships/hyperlink" Target="https://iris.epa.gov/static/pdfs/0361_summary.pdf" TargetMode="External"/><Relationship Id="rId92" Type="http://schemas.openxmlformats.org/officeDocument/2006/relationships/hyperlink" Target="https://oehha.ca.gov/media/downloads/proposition-65/report/expcancer.pdf" TargetMode="External"/><Relationship Id="rId162" Type="http://schemas.openxmlformats.org/officeDocument/2006/relationships/hyperlink" Target="https://hhpprtv.ornl.gov/issue_papers/MethylHydrazine.pdf" TargetMode="External"/><Relationship Id="rId2" Type="http://schemas.openxmlformats.org/officeDocument/2006/relationships/hyperlink" Target="https://oehha.ca.gov/media/downloads/crnr/appendixb.pdf" TargetMode="External"/><Relationship Id="rId29" Type="http://schemas.openxmlformats.org/officeDocument/2006/relationships/hyperlink" Target="https://iris.epa.gov/static/pdfs/0141_summary.pdf" TargetMode="External"/><Relationship Id="rId24" Type="http://schemas.openxmlformats.org/officeDocument/2006/relationships/hyperlink" Target="https://oehha.ca.gov/media/downloads/crnr/appendixb.pdf" TargetMode="External"/><Relationship Id="rId40" Type="http://schemas.openxmlformats.org/officeDocument/2006/relationships/hyperlink" Target="https://oehha.ca.gov/media/downloads/crnr/appendixb.pdf" TargetMode="External"/><Relationship Id="rId45" Type="http://schemas.openxmlformats.org/officeDocument/2006/relationships/hyperlink" Target="https://iris.epa.gov/static/pdfs/0347_summary.pdf" TargetMode="External"/><Relationship Id="rId66" Type="http://schemas.openxmlformats.org/officeDocument/2006/relationships/hyperlink" Target="https://oehha.ca.gov/media/downloads/crnr/appendixb.pdf" TargetMode="External"/><Relationship Id="rId87" Type="http://schemas.openxmlformats.org/officeDocument/2006/relationships/hyperlink" Target="https://iris.epa.gov/static/pdfs/0162_summary.pdf" TargetMode="External"/><Relationship Id="rId110" Type="http://schemas.openxmlformats.org/officeDocument/2006/relationships/hyperlink" Target="https://iris.epa.gov/static/pdfs/0045_summary.pdf" TargetMode="External"/><Relationship Id="rId115" Type="http://schemas.openxmlformats.org/officeDocument/2006/relationships/hyperlink" Target="https://oehha.ca.gov/media/downloads/crnr/appendixb.pdf" TargetMode="External"/><Relationship Id="rId131" Type="http://schemas.openxmlformats.org/officeDocument/2006/relationships/hyperlink" Target="https://oehha.ca.gov/media/downloads/crnr/appendixb.pdf" TargetMode="External"/><Relationship Id="rId136" Type="http://schemas.openxmlformats.org/officeDocument/2006/relationships/hyperlink" Target="https://oehha.ca.gov/media/downloads/crnr/appendixb.pdf" TargetMode="External"/><Relationship Id="rId157" Type="http://schemas.openxmlformats.org/officeDocument/2006/relationships/hyperlink" Target="https://hhpprtv.ornl.gov/issue_papers/Nitromethane.pdf" TargetMode="External"/><Relationship Id="rId61" Type="http://schemas.openxmlformats.org/officeDocument/2006/relationships/hyperlink" Target="https://oehha.ca.gov/media/downloads/crnr/appendixb.pdf" TargetMode="External"/><Relationship Id="rId82" Type="http://schemas.openxmlformats.org/officeDocument/2006/relationships/hyperlink" Target="https://iris.epa.gov/static/pdfs/0374_summary.pdf" TargetMode="External"/><Relationship Id="rId152" Type="http://schemas.openxmlformats.org/officeDocument/2006/relationships/hyperlink" Target="https://oehha.ca.gov/media/downloads/crnr/tbaccanceriur081018.pdf" TargetMode="External"/><Relationship Id="rId173" Type="http://schemas.openxmlformats.org/officeDocument/2006/relationships/hyperlink" Target="https://oehha.ca.gov/media/downloads/crnr/appendixb.pdf" TargetMode="External"/><Relationship Id="rId19" Type="http://schemas.openxmlformats.org/officeDocument/2006/relationships/hyperlink" Target="https://oehha.ca.gov/media/downloads/crnr/appendixb.pdf" TargetMode="External"/><Relationship Id="rId14" Type="http://schemas.openxmlformats.org/officeDocument/2006/relationships/hyperlink" Target="https://iris.epa.gov/static/pdfs/0276_summary.pdf" TargetMode="External"/><Relationship Id="rId30" Type="http://schemas.openxmlformats.org/officeDocument/2006/relationships/hyperlink" Target="https://oehha.ca.gov/media/downloads/crnr/appendixb.pdf" TargetMode="External"/><Relationship Id="rId35" Type="http://schemas.openxmlformats.org/officeDocument/2006/relationships/hyperlink" Target="https://oehha.ca.gov/media/downloads/crnr/appendixb.pdf" TargetMode="External"/><Relationship Id="rId56" Type="http://schemas.openxmlformats.org/officeDocument/2006/relationships/hyperlink" Target="https://iris.epa.gov/static/pdfs/0070_summary.pdf" TargetMode="External"/><Relationship Id="rId77" Type="http://schemas.openxmlformats.org/officeDocument/2006/relationships/hyperlink" Target="https://oehha.ca.gov/media/downloads/crnr/appendixb.pdf" TargetMode="External"/><Relationship Id="rId100" Type="http://schemas.openxmlformats.org/officeDocument/2006/relationships/hyperlink" Target="https://oehha.ca.gov/media/downloads/crnr/appendixb.pdf" TargetMode="External"/><Relationship Id="rId105" Type="http://schemas.openxmlformats.org/officeDocument/2006/relationships/hyperlink" Target="https://hhpprtv.ornl.gov/issue_papers/Nitropropane2.pdf" TargetMode="External"/><Relationship Id="rId126" Type="http://schemas.openxmlformats.org/officeDocument/2006/relationships/hyperlink" Target="https://oehha.ca.gov/media/downloads/crnr/appendixb.pdf" TargetMode="External"/><Relationship Id="rId147" Type="http://schemas.openxmlformats.org/officeDocument/2006/relationships/hyperlink" Target="https://hhpprtv.ornl.gov/issue_papers/VanadiumPentoxide.pdf" TargetMode="External"/><Relationship Id="rId168" Type="http://schemas.openxmlformats.org/officeDocument/2006/relationships/hyperlink" Target="https://oehha.ca.gov/media/downloads/crnr/appendixb.pdf" TargetMode="External"/><Relationship Id="rId8" Type="http://schemas.openxmlformats.org/officeDocument/2006/relationships/hyperlink" Target="https://oehha.ca.gov/media/downloads/proposition-65/report/expcancer.pdf" TargetMode="External"/><Relationship Id="rId51" Type="http://schemas.openxmlformats.org/officeDocument/2006/relationships/hyperlink" Target="https://hhpprtv.ornl.gov/issue_papers/Dibromo3Chloropropane12.pdf" TargetMode="External"/><Relationship Id="rId72" Type="http://schemas.openxmlformats.org/officeDocument/2006/relationships/hyperlink" Target="https://oehha.ca.gov/media/downloads/crnr/appendixb.pdf" TargetMode="External"/><Relationship Id="rId93" Type="http://schemas.openxmlformats.org/officeDocument/2006/relationships/hyperlink" Target="https://hhpprtv.ornl.gov/issue_papers/HexaneCommercial.pdf" TargetMode="External"/><Relationship Id="rId98" Type="http://schemas.openxmlformats.org/officeDocument/2006/relationships/hyperlink" Target="https://oehha.ca.gov/media/downloads/crnr/appendixb.pdf" TargetMode="External"/><Relationship Id="rId121" Type="http://schemas.openxmlformats.org/officeDocument/2006/relationships/hyperlink" Target="https://iris.epa.gov/static/pdfs/0294_summary.pdf" TargetMode="External"/><Relationship Id="rId142" Type="http://schemas.openxmlformats.org/officeDocument/2006/relationships/hyperlink" Target="https://iris.epa.gov/ChemicalLanding/&amp;substance_nmbr=199" TargetMode="External"/><Relationship Id="rId163" Type="http://schemas.openxmlformats.org/officeDocument/2006/relationships/hyperlink" Target="https://iris.epa.gov/static/pdfs/0144_summary.pdf" TargetMode="External"/><Relationship Id="rId3" Type="http://schemas.openxmlformats.org/officeDocument/2006/relationships/hyperlink" Target="https://iris.epa.gov/static/pdfs/0286_summary.pdf" TargetMode="External"/><Relationship Id="rId25" Type="http://schemas.openxmlformats.org/officeDocument/2006/relationships/hyperlink" Target="https://iris.epa.gov/static/pdfs/0214_summary.pdf" TargetMode="External"/><Relationship Id="rId46" Type="http://schemas.openxmlformats.org/officeDocument/2006/relationships/hyperlink" Target="https://iris.epa.gov/static/pdfs/0328_summary.pdf" TargetMode="External"/><Relationship Id="rId67" Type="http://schemas.openxmlformats.org/officeDocument/2006/relationships/hyperlink" Target="https://oehha.ca.gov/media/downloads/crnr/appendixb.pdf" TargetMode="External"/><Relationship Id="rId116" Type="http://schemas.openxmlformats.org/officeDocument/2006/relationships/hyperlink" Target="https://oehha.ca.gov/media/downloads/crnr/appendixb.pdf" TargetMode="External"/><Relationship Id="rId137" Type="http://schemas.openxmlformats.org/officeDocument/2006/relationships/hyperlink" Target="https://oehha.ca.gov/media/downloads/crnr/appendixb.pdf" TargetMode="External"/><Relationship Id="rId158" Type="http://schemas.openxmlformats.org/officeDocument/2006/relationships/hyperlink" Target="https://oehha.ca.gov/media/downloads/crnr/finalcobalt080423.pdf" TargetMode="External"/><Relationship Id="rId20" Type="http://schemas.openxmlformats.org/officeDocument/2006/relationships/hyperlink" Target="https://iris.epa.gov/static/pdfs/0137_summary.pdf" TargetMode="External"/><Relationship Id="rId41" Type="http://schemas.openxmlformats.org/officeDocument/2006/relationships/hyperlink" Target="https://iris.epa.gov/static/pdfs/0144tr.pdf" TargetMode="External"/><Relationship Id="rId62" Type="http://schemas.openxmlformats.org/officeDocument/2006/relationships/hyperlink" Target="https://iris.epa.gov/static/pdfs/0326_summary.pdf" TargetMode="External"/><Relationship Id="rId83" Type="http://schemas.openxmlformats.org/officeDocument/2006/relationships/hyperlink" Target="https://oehha.ca.gov/media/downloads/crnr/appendixb.pdf" TargetMode="External"/><Relationship Id="rId88" Type="http://schemas.openxmlformats.org/officeDocument/2006/relationships/hyperlink" Target="https://oehha.ca.gov/media/downloads/crnr/appendixb.pdf" TargetMode="External"/><Relationship Id="rId111" Type="http://schemas.openxmlformats.org/officeDocument/2006/relationships/hyperlink" Target="https://oehha.ca.gov/media/downloads/crnr/appendixb.pdf" TargetMode="External"/><Relationship Id="rId132" Type="http://schemas.openxmlformats.org/officeDocument/2006/relationships/hyperlink" Target="https://iris.epa.gov/static/pdfs/0265_summary.pdf" TargetMode="External"/><Relationship Id="rId153" Type="http://schemas.openxmlformats.org/officeDocument/2006/relationships/hyperlink" Target="https://oehha.ca.gov/chemicals/chlordecone" TargetMode="External"/><Relationship Id="rId15" Type="http://schemas.openxmlformats.org/officeDocument/2006/relationships/hyperlink" Target="https://oehha.ca.gov/media/downloads/crnr/appendixb.pdf" TargetMode="External"/><Relationship Id="rId36" Type="http://schemas.openxmlformats.org/officeDocument/2006/relationships/hyperlink" Target="https://iris.epa.gov/static/pdfs/0025_summary.pdf" TargetMode="External"/><Relationship Id="rId57" Type="http://schemas.openxmlformats.org/officeDocument/2006/relationships/hyperlink" Target="https://hhpprtv.ornl.gov/issue_papers/Dichloropropane12.pdf" TargetMode="External"/><Relationship Id="rId106" Type="http://schemas.openxmlformats.org/officeDocument/2006/relationships/hyperlink" Target="https://iris.epa.gov/static/pdfs/0037_summary.pdf" TargetMode="External"/><Relationship Id="rId127" Type="http://schemas.openxmlformats.org/officeDocument/2006/relationships/hyperlink" Target="https://oehha.ca.gov/media/downloads/crnr/appendixb.pdf" TargetMode="External"/><Relationship Id="rId10" Type="http://schemas.openxmlformats.org/officeDocument/2006/relationships/hyperlink" Target="https://oehha.ca.gov/media/downloads/crnr/appendixb.pdf" TargetMode="External"/><Relationship Id="rId31" Type="http://schemas.openxmlformats.org/officeDocument/2006/relationships/hyperlink" Target="https://iris.epa.gov/static/pdfs/0020_summary.pdf" TargetMode="External"/><Relationship Id="rId52" Type="http://schemas.openxmlformats.org/officeDocument/2006/relationships/hyperlink" Target="https://oehha.ca.gov/media/downloads/crnr/appendixb.pdf" TargetMode="External"/><Relationship Id="rId73" Type="http://schemas.openxmlformats.org/officeDocument/2006/relationships/hyperlink" Target="https://iris.epa.gov/static/pdfs/0149_summary.pdf" TargetMode="External"/><Relationship Id="rId78" Type="http://schemas.openxmlformats.org/officeDocument/2006/relationships/hyperlink" Target="https://iris.epa.gov/static/pdfs/0419_summary.pdf" TargetMode="External"/><Relationship Id="rId94" Type="http://schemas.openxmlformats.org/officeDocument/2006/relationships/hyperlink" Target="https://iris.epa.gov/static/pdfs/0352_summary.pdf" TargetMode="External"/><Relationship Id="rId99" Type="http://schemas.openxmlformats.org/officeDocument/2006/relationships/hyperlink" Target="https://oehha.ca.gov/media/downloads/crnr/appendixb.pdf" TargetMode="External"/><Relationship Id="rId101" Type="http://schemas.openxmlformats.org/officeDocument/2006/relationships/hyperlink" Target="https://oehha.ca.gov/media/downloads/crnr/appendixb.pdf" TargetMode="External"/><Relationship Id="rId122" Type="http://schemas.openxmlformats.org/officeDocument/2006/relationships/hyperlink" Target="https://oehha.ca.gov/media/downloads/crnr/appendixb.pdf" TargetMode="External"/><Relationship Id="rId143" Type="http://schemas.openxmlformats.org/officeDocument/2006/relationships/hyperlink" Target="https://oehha.ca.gov/media/downloads/crnr/appendixb.pdf" TargetMode="External"/><Relationship Id="rId148" Type="http://schemas.openxmlformats.org/officeDocument/2006/relationships/hyperlink" Target="https://hhpprtv.ornl.gov/issue_papers/VinylBromide.pdf" TargetMode="External"/><Relationship Id="rId164" Type="http://schemas.openxmlformats.org/officeDocument/2006/relationships/hyperlink" Target="https://oehha.ca.gov/media/downloads/crnr/appendixb.pdf" TargetMode="External"/><Relationship Id="rId169" Type="http://schemas.openxmlformats.org/officeDocument/2006/relationships/hyperlink" Target="https://oehha.ca.gov/media/downloads/crnr/appendixb.pdf" TargetMode="External"/><Relationship Id="rId4" Type="http://schemas.openxmlformats.org/officeDocument/2006/relationships/hyperlink" Target="https://oehha.ca.gov/media/downloads/crnr/appendixb.pdf" TargetMode="External"/><Relationship Id="rId9" Type="http://schemas.openxmlformats.org/officeDocument/2006/relationships/hyperlink" Target="https://cfpub.epa.gov/ncea/iris/iris_documents/documents/subst/0278_summary.pdf" TargetMode="External"/><Relationship Id="rId26" Type="http://schemas.openxmlformats.org/officeDocument/2006/relationships/hyperlink" Target="https://oehha.ca.gov/media/downloads/crnr/1-bpcanceriur120622.pdf" TargetMode="External"/><Relationship Id="rId47" Type="http://schemas.openxmlformats.org/officeDocument/2006/relationships/hyperlink" Target="https://iris.epa.gov/static/pdfs/0147_summary.pdf" TargetMode="External"/><Relationship Id="rId68" Type="http://schemas.openxmlformats.org/officeDocument/2006/relationships/hyperlink" Target="https://iris.epa.gov/static/pdfs/0050_summary.pdf" TargetMode="External"/><Relationship Id="rId89" Type="http://schemas.openxmlformats.org/officeDocument/2006/relationships/hyperlink" Target="https://iris.epa.gov/static/pdfs/0244_summary.pdf" TargetMode="External"/><Relationship Id="rId112" Type="http://schemas.openxmlformats.org/officeDocument/2006/relationships/hyperlink" Target="https://oehha.ca.gov/media/downloads/crnr/appendixb.pdf" TargetMode="External"/><Relationship Id="rId133" Type="http://schemas.openxmlformats.org/officeDocument/2006/relationships/hyperlink" Target="https://oehha.ca.gov/media/downloads/crnr/appendixb.pdf" TargetMode="External"/><Relationship Id="rId154" Type="http://schemas.openxmlformats.org/officeDocument/2006/relationships/hyperlink" Target="https://oehha.ca.gov/media/downloads/crnr/pcbtfiur080720.pdf" TargetMode="External"/><Relationship Id="rId16" Type="http://schemas.openxmlformats.org/officeDocument/2006/relationships/hyperlink" Target="https://iris.epa.gov/static/pdfs/0135_summary.pdf" TargetMode="External"/><Relationship Id="rId37" Type="http://schemas.openxmlformats.org/officeDocument/2006/relationships/hyperlink" Target="https://oehha.ca.gov/media/downloads/crnr/appendixb.pdf" TargetMode="External"/><Relationship Id="rId58" Type="http://schemas.openxmlformats.org/officeDocument/2006/relationships/hyperlink" Target="https://cfpub.epa.gov/ncea/iris/iris_documents/documents/subst/0224_summary.pdf" TargetMode="External"/><Relationship Id="rId79" Type="http://schemas.openxmlformats.org/officeDocument/2006/relationships/hyperlink" Target="https://oehha.ca.gov/media/downloads/crnr/appendixb.pdf" TargetMode="External"/><Relationship Id="rId102" Type="http://schemas.openxmlformats.org/officeDocument/2006/relationships/hyperlink" Target="https://iris.epa.gov/static/pdfs/0272_summary.pdf" TargetMode="External"/><Relationship Id="rId123" Type="http://schemas.openxmlformats.org/officeDocument/2006/relationships/hyperlink" Target="https://oehha.ca.gov/media/downloads/crnr/appendixb.pdf" TargetMode="External"/><Relationship Id="rId144" Type="http://schemas.openxmlformats.org/officeDocument/2006/relationships/hyperlink" Target="https://iris.epa.gov/ChemicalLanding/&amp;substance_nmbr=122" TargetMode="External"/><Relationship Id="rId90" Type="http://schemas.openxmlformats.org/officeDocument/2006/relationships/hyperlink" Target="https://oehha.ca.gov/media/downloads/crnr/appendixb.pdf" TargetMode="External"/><Relationship Id="rId165" Type="http://schemas.openxmlformats.org/officeDocument/2006/relationships/hyperlink" Target="https://oehha.ca.gov/media/downloads/crnr/appendixb.pdf" TargetMode="External"/><Relationship Id="rId27" Type="http://schemas.openxmlformats.org/officeDocument/2006/relationships/hyperlink" Target="https://iris.epa.gov/static/pdfs/0139_summary.pdf" TargetMode="External"/><Relationship Id="rId48" Type="http://schemas.openxmlformats.org/officeDocument/2006/relationships/hyperlink" Target="https://oehha.ca.gov/media/downloads/crnr/appendixb.pdf" TargetMode="External"/><Relationship Id="rId69" Type="http://schemas.openxmlformats.org/officeDocument/2006/relationships/hyperlink" Target="https://oehha.ca.gov/media/downloads/crnr/appendixb.pdf" TargetMode="External"/><Relationship Id="rId113" Type="http://schemas.openxmlformats.org/officeDocument/2006/relationships/hyperlink" Target="https://oehha.ca.gov/media/downloads/crnr/appendixb.pdf" TargetMode="External"/><Relationship Id="rId134" Type="http://schemas.openxmlformats.org/officeDocument/2006/relationships/hyperlink" Target="https://iris.epa.gov/static/pdfs/0106_summary.pdf" TargetMode="External"/><Relationship Id="rId80" Type="http://schemas.openxmlformats.org/officeDocument/2006/relationships/hyperlink" Target="https://iris.epa.gov/static/pdfs/0243_summary.pdf" TargetMode="External"/><Relationship Id="rId155" Type="http://schemas.openxmlformats.org/officeDocument/2006/relationships/hyperlink" Target="https://iris.epa.gov/static/pdfs/1034tr.pdf" TargetMode="External"/><Relationship Id="rId17" Type="http://schemas.openxmlformats.org/officeDocument/2006/relationships/hyperlink" Target="https://oehha.ca.gov/media/downloads/crnr/appendixb.pdf" TargetMode="External"/><Relationship Id="rId38" Type="http://schemas.openxmlformats.org/officeDocument/2006/relationships/hyperlink" Target="https://oehha.ca.gov/media/downloads/crnr/appendixb.pdf" TargetMode="External"/><Relationship Id="rId59" Type="http://schemas.openxmlformats.org/officeDocument/2006/relationships/hyperlink" Target="https://iris.epa.gov/static/pdfs/0225_summary.pdf" TargetMode="External"/><Relationship Id="rId103" Type="http://schemas.openxmlformats.org/officeDocument/2006/relationships/hyperlink" Target="https://oehha.ca.gov/media/downloads/crnr/appendixb.pdf" TargetMode="External"/><Relationship Id="rId124" Type="http://schemas.openxmlformats.org/officeDocument/2006/relationships/hyperlink" Target="https://oehha.ca.gov/media/downloads/crnr/appendixb.pdf" TargetMode="External"/><Relationship Id="rId70" Type="http://schemas.openxmlformats.org/officeDocument/2006/relationships/hyperlink" Target="https://oehha.ca.gov/media/downloads/crnr/appendixb.pdf" TargetMode="External"/><Relationship Id="rId91" Type="http://schemas.openxmlformats.org/officeDocument/2006/relationships/hyperlink" Target="https://oehha.ca.gov/media/downloads/crnr/appendixb.pdf" TargetMode="External"/><Relationship Id="rId145" Type="http://schemas.openxmlformats.org/officeDocument/2006/relationships/hyperlink" Target="https://oehha.ca.gov/media/downloads/crnr/appendixb.pdf" TargetMode="External"/><Relationship Id="rId166" Type="http://schemas.openxmlformats.org/officeDocument/2006/relationships/hyperlink" Target="https://iris.epa.gov/static/pdfs/0272_summary.pdf"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atsdr.cdc.gov/ToxProfiles/tp106-a.pdf" TargetMode="External"/><Relationship Id="rId299" Type="http://schemas.openxmlformats.org/officeDocument/2006/relationships/hyperlink" Target="https://iris.epa.gov/static/pdfs/0079_summary.pdf" TargetMode="External"/><Relationship Id="rId21" Type="http://schemas.openxmlformats.org/officeDocument/2006/relationships/hyperlink" Target="https://cfpub.epa.gov/ncea/iris2/chemicalLanding.cfm?substance_nmbr=387" TargetMode="External"/><Relationship Id="rId63" Type="http://schemas.openxmlformats.org/officeDocument/2006/relationships/hyperlink" Target="https://hhpprtv.ornl.gov/issue_papers/Bromomethane.pdf" TargetMode="External"/><Relationship Id="rId159" Type="http://schemas.openxmlformats.org/officeDocument/2006/relationships/hyperlink" Target="https://hhpprtv.ornl.gov/issue_papers/Diethanolamine.pdf" TargetMode="External"/><Relationship Id="rId324" Type="http://schemas.openxmlformats.org/officeDocument/2006/relationships/hyperlink" Target="https://oehha.ca.gov/media/downloads/crnr/appendixd3final.pdf" TargetMode="External"/><Relationship Id="rId366" Type="http://schemas.openxmlformats.org/officeDocument/2006/relationships/hyperlink" Target="https://oehha.ca.gov/media/downloads/crnr/toluenerel082020.pdf" TargetMode="External"/><Relationship Id="rId170" Type="http://schemas.openxmlformats.org/officeDocument/2006/relationships/hyperlink" Target="https://oehha.ca.gov/media/downloads/crnr/appendixd3final.pdf" TargetMode="External"/><Relationship Id="rId226" Type="http://schemas.openxmlformats.org/officeDocument/2006/relationships/hyperlink" Target="https://oehha.ca.gov/media/downloads/crnr/appendixd1final.pdf" TargetMode="External"/><Relationship Id="rId433" Type="http://schemas.openxmlformats.org/officeDocument/2006/relationships/hyperlink" Target="https://hhpprtv.ornl.gov/issue_papers/Cyclohexanone.pdf" TargetMode="External"/><Relationship Id="rId268" Type="http://schemas.openxmlformats.org/officeDocument/2006/relationships/hyperlink" Target="https://www.atsdr.cdc.gov/ToxProfiles/tp151-a.pdf" TargetMode="External"/><Relationship Id="rId475" Type="http://schemas.openxmlformats.org/officeDocument/2006/relationships/hyperlink" Target="https://hhpprtv.ornl.gov/issue_papers/Dicyclopentadiene.pdf" TargetMode="External"/><Relationship Id="rId32" Type="http://schemas.openxmlformats.org/officeDocument/2006/relationships/hyperlink" Target="https://oehha.ca.gov/media/downloads/crnr/appendixd2final.pdf" TargetMode="External"/><Relationship Id="rId74" Type="http://schemas.openxmlformats.org/officeDocument/2006/relationships/hyperlink" Target="https://www.atsdr.cdc.gov/ToxProfiles/tp29-a.pdf" TargetMode="External"/><Relationship Id="rId128" Type="http://schemas.openxmlformats.org/officeDocument/2006/relationships/hyperlink" Target="https://iris.epa.gov/static/pdfs/0144tr.pdf" TargetMode="External"/><Relationship Id="rId335" Type="http://schemas.openxmlformats.org/officeDocument/2006/relationships/hyperlink" Target="https://iris.epa.gov/static/pdfs/0403_summary.pdf" TargetMode="External"/><Relationship Id="rId377" Type="http://schemas.openxmlformats.org/officeDocument/2006/relationships/hyperlink" Target="https://oehha.ca.gov/media/downloads/crnr/appendixd2final.pdf" TargetMode="External"/><Relationship Id="rId5" Type="http://schemas.openxmlformats.org/officeDocument/2006/relationships/hyperlink" Target="https://oehha.ca.gov/media/downloads/crnr/appendixd1final.pdf" TargetMode="External"/><Relationship Id="rId181" Type="http://schemas.openxmlformats.org/officeDocument/2006/relationships/hyperlink" Target="https://oehha.ca.gov/media/downloads/crnr/appendixd3final.pdf" TargetMode="External"/><Relationship Id="rId237" Type="http://schemas.openxmlformats.org/officeDocument/2006/relationships/hyperlink" Target="https://www.atsdr.cdc.gov/ToxProfiles/tp112-a.pdf" TargetMode="External"/><Relationship Id="rId402" Type="http://schemas.openxmlformats.org/officeDocument/2006/relationships/hyperlink" Target="https://www.atsdr.cdc.gov/ToxProfiles/tp59-a.pdf" TargetMode="External"/><Relationship Id="rId279" Type="http://schemas.openxmlformats.org/officeDocument/2006/relationships/hyperlink" Target="https://oehha.ca.gov/media/downloads/air/report-hot-spots/finalmdirelmarch2016.pdf" TargetMode="External"/><Relationship Id="rId444" Type="http://schemas.openxmlformats.org/officeDocument/2006/relationships/hyperlink" Target="https://www.atsdr.cdc.gov/ToxProfiles/tp76-c2.pdf" TargetMode="External"/><Relationship Id="rId486" Type="http://schemas.openxmlformats.org/officeDocument/2006/relationships/hyperlink" Target="https://www.atsdr.cdc.gov/ToxProfiles/tp67-a.pdf" TargetMode="External"/><Relationship Id="rId43" Type="http://schemas.openxmlformats.org/officeDocument/2006/relationships/hyperlink" Target="https://iris.epa.gov/static/pdfs/0672_summary.pdf" TargetMode="External"/><Relationship Id="rId139" Type="http://schemas.openxmlformats.org/officeDocument/2006/relationships/hyperlink" Target="https://iris.epa.gov/static/pdfs/0552_summary.pdf" TargetMode="External"/><Relationship Id="rId290" Type="http://schemas.openxmlformats.org/officeDocument/2006/relationships/hyperlink" Target="https://oehha.ca.gov/media/downloads/crnr/appendixd3final.pdf" TargetMode="External"/><Relationship Id="rId304" Type="http://schemas.openxmlformats.org/officeDocument/2006/relationships/hyperlink" Target="https://hhpprtv.ornl.gov/issue_papers/NitrosodimethylamineN.pdf" TargetMode="External"/><Relationship Id="rId346" Type="http://schemas.openxmlformats.org/officeDocument/2006/relationships/hyperlink" Target="https://www.atsdr.cdc.gov/ToxProfiles/tp53-a.pdf" TargetMode="External"/><Relationship Id="rId388" Type="http://schemas.openxmlformats.org/officeDocument/2006/relationships/hyperlink" Target="https://cfpub.epa.gov/ncea/iris/iris_documents/documents/subst/0200_summary.pdf" TargetMode="External"/><Relationship Id="rId85" Type="http://schemas.openxmlformats.org/officeDocument/2006/relationships/hyperlink" Target="https://oehha.ca.gov/media/downloads/crnr/appendixd3final.pdf" TargetMode="External"/><Relationship Id="rId150" Type="http://schemas.openxmlformats.org/officeDocument/2006/relationships/hyperlink" Target="https://iris.epa.gov/static/pdfs/0601_summary.pdf" TargetMode="External"/><Relationship Id="rId192" Type="http://schemas.openxmlformats.org/officeDocument/2006/relationships/hyperlink" Target="https://iris.epa.gov/static/pdfs/0361_summary.pdf" TargetMode="External"/><Relationship Id="rId206" Type="http://schemas.openxmlformats.org/officeDocument/2006/relationships/hyperlink" Target="https://oehha.ca.gov/media/downloads/crnr/appendixd3final.pdf" TargetMode="External"/><Relationship Id="rId413" Type="http://schemas.openxmlformats.org/officeDocument/2006/relationships/hyperlink" Target="https://www.atsdr.cdc.gov/ToxProfiles/tp71-a.pdf" TargetMode="External"/><Relationship Id="rId248" Type="http://schemas.openxmlformats.org/officeDocument/2006/relationships/hyperlink" Target="https://oehha.ca.gov/media/downloads/crnr/appendixd3final.pdf" TargetMode="External"/><Relationship Id="rId455" Type="http://schemas.openxmlformats.org/officeDocument/2006/relationships/hyperlink" Target="https://cfpub.epa.gov/ncea/pprtv/documents/Methylcyclohexane.pdf" TargetMode="External"/><Relationship Id="rId12" Type="http://schemas.openxmlformats.org/officeDocument/2006/relationships/hyperlink" Target="https://www.atsdr.cdc.gov/ToxProfiles/tp124.pdf" TargetMode="External"/><Relationship Id="rId108" Type="http://schemas.openxmlformats.org/officeDocument/2006/relationships/hyperlink" Target="https://iris.epa.gov/static/pdfs/0523_summary.pdf" TargetMode="External"/><Relationship Id="rId315" Type="http://schemas.openxmlformats.org/officeDocument/2006/relationships/hyperlink" Target="https://oehha.ca.gov/media/downloads/crnr/appendixd3final.pdf" TargetMode="External"/><Relationship Id="rId357" Type="http://schemas.openxmlformats.org/officeDocument/2006/relationships/hyperlink" Target="https://oehha.ca.gov/media/downloads/crnr/appendixd2final.pdf" TargetMode="External"/><Relationship Id="rId54" Type="http://schemas.openxmlformats.org/officeDocument/2006/relationships/hyperlink" Target="https://www.atsdr.cdc.gov/ToxProfiles/tp4-a.pdf" TargetMode="External"/><Relationship Id="rId96" Type="http://schemas.openxmlformats.org/officeDocument/2006/relationships/hyperlink" Target="https://oehha.ca.gov/media/downloads/crnr/appendixd2final.pdf" TargetMode="External"/><Relationship Id="rId161" Type="http://schemas.openxmlformats.org/officeDocument/2006/relationships/hyperlink" Target="https://hhpprtv.ornl.gov/issue_papers/DiethyleneGlycolMonobutylEther.pdf" TargetMode="External"/><Relationship Id="rId217" Type="http://schemas.openxmlformats.org/officeDocument/2006/relationships/hyperlink" Target="https://hhpprtv.ornl.gov/issue_papers/Methoxyethanol2.pdf" TargetMode="External"/><Relationship Id="rId399" Type="http://schemas.openxmlformats.org/officeDocument/2006/relationships/hyperlink" Target="https://iris.epa.gov/static/pdfs/0512_summary.pdf" TargetMode="External"/><Relationship Id="rId259" Type="http://schemas.openxmlformats.org/officeDocument/2006/relationships/hyperlink" Target="https://oehha.ca.gov/media/downloads/crnr/appendixd3final.pdf" TargetMode="External"/><Relationship Id="rId424" Type="http://schemas.openxmlformats.org/officeDocument/2006/relationships/hyperlink" Target="https://www.atsdr.cdc.gov/ToxProfiles/tp188-a.pdf" TargetMode="External"/><Relationship Id="rId466" Type="http://schemas.openxmlformats.org/officeDocument/2006/relationships/hyperlink" Target="https://www.atsdr.cdc.gov/ToxProfiles/tp150-a.pdf" TargetMode="External"/><Relationship Id="rId23" Type="http://schemas.openxmlformats.org/officeDocument/2006/relationships/hyperlink" Target="https://cfpub.epa.gov/ncea/iris/iris_documents/documents/subst/0422_summary.pdf" TargetMode="External"/><Relationship Id="rId119" Type="http://schemas.openxmlformats.org/officeDocument/2006/relationships/hyperlink" Target="https://oehha.ca.gov/media/downloads/crnr/appendixd3final.pdf" TargetMode="External"/><Relationship Id="rId270" Type="http://schemas.openxmlformats.org/officeDocument/2006/relationships/hyperlink" Target="https://oehha.ca.gov/media/downloads/crnr/appendixd1final.pdf" TargetMode="External"/><Relationship Id="rId326" Type="http://schemas.openxmlformats.org/officeDocument/2006/relationships/hyperlink" Target="https://oehha.ca.gov/media/downloads/crnr/appendixd3final.pdf" TargetMode="External"/><Relationship Id="rId65" Type="http://schemas.openxmlformats.org/officeDocument/2006/relationships/hyperlink" Target="https://oehha.ca.gov/media/downloads/crnr/1-bprelsrpdraf041222.pdf" TargetMode="External"/><Relationship Id="rId130" Type="http://schemas.openxmlformats.org/officeDocument/2006/relationships/hyperlink" Target="https://oehha.ca.gov/media/downloads/crnr/appendixd3final.pdf" TargetMode="External"/><Relationship Id="rId368" Type="http://schemas.openxmlformats.org/officeDocument/2006/relationships/hyperlink" Target="https://www.atsdr.cdc.gov/ToxProfiles/tp56-a.pdf" TargetMode="External"/><Relationship Id="rId172" Type="http://schemas.openxmlformats.org/officeDocument/2006/relationships/hyperlink" Target="https://www.atsdr.cdc.gov/ToxProfiles/tp187-a.pdf" TargetMode="External"/><Relationship Id="rId228" Type="http://schemas.openxmlformats.org/officeDocument/2006/relationships/hyperlink" Target="https://www.atsdr.cdc.gov/ToxProfiles/tp111-a.pdf" TargetMode="External"/><Relationship Id="rId435" Type="http://schemas.openxmlformats.org/officeDocument/2006/relationships/hyperlink" Target="https://www.atsdr.cdc.gov/ToxProfiles/tp40-a.pdf" TargetMode="External"/><Relationship Id="rId477" Type="http://schemas.openxmlformats.org/officeDocument/2006/relationships/hyperlink" Target="https://hhpprtv.ornl.gov/issue_papers/Biphenyl11.pdf" TargetMode="External"/><Relationship Id="rId281" Type="http://schemas.openxmlformats.org/officeDocument/2006/relationships/hyperlink" Target="https://www.atsdr.cdc.gov/ToxProfiles/tp206-a.pdf" TargetMode="External"/><Relationship Id="rId337" Type="http://schemas.openxmlformats.org/officeDocument/2006/relationships/hyperlink" Target="https://oehha.ca.gov/media/downloads/crnr/appendixd3final.pdf" TargetMode="External"/><Relationship Id="rId34" Type="http://schemas.openxmlformats.org/officeDocument/2006/relationships/hyperlink" Target="https://cfpub.epa.gov/ncea/iris/iris_documents/documents/subst/0350_summary.pdf" TargetMode="External"/><Relationship Id="rId76" Type="http://schemas.openxmlformats.org/officeDocument/2006/relationships/hyperlink" Target="https://www.atsdr.cdc.gov/toxprofiles/tp5.pdf" TargetMode="External"/><Relationship Id="rId141" Type="http://schemas.openxmlformats.org/officeDocument/2006/relationships/hyperlink" Target="https://www.atsdr.cdc.gov/toxprofiles/tp10.pdf" TargetMode="External"/><Relationship Id="rId379" Type="http://schemas.openxmlformats.org/officeDocument/2006/relationships/hyperlink" Target="https://www.atsdr.cdc.gov/ToxProfiles/tp148-a.pdf" TargetMode="External"/><Relationship Id="rId7" Type="http://schemas.openxmlformats.org/officeDocument/2006/relationships/hyperlink" Target="https://cfpub.epa.gov/ncea/iris/iris_documents/documents/subst/0205_summary.pdf" TargetMode="External"/><Relationship Id="rId183" Type="http://schemas.openxmlformats.org/officeDocument/2006/relationships/hyperlink" Target="https://oehha.ca.gov/media/downloads/crnr/appendixd3final.pdf" TargetMode="External"/><Relationship Id="rId239" Type="http://schemas.openxmlformats.org/officeDocument/2006/relationships/hyperlink" Target="https://www.atsdr.cdc.gov/ToxProfiles/tp97-a.pdf" TargetMode="External"/><Relationship Id="rId390" Type="http://schemas.openxmlformats.org/officeDocument/2006/relationships/hyperlink" Target="https://oehha.ca.gov/media/downloads/crnr/appendixd3final.pdf" TargetMode="External"/><Relationship Id="rId404" Type="http://schemas.openxmlformats.org/officeDocument/2006/relationships/hyperlink" Target="https://iris.epa.gov/static/pdfs/1001_summary.pdf" TargetMode="External"/><Relationship Id="rId446" Type="http://schemas.openxmlformats.org/officeDocument/2006/relationships/hyperlink" Target="https://www.atsdr.cdc.gov/ToxProfiles/tp76-c2.pdf" TargetMode="External"/><Relationship Id="rId250" Type="http://schemas.openxmlformats.org/officeDocument/2006/relationships/hyperlink" Target="https://oehha.ca.gov/media/downloads/crnr/appendixd3final.pdf" TargetMode="External"/><Relationship Id="rId292" Type="http://schemas.openxmlformats.org/officeDocument/2006/relationships/hyperlink" Target="https://www.atsdr.cdc.gov/ToxProfiles/tp91-a.pdf" TargetMode="External"/><Relationship Id="rId306" Type="http://schemas.openxmlformats.org/officeDocument/2006/relationships/hyperlink" Target="https://oehha.ca.gov/media/downloads/crnr/appendixd3final.pdf" TargetMode="External"/><Relationship Id="rId488" Type="http://schemas.openxmlformats.org/officeDocument/2006/relationships/hyperlink" Target="https://wwwn.cdc.gov/TSP/ToxProfiles/ToxProfiles.aspx?id=245&amp;tid=44" TargetMode="External"/><Relationship Id="rId45" Type="http://schemas.openxmlformats.org/officeDocument/2006/relationships/hyperlink" Target="https://oehha.ca.gov/media/downloads/crnr/appendixd1final.pdf" TargetMode="External"/><Relationship Id="rId87" Type="http://schemas.openxmlformats.org/officeDocument/2006/relationships/hyperlink" Target="https://oehha.ca.gov/media/downloads/crnr/appendixd2final.pdf" TargetMode="External"/><Relationship Id="rId110" Type="http://schemas.openxmlformats.org/officeDocument/2006/relationships/hyperlink" Target="https://www.atsdr.cdc.gov/ToxProfiles/tp105-a.pdf" TargetMode="External"/><Relationship Id="rId348" Type="http://schemas.openxmlformats.org/officeDocument/2006/relationships/hyperlink" Target="https://oehha.ca.gov/media/downloads/crnr/appendixd2final.pdf" TargetMode="External"/><Relationship Id="rId152" Type="http://schemas.openxmlformats.org/officeDocument/2006/relationships/hyperlink" Target="https://www.atsdr.cdc.gov/ToxProfiles/tp40-a.pdf" TargetMode="External"/><Relationship Id="rId194" Type="http://schemas.openxmlformats.org/officeDocument/2006/relationships/hyperlink" Target="https://hhpprtv.ornl.gov/issue_papers/Dichloroethane12.pdf" TargetMode="External"/><Relationship Id="rId208" Type="http://schemas.openxmlformats.org/officeDocument/2006/relationships/hyperlink" Target="https://iris.epa.gov/static/pdfs/0513_summary.pdf" TargetMode="External"/><Relationship Id="rId415" Type="http://schemas.openxmlformats.org/officeDocument/2006/relationships/hyperlink" Target="https://iris.epa.gov/static/pdfs/0270_summary.pdf" TargetMode="External"/><Relationship Id="rId457" Type="http://schemas.openxmlformats.org/officeDocument/2006/relationships/hyperlink" Target="https://iris.epa.gov/static/pdfs/1019_summary.pdf" TargetMode="External"/><Relationship Id="rId261" Type="http://schemas.openxmlformats.org/officeDocument/2006/relationships/hyperlink" Target="https://oehha.ca.gov/media/downloads/crnr/appendixd2final.pdf" TargetMode="External"/><Relationship Id="rId14" Type="http://schemas.openxmlformats.org/officeDocument/2006/relationships/hyperlink" Target="https://oehha.ca.gov/media/downloads/crnr/appendixd1final.pdf" TargetMode="External"/><Relationship Id="rId56" Type="http://schemas.openxmlformats.org/officeDocument/2006/relationships/hyperlink" Target="https://www.atsdr.cdc.gov/ToxProfiles/tp9-a.pdf" TargetMode="External"/><Relationship Id="rId317" Type="http://schemas.openxmlformats.org/officeDocument/2006/relationships/hyperlink" Target="https://oehha.ca.gov/media/downloads/crnr/appendixd3final.pdf" TargetMode="External"/><Relationship Id="rId359" Type="http://schemas.openxmlformats.org/officeDocument/2006/relationships/hyperlink" Target="https://iris.epa.gov/static/pdfs/0656_summary.pdf" TargetMode="External"/><Relationship Id="rId98" Type="http://schemas.openxmlformats.org/officeDocument/2006/relationships/hyperlink" Target="https://iris.epa.gov/static/pdfs/0496_summary.pdf" TargetMode="External"/><Relationship Id="rId121" Type="http://schemas.openxmlformats.org/officeDocument/2006/relationships/hyperlink" Target="https://iris.epa.gov/static/pdfs/1021_summary.pdf" TargetMode="External"/><Relationship Id="rId163" Type="http://schemas.openxmlformats.org/officeDocument/2006/relationships/hyperlink" Target="https://iris.epa.gov/static/pdfs/0665_summary.pdf" TargetMode="External"/><Relationship Id="rId219" Type="http://schemas.openxmlformats.org/officeDocument/2006/relationships/hyperlink" Target="https://oehha.ca.gov/media/downloads/crnr/appendixd3final.pdf" TargetMode="External"/><Relationship Id="rId370" Type="http://schemas.openxmlformats.org/officeDocument/2006/relationships/hyperlink" Target="https://iris.epa.gov/static/pdfs/0503_summary.pdf" TargetMode="External"/><Relationship Id="rId426" Type="http://schemas.openxmlformats.org/officeDocument/2006/relationships/hyperlink" Target="https://iris.epa.gov/static/pdfs/1020_summary.pdf" TargetMode="External"/><Relationship Id="rId230" Type="http://schemas.openxmlformats.org/officeDocument/2006/relationships/hyperlink" Target="https://www.atsdr.cdc.gov/ToxProfiles/tp111-a.pdf" TargetMode="External"/><Relationship Id="rId468" Type="http://schemas.openxmlformats.org/officeDocument/2006/relationships/hyperlink" Target="https://hhpprtv.ornl.gov/issue_papers/Cobalt.pdf" TargetMode="External"/><Relationship Id="rId25" Type="http://schemas.openxmlformats.org/officeDocument/2006/relationships/hyperlink" Target="https://oehha.ca.gov/media/downloads/crnr/appendixd3final.pdf" TargetMode="External"/><Relationship Id="rId67" Type="http://schemas.openxmlformats.org/officeDocument/2006/relationships/hyperlink" Target="https://oehha.ca.gov/media/downloads/crnr/1-bprelsrpdraf041222.pdf" TargetMode="External"/><Relationship Id="rId272" Type="http://schemas.openxmlformats.org/officeDocument/2006/relationships/hyperlink" Target="https://oehha.ca.gov/media/downloads/crnr/appendixd1final.pdf" TargetMode="External"/><Relationship Id="rId328" Type="http://schemas.openxmlformats.org/officeDocument/2006/relationships/hyperlink" Target="https://iris.epa.gov/static/pdfs/1011tr.pdf" TargetMode="External"/><Relationship Id="rId132" Type="http://schemas.openxmlformats.org/officeDocument/2006/relationships/hyperlink" Target="https://oehha.ca.gov/media/downloads/crnr/appendixd3final.pdf" TargetMode="External"/><Relationship Id="rId174" Type="http://schemas.openxmlformats.org/officeDocument/2006/relationships/hyperlink" Target="https://oehha.ca.gov/media/downloads/crnr/appendixd2final.pdf" TargetMode="External"/><Relationship Id="rId381" Type="http://schemas.openxmlformats.org/officeDocument/2006/relationships/hyperlink" Target="https://www.atsdr.cdc.gov/ToxProfiles/tp19-a.pdf" TargetMode="External"/><Relationship Id="rId241" Type="http://schemas.openxmlformats.org/officeDocument/2006/relationships/hyperlink" Target="https://iris.epa.gov/static/pdfs/0638_summary.pdf" TargetMode="External"/><Relationship Id="rId437" Type="http://schemas.openxmlformats.org/officeDocument/2006/relationships/hyperlink" Target="https://hhpprtv.ornl.gov/issue_papers/EthylAcetate.pdf" TargetMode="External"/><Relationship Id="rId479" Type="http://schemas.openxmlformats.org/officeDocument/2006/relationships/hyperlink" Target="https://hhpprtv.ornl.gov/issue_papers/MethylHydrazine.pdf" TargetMode="External"/><Relationship Id="rId36" Type="http://schemas.openxmlformats.org/officeDocument/2006/relationships/hyperlink" Target="https://iris.epa.gov/static/pdfs/0676_summary.pdf" TargetMode="External"/><Relationship Id="rId283" Type="http://schemas.openxmlformats.org/officeDocument/2006/relationships/hyperlink" Target="https://oehha.ca.gov/media/downloads/crnr/appendixd3final.pdf" TargetMode="External"/><Relationship Id="rId339" Type="http://schemas.openxmlformats.org/officeDocument/2006/relationships/hyperlink" Target="https://oehha.ca.gov/media/downloads/crnr/appendixd3final.pdf" TargetMode="External"/><Relationship Id="rId490" Type="http://schemas.openxmlformats.org/officeDocument/2006/relationships/hyperlink" Target="https://www.atsdr.cdc.gov/ToxProfiles/tp82-a.pdf" TargetMode="External"/><Relationship Id="rId78" Type="http://schemas.openxmlformats.org/officeDocument/2006/relationships/hyperlink" Target="https://www.atsdr.cdc.gov/ToxProfiles/tp5-a.pdf" TargetMode="External"/><Relationship Id="rId101" Type="http://schemas.openxmlformats.org/officeDocument/2006/relationships/hyperlink" Target="https://oehha.ca.gov/media/downloads/crnr/appendixd3final.pdf" TargetMode="External"/><Relationship Id="rId143" Type="http://schemas.openxmlformats.org/officeDocument/2006/relationships/hyperlink" Target="https://www.atsdr.cdc.gov/ToxProfiles/tp87-a.pdf" TargetMode="External"/><Relationship Id="rId185" Type="http://schemas.openxmlformats.org/officeDocument/2006/relationships/hyperlink" Target="https://www.atsdr.cdc.gov/ToxProfiles/tp110-a.pdf" TargetMode="External"/><Relationship Id="rId350" Type="http://schemas.openxmlformats.org/officeDocument/2006/relationships/hyperlink" Target="https://oehha.ca.gov/media/downloads/crnr/appendixd3final.pdf" TargetMode="External"/><Relationship Id="rId406" Type="http://schemas.openxmlformats.org/officeDocument/2006/relationships/hyperlink" Target="https://oehha.ca.gov/media/downloads/crnr/appendixd2final.pdf" TargetMode="External"/><Relationship Id="rId9" Type="http://schemas.openxmlformats.org/officeDocument/2006/relationships/hyperlink" Target="https://oehha.ca.gov/media/downloads/crnr/appendixd1final.pdf" TargetMode="External"/><Relationship Id="rId210" Type="http://schemas.openxmlformats.org/officeDocument/2006/relationships/hyperlink" Target="https://oehha.ca.gov/media/downloads/crnr/appendixd2final.pdf" TargetMode="External"/><Relationship Id="rId392" Type="http://schemas.openxmlformats.org/officeDocument/2006/relationships/hyperlink" Target="https://oehha.ca.gov/media/downloads/crnr/appendixd3final.pdf" TargetMode="External"/><Relationship Id="rId448" Type="http://schemas.openxmlformats.org/officeDocument/2006/relationships/hyperlink" Target="https://www.atsdr.cdc.gov/ToxProfiles/tp76-c2.pdf" TargetMode="External"/><Relationship Id="rId252" Type="http://schemas.openxmlformats.org/officeDocument/2006/relationships/hyperlink" Target="https://oehha.ca.gov/media/downloads/crnr/appendixd3final.pdf" TargetMode="External"/><Relationship Id="rId294" Type="http://schemas.openxmlformats.org/officeDocument/2006/relationships/hyperlink" Target="https://oehha.ca.gov/media/downloads/crnr/032312nirelfinal.pdf" TargetMode="External"/><Relationship Id="rId308" Type="http://schemas.openxmlformats.org/officeDocument/2006/relationships/hyperlink" Target="https://iris.epa.gov/static/pdfs/0487_summary.pdf" TargetMode="External"/><Relationship Id="rId47" Type="http://schemas.openxmlformats.org/officeDocument/2006/relationships/hyperlink" Target="https://hhpprtv.ornl.gov/issue_papers/Benzene.pdf" TargetMode="External"/><Relationship Id="rId89" Type="http://schemas.openxmlformats.org/officeDocument/2006/relationships/hyperlink" Target="https://oehha.ca.gov/media/downloads/crnr/cosrel022117.pdf" TargetMode="External"/><Relationship Id="rId112" Type="http://schemas.openxmlformats.org/officeDocument/2006/relationships/hyperlink" Target="https://oehha.ca.gov/media/downloads/crnr/appendixd3final.pdf" TargetMode="External"/><Relationship Id="rId154" Type="http://schemas.openxmlformats.org/officeDocument/2006/relationships/hyperlink" Target="https://www.atsdr.cdc.gov/ToxProfiles/tp88-a.pdf" TargetMode="External"/><Relationship Id="rId361" Type="http://schemas.openxmlformats.org/officeDocument/2006/relationships/hyperlink" Target="https://www.atsdr.cdc.gov/ToxProfiles/tp101-a.pdf" TargetMode="External"/><Relationship Id="rId196" Type="http://schemas.openxmlformats.org/officeDocument/2006/relationships/hyperlink" Target="https://www.atsdr.cdc.gov/ToxProfiles/tp38.pdf" TargetMode="External"/><Relationship Id="rId417" Type="http://schemas.openxmlformats.org/officeDocument/2006/relationships/hyperlink" Target="https://oehha.ca.gov/media/downloads/crnr/appendixd3final.pdf" TargetMode="External"/><Relationship Id="rId459" Type="http://schemas.openxmlformats.org/officeDocument/2006/relationships/hyperlink" Target="https://hhpprtv.ornl.gov/issue_papers/Nitromethane.pdf" TargetMode="External"/><Relationship Id="rId16" Type="http://schemas.openxmlformats.org/officeDocument/2006/relationships/hyperlink" Target="https://cfpub.epa.gov/ncea/iris/iris_documents/documents/subst/0002_summary.pdf" TargetMode="External"/><Relationship Id="rId221" Type="http://schemas.openxmlformats.org/officeDocument/2006/relationships/hyperlink" Target="https://oehha.ca.gov/media/downloads/crnr/appendixd3final.pdf" TargetMode="External"/><Relationship Id="rId263" Type="http://schemas.openxmlformats.org/officeDocument/2006/relationships/hyperlink" Target="https://cfpub.epa.gov/ncea/iris/iris_documents/documents/subst/0306_summary.pdf" TargetMode="External"/><Relationship Id="rId319" Type="http://schemas.openxmlformats.org/officeDocument/2006/relationships/hyperlink" Target="https://oehha.ca.gov/media/downloads/crnr/appendixd3final.pdf" TargetMode="External"/><Relationship Id="rId470" Type="http://schemas.openxmlformats.org/officeDocument/2006/relationships/hyperlink" Target="https://oehha.ca.gov/media/downloads/crnr/appendixd3final.pdf" TargetMode="External"/><Relationship Id="rId58" Type="http://schemas.openxmlformats.org/officeDocument/2006/relationships/hyperlink" Target="https://iris.epa.gov/static/pdfs/0015_summary.pdf" TargetMode="External"/><Relationship Id="rId123" Type="http://schemas.openxmlformats.org/officeDocument/2006/relationships/hyperlink" Target="https://oehha.ca.gov/media/downloads/crnr/appendixd3final.pdf" TargetMode="External"/><Relationship Id="rId330" Type="http://schemas.openxmlformats.org/officeDocument/2006/relationships/hyperlink" Target="https://www.atsdr.cdc.gov/ToxProfiles/tp77-c2.pdf" TargetMode="External"/><Relationship Id="rId165" Type="http://schemas.openxmlformats.org/officeDocument/2006/relationships/hyperlink" Target="https://iris.epa.gov/static/pdfs/0511_summary.pdf" TargetMode="External"/><Relationship Id="rId372" Type="http://schemas.openxmlformats.org/officeDocument/2006/relationships/hyperlink" Target="https://www.atsdr.cdc.gov/ToxProfiles/tp206-a.pdf" TargetMode="External"/><Relationship Id="rId428" Type="http://schemas.openxmlformats.org/officeDocument/2006/relationships/hyperlink" Target="https://hhpprtv.ornl.gov/issue_papers/Chlorobenzotrifluoride4.pdf" TargetMode="External"/><Relationship Id="rId232" Type="http://schemas.openxmlformats.org/officeDocument/2006/relationships/hyperlink" Target="https://www.atsdr.cdc.gov/ToxProfiles/tp111-a.pdf" TargetMode="External"/><Relationship Id="rId274" Type="http://schemas.openxmlformats.org/officeDocument/2006/relationships/hyperlink" Target="https://oehha.ca.gov/media/downloads/crnr/appendixd3final.pdf" TargetMode="External"/><Relationship Id="rId481" Type="http://schemas.openxmlformats.org/officeDocument/2006/relationships/hyperlink" Target="https://hhpprtv.ornl.gov/issue_papers/MethylHydrazine.pdf" TargetMode="External"/><Relationship Id="rId27" Type="http://schemas.openxmlformats.org/officeDocument/2006/relationships/hyperlink" Target="https://www.atsdr.cdc.gov/ToxProfiles/tp126-a.pdf" TargetMode="External"/><Relationship Id="rId69" Type="http://schemas.openxmlformats.org/officeDocument/2006/relationships/hyperlink" Target="https://iris.epa.gov/static/pdfs/0139_summary.pdf" TargetMode="External"/><Relationship Id="rId134" Type="http://schemas.openxmlformats.org/officeDocument/2006/relationships/hyperlink" Target="https://oehha.ca.gov/media/downloads/crnr/appendixd3final.pdf" TargetMode="External"/><Relationship Id="rId80" Type="http://schemas.openxmlformats.org/officeDocument/2006/relationships/hyperlink" Target="https://oehha.ca.gov/media/downloads/crnr/caprolactam2013.pdf" TargetMode="External"/><Relationship Id="rId176" Type="http://schemas.openxmlformats.org/officeDocument/2006/relationships/hyperlink" Target="https://oehha.ca.gov/media/downloads/crnr/appendixd3final.pdf" TargetMode="External"/><Relationship Id="rId341" Type="http://schemas.openxmlformats.org/officeDocument/2006/relationships/hyperlink" Target="https://oehha.ca.gov/media/downloads/crnr/appendixd2final.pdf" TargetMode="External"/><Relationship Id="rId383" Type="http://schemas.openxmlformats.org/officeDocument/2006/relationships/hyperlink" Target="https://iris.epa.gov/static/pdfs/0199_summary.pdf" TargetMode="External"/><Relationship Id="rId439" Type="http://schemas.openxmlformats.org/officeDocument/2006/relationships/hyperlink" Target="https://hhpprtv.ornl.gov/issue_papers/EthylMethacrylate.pdf" TargetMode="External"/><Relationship Id="rId201" Type="http://schemas.openxmlformats.org/officeDocument/2006/relationships/hyperlink" Target="https://www.atsdr.cdc.gov/ToxProfiles/tp118-a.pdf" TargetMode="External"/><Relationship Id="rId243" Type="http://schemas.openxmlformats.org/officeDocument/2006/relationships/hyperlink" Target="https://iris.epa.gov/static/pdfs/0486_summary.pdf" TargetMode="External"/><Relationship Id="rId285" Type="http://schemas.openxmlformats.org/officeDocument/2006/relationships/hyperlink" Target="https://oehha.ca.gov/media/downloads/crnr/appendixd3final.pdf" TargetMode="External"/><Relationship Id="rId450" Type="http://schemas.openxmlformats.org/officeDocument/2006/relationships/hyperlink" Target="https://www.atsdr.cdc.gov/ToxProfiles/tp121-a.pdf" TargetMode="External"/><Relationship Id="rId38" Type="http://schemas.openxmlformats.org/officeDocument/2006/relationships/hyperlink" Target="https://oehha.ca.gov/media/downloads/crnr/appendixd1final.pdf" TargetMode="External"/><Relationship Id="rId103" Type="http://schemas.openxmlformats.org/officeDocument/2006/relationships/hyperlink" Target="https://oehha.ca.gov/media/downloads/crnr/appendixd3final.pdf" TargetMode="External"/><Relationship Id="rId310" Type="http://schemas.openxmlformats.org/officeDocument/2006/relationships/hyperlink" Target="https://oehha.ca.gov/media/downloads/crnr/appendixd3final.pdf" TargetMode="External"/><Relationship Id="rId492" Type="http://schemas.openxmlformats.org/officeDocument/2006/relationships/hyperlink" Target="https://www.atsdr.cdc.gov/ToxProfiles/tp3.pdf" TargetMode="External"/><Relationship Id="rId91" Type="http://schemas.openxmlformats.org/officeDocument/2006/relationships/hyperlink" Target="https://iris.epa.gov/static/pdfs/0142_summary.pdf" TargetMode="External"/><Relationship Id="rId145" Type="http://schemas.openxmlformats.org/officeDocument/2006/relationships/hyperlink" Target="https://www.atsdr.cdc.gov/ToxProfiles/tp14-a.pdf" TargetMode="External"/><Relationship Id="rId187" Type="http://schemas.openxmlformats.org/officeDocument/2006/relationships/hyperlink" Target="https://oehha.ca.gov/media/downloads/crnr/appendixd3final.pdf" TargetMode="External"/><Relationship Id="rId352" Type="http://schemas.openxmlformats.org/officeDocument/2006/relationships/hyperlink" Target="https://www.atsdr.cdc.gov/ToxProfiles/tp49-a.pdf" TargetMode="External"/><Relationship Id="rId394" Type="http://schemas.openxmlformats.org/officeDocument/2006/relationships/hyperlink" Target="https://hhpprtv.ornl.gov/issue_papers/VanadiumPentoxide.pdf" TargetMode="External"/><Relationship Id="rId408" Type="http://schemas.openxmlformats.org/officeDocument/2006/relationships/hyperlink" Target="https://oehha.ca.gov/media/downloads/crnr/appendixd2final.pdf" TargetMode="External"/><Relationship Id="rId212" Type="http://schemas.openxmlformats.org/officeDocument/2006/relationships/hyperlink" Target="https://oehha.ca.gov/media/downloads/crnr/appendixd3final.pdf" TargetMode="External"/><Relationship Id="rId254" Type="http://schemas.openxmlformats.org/officeDocument/2006/relationships/hyperlink" Target="https://oehha.ca.gov/media/downloads/crnr/appendixd2final.pdf" TargetMode="External"/><Relationship Id="rId49" Type="http://schemas.openxmlformats.org/officeDocument/2006/relationships/hyperlink" Target="https://oehha.ca.gov/media/downloads/crnr/appendixd1final.pdf" TargetMode="External"/><Relationship Id="rId114" Type="http://schemas.openxmlformats.org/officeDocument/2006/relationships/hyperlink" Target="https://oehha.ca.gov/media/downloads/crnr/appendixd2final.pdf" TargetMode="External"/><Relationship Id="rId296" Type="http://schemas.openxmlformats.org/officeDocument/2006/relationships/hyperlink" Target="https://oehha.ca.gov/media/downloads/crnr/032312nirelfinal.pdf" TargetMode="External"/><Relationship Id="rId461" Type="http://schemas.openxmlformats.org/officeDocument/2006/relationships/hyperlink" Target="https://www.bing.com/search?q=EPA+PPRTV+198-55-0&amp;form=ANNH02&amp;refig=bc63c2af95e848bb9901b1e73eeab793&amp;pc=U531" TargetMode="External"/><Relationship Id="rId60" Type="http://schemas.openxmlformats.org/officeDocument/2006/relationships/hyperlink" Target="https://oehha.ca.gov/media/downloads/crnr/appendixd3final.pdf" TargetMode="External"/><Relationship Id="rId156" Type="http://schemas.openxmlformats.org/officeDocument/2006/relationships/hyperlink" Target="https://www.atsdr.cdc.gov/ToxProfiles/tp88-a.pdf" TargetMode="External"/><Relationship Id="rId198" Type="http://schemas.openxmlformats.org/officeDocument/2006/relationships/hyperlink" Target="https://www.atsdr.cdc.gov/ToxProfiles/tp96-a.pdf" TargetMode="External"/><Relationship Id="rId321" Type="http://schemas.openxmlformats.org/officeDocument/2006/relationships/hyperlink" Target="https://oehha.ca.gov/media/downloads/crnr/appendixd3final.pdf" TargetMode="External"/><Relationship Id="rId363" Type="http://schemas.openxmlformats.org/officeDocument/2006/relationships/hyperlink" Target="https://oehha.ca.gov/media/downloads/crnr/toluenerel082020.pdf" TargetMode="External"/><Relationship Id="rId419" Type="http://schemas.openxmlformats.org/officeDocument/2006/relationships/hyperlink" Target="https://www.atsdr.cdc.gov/ToxProfiles/tp71-a.pdf" TargetMode="External"/><Relationship Id="rId223" Type="http://schemas.openxmlformats.org/officeDocument/2006/relationships/hyperlink" Target="https://oehha.ca.gov/media/downloads/crnr/appendixd2final.pdf" TargetMode="External"/><Relationship Id="rId430" Type="http://schemas.openxmlformats.org/officeDocument/2006/relationships/hyperlink" Target="https://oehha.ca.gov/media/downloads/air/document/finalcriiirel083122.pdf" TargetMode="External"/><Relationship Id="rId18" Type="http://schemas.openxmlformats.org/officeDocument/2006/relationships/hyperlink" Target="https://hhpprtv.ornl.gov/issue_papers/AcrylicAcid.pdf" TargetMode="External"/><Relationship Id="rId265" Type="http://schemas.openxmlformats.org/officeDocument/2006/relationships/hyperlink" Target="https://oehha.ca.gov/media/downloads/crnr/appendixd3final.pdf" TargetMode="External"/><Relationship Id="rId472" Type="http://schemas.openxmlformats.org/officeDocument/2006/relationships/hyperlink" Target="https://iris.epa.gov/ChemicalLanding/&amp;substance_nmbr=1039" TargetMode="External"/><Relationship Id="rId125" Type="http://schemas.openxmlformats.org/officeDocument/2006/relationships/hyperlink" Target="https://www.atsdr.cdc.gov/ToxProfiles/tp7-a.pdf" TargetMode="External"/><Relationship Id="rId167" Type="http://schemas.openxmlformats.org/officeDocument/2006/relationships/hyperlink" Target="https://iris.epa.gov/static/pdfs/0326_summary.pdf" TargetMode="External"/><Relationship Id="rId332" Type="http://schemas.openxmlformats.org/officeDocument/2006/relationships/hyperlink" Target="https://oehha.ca.gov/media/downloads/crnr/appendixd3final.pdf" TargetMode="External"/><Relationship Id="rId374" Type="http://schemas.openxmlformats.org/officeDocument/2006/relationships/hyperlink" Target="https://iris.epa.gov/static/pdfs/0197_summary.pdf" TargetMode="External"/><Relationship Id="rId71" Type="http://schemas.openxmlformats.org/officeDocument/2006/relationships/hyperlink" Target="https://iris.epa.gov/static/pdfs/0071_summary.pdf" TargetMode="External"/><Relationship Id="rId234" Type="http://schemas.openxmlformats.org/officeDocument/2006/relationships/hyperlink" Target="https://www.atsdr.cdc.gov/toxprofiles/tp208-p.pdf" TargetMode="External"/><Relationship Id="rId2" Type="http://schemas.openxmlformats.org/officeDocument/2006/relationships/hyperlink" Target="https://iris.epa.gov/static/pdfs/0290_summary.pdf" TargetMode="External"/><Relationship Id="rId29" Type="http://schemas.openxmlformats.org/officeDocument/2006/relationships/hyperlink" Target="https://cfpub.epa.gov/ncea/pprtv/documents/Ammonia.pdf" TargetMode="External"/><Relationship Id="rId276" Type="http://schemas.openxmlformats.org/officeDocument/2006/relationships/hyperlink" Target="https://iris.epa.gov/static/pdfs/0305_summary.pdf" TargetMode="External"/><Relationship Id="rId441" Type="http://schemas.openxmlformats.org/officeDocument/2006/relationships/hyperlink" Target="https://www.atsdr.cdc.gov/ToxProfiles/tp75-c2.pdf" TargetMode="External"/><Relationship Id="rId483" Type="http://schemas.openxmlformats.org/officeDocument/2006/relationships/hyperlink" Target="https://www.cdpr.ca.gov/wp-content/uploads/2024/10/sulfuryl-fluoride_addendum.pdf" TargetMode="External"/><Relationship Id="rId40" Type="http://schemas.openxmlformats.org/officeDocument/2006/relationships/hyperlink" Target="https://oehha.ca.gov/media/downloads/crnr/appendixd1final.pdf" TargetMode="External"/><Relationship Id="rId136" Type="http://schemas.openxmlformats.org/officeDocument/2006/relationships/hyperlink" Target="https://hhpprtv.ornl.gov/issue_papers/Cyclohexane.pdf" TargetMode="External"/><Relationship Id="rId178" Type="http://schemas.openxmlformats.org/officeDocument/2006/relationships/hyperlink" Target="https://oehha.ca.gov/media/downloads/crnr/appendixd3final.pdf" TargetMode="External"/><Relationship Id="rId301" Type="http://schemas.openxmlformats.org/officeDocument/2006/relationships/hyperlink" Target="https://www.atsdr.cdc.gov/ToxProfiles/tp140-a.pdf" TargetMode="External"/><Relationship Id="rId343" Type="http://schemas.openxmlformats.org/officeDocument/2006/relationships/hyperlink" Target="https://oehha.ca.gov/media/downloads/crnr/appendixd2final.pdf" TargetMode="External"/><Relationship Id="rId82" Type="http://schemas.openxmlformats.org/officeDocument/2006/relationships/hyperlink" Target="https://iris.epa.gov/static/pdfs/0217_summary.pdf" TargetMode="External"/><Relationship Id="rId203" Type="http://schemas.openxmlformats.org/officeDocument/2006/relationships/hyperlink" Target="https://oehha.ca.gov/media/downloads/crnr/finalegberel050418.pdf" TargetMode="External"/><Relationship Id="rId385" Type="http://schemas.openxmlformats.org/officeDocument/2006/relationships/hyperlink" Target="https://oehha.ca.gov/media/downloads/crnr/appendixd3final.pdf" TargetMode="External"/><Relationship Id="rId245" Type="http://schemas.openxmlformats.org/officeDocument/2006/relationships/hyperlink" Target="https://www.atsdr.cdc.gov/ToxProfiles/tp113-a.pdf" TargetMode="External"/><Relationship Id="rId287" Type="http://schemas.openxmlformats.org/officeDocument/2006/relationships/hyperlink" Target="https://iris.epa.gov/static/pdfs/0545_summary.pdf" TargetMode="External"/><Relationship Id="rId410" Type="http://schemas.openxmlformats.org/officeDocument/2006/relationships/hyperlink" Target="https://oehha.ca.gov/media/downloads/crnr/appendixd3final.pdf" TargetMode="External"/><Relationship Id="rId452" Type="http://schemas.openxmlformats.org/officeDocument/2006/relationships/hyperlink" Target="https://www.atsdr.cdc.gov/ToxProfiles/tp154-a.pdf" TargetMode="External"/><Relationship Id="rId494" Type="http://schemas.openxmlformats.org/officeDocument/2006/relationships/hyperlink" Target="https://oehha.ca.gov/sites/default/files/media/2025-07/1%2C4-DCB%20REL071825_2.pdf" TargetMode="External"/><Relationship Id="rId105" Type="http://schemas.openxmlformats.org/officeDocument/2006/relationships/hyperlink" Target="https://iris.epa.gov/static/pdfs/0657_summary.pdf" TargetMode="External"/><Relationship Id="rId147" Type="http://schemas.openxmlformats.org/officeDocument/2006/relationships/hyperlink" Target="https://oehha.ca.gov/media/downloads/crnr/appendixd3final.pdf" TargetMode="External"/><Relationship Id="rId312" Type="http://schemas.openxmlformats.org/officeDocument/2006/relationships/hyperlink" Target="https://oehha.ca.gov/media/downloads/crnr/appendixd3final.pdf" TargetMode="External"/><Relationship Id="rId354" Type="http://schemas.openxmlformats.org/officeDocument/2006/relationships/hyperlink" Target="https://iris.epa.gov/static/pdfs/0106tr.pdf" TargetMode="External"/><Relationship Id="rId51" Type="http://schemas.openxmlformats.org/officeDocument/2006/relationships/hyperlink" Target="https://oehha.ca.gov/media/downloads/crnr/appendixd3final.pdf" TargetMode="External"/><Relationship Id="rId93" Type="http://schemas.openxmlformats.org/officeDocument/2006/relationships/hyperlink" Target="https://www.atsdr.cdc.gov/ToxProfiles/tp172-a.pdf" TargetMode="External"/><Relationship Id="rId189" Type="http://schemas.openxmlformats.org/officeDocument/2006/relationships/hyperlink" Target="https://oehha.ca.gov/media/downloads/crnr/appendixd3final.pdf" TargetMode="External"/><Relationship Id="rId396" Type="http://schemas.openxmlformats.org/officeDocument/2006/relationships/hyperlink" Target="https://oehha.ca.gov/media/downloads/crnr/appendixd2final.pdf" TargetMode="External"/><Relationship Id="rId214" Type="http://schemas.openxmlformats.org/officeDocument/2006/relationships/hyperlink" Target="https://oehha.ca.gov/media/downloads/crnr/appendixd3final.pdf" TargetMode="External"/><Relationship Id="rId256" Type="http://schemas.openxmlformats.org/officeDocument/2006/relationships/hyperlink" Target="https://oehha.ca.gov/media/downloads/crnr/appendixd3final.pdf" TargetMode="External"/><Relationship Id="rId298" Type="http://schemas.openxmlformats.org/officeDocument/2006/relationships/hyperlink" Target="https://oehha.ca.gov/media/downloads/crnr/appendixd2final.pdf" TargetMode="External"/><Relationship Id="rId421" Type="http://schemas.openxmlformats.org/officeDocument/2006/relationships/hyperlink" Target="https://oehha.ca.gov/media/downloads/crnr/appendixd2final.pdf" TargetMode="External"/><Relationship Id="rId463" Type="http://schemas.openxmlformats.org/officeDocument/2006/relationships/hyperlink" Target="https://iris.epa.gov/static/pdfs/1023_summary.pdf" TargetMode="External"/><Relationship Id="rId116" Type="http://schemas.openxmlformats.org/officeDocument/2006/relationships/hyperlink" Target="https://iris.epa.gov/static/pdfs/1003_summary.pdf" TargetMode="External"/><Relationship Id="rId158" Type="http://schemas.openxmlformats.org/officeDocument/2006/relationships/hyperlink" Target="https://iris.epa.gov/static/pdfs/0642_summary.pdf" TargetMode="External"/><Relationship Id="rId323" Type="http://schemas.openxmlformats.org/officeDocument/2006/relationships/hyperlink" Target="https://oehha.ca.gov/media/downloads/crnr/appendixd3final.pdf" TargetMode="External"/><Relationship Id="rId20" Type="http://schemas.openxmlformats.org/officeDocument/2006/relationships/hyperlink" Target="https://iris.epa.gov/static/pdfs/0206_summary.pdf" TargetMode="External"/><Relationship Id="rId62" Type="http://schemas.openxmlformats.org/officeDocument/2006/relationships/hyperlink" Target="https://www.atsdr.cdc.gov/ToxProfiles/tp27-a.pdf" TargetMode="External"/><Relationship Id="rId365" Type="http://schemas.openxmlformats.org/officeDocument/2006/relationships/hyperlink" Target="https://www.atsdr.cdc.gov/ToxProfiles/tp56-a.pdf" TargetMode="External"/><Relationship Id="rId190" Type="http://schemas.openxmlformats.org/officeDocument/2006/relationships/hyperlink" Target="https://hhpprtv.ornl.gov/issue_papers/Ethylbenzene.pdf" TargetMode="External"/><Relationship Id="rId204" Type="http://schemas.openxmlformats.org/officeDocument/2006/relationships/hyperlink" Target="https://oehha.ca.gov/media/downloads/crnr/finalegberel050418.pdf" TargetMode="External"/><Relationship Id="rId225" Type="http://schemas.openxmlformats.org/officeDocument/2006/relationships/hyperlink" Target="https://www.atsdr.cdc.gov/ToxProfiles/tp11-a.pdf" TargetMode="External"/><Relationship Id="rId246" Type="http://schemas.openxmlformats.org/officeDocument/2006/relationships/hyperlink" Target="https://hhpprtv.ornl.gov/issue_papers/Hydrazine.pdf" TargetMode="External"/><Relationship Id="rId267" Type="http://schemas.openxmlformats.org/officeDocument/2006/relationships/hyperlink" Target="https://iris.epa.gov/static/pdfs/0373_summary.pdf" TargetMode="External"/><Relationship Id="rId288" Type="http://schemas.openxmlformats.org/officeDocument/2006/relationships/hyperlink" Target="https://iris.epa.gov/static/pdfs/0545_summary.pdf" TargetMode="External"/><Relationship Id="rId411" Type="http://schemas.openxmlformats.org/officeDocument/2006/relationships/hyperlink" Target="https://www.atsdr.cdc.gov/ToxProfiles/tp39.pdf" TargetMode="External"/><Relationship Id="rId432" Type="http://schemas.openxmlformats.org/officeDocument/2006/relationships/hyperlink" Target="https://hhpprtv.ornl.gov/issue_papers/Cyclohexanone.pdf" TargetMode="External"/><Relationship Id="rId453" Type="http://schemas.openxmlformats.org/officeDocument/2006/relationships/hyperlink" Target="https://hhpprtv.ornl.gov/issue_papers/MethylAcrylate.pdf" TargetMode="External"/><Relationship Id="rId474" Type="http://schemas.openxmlformats.org/officeDocument/2006/relationships/hyperlink" Target="https://oehha.ca.gov/media/downloads/crnr/tmbrelfinal100602023.pdf" TargetMode="External"/><Relationship Id="rId106" Type="http://schemas.openxmlformats.org/officeDocument/2006/relationships/hyperlink" Target="https://iris.epa.gov/static/pdfs/0657_summary.pdf" TargetMode="External"/><Relationship Id="rId127" Type="http://schemas.openxmlformats.org/officeDocument/2006/relationships/hyperlink" Target="https://www.atsdr.cdc.gov/ToxProfiles/tp7-a.pdf" TargetMode="External"/><Relationship Id="rId313" Type="http://schemas.openxmlformats.org/officeDocument/2006/relationships/hyperlink" Target="https://oehha.ca.gov/media/downloads/crnr/appendixd3final.pdf" TargetMode="External"/><Relationship Id="rId495" Type="http://schemas.openxmlformats.org/officeDocument/2006/relationships/hyperlink" Target="https://oehha.ca.gov/sites/default/files/media/2025-07/1%2C4-DCB%20REL071825_2.pdf" TargetMode="External"/><Relationship Id="rId10" Type="http://schemas.openxmlformats.org/officeDocument/2006/relationships/hyperlink" Target="https://iris.epa.gov/static/pdfs/0364_summary.pdf" TargetMode="External"/><Relationship Id="rId31" Type="http://schemas.openxmlformats.org/officeDocument/2006/relationships/hyperlink" Target="https://www.atsdr.cdc.gov/ToxProfiles/tp126-a.pdf" TargetMode="External"/><Relationship Id="rId52" Type="http://schemas.openxmlformats.org/officeDocument/2006/relationships/hyperlink" Target="https://oehha.ca.gov/media/downloads/crnr/appendixd3final.pdf" TargetMode="External"/><Relationship Id="rId73" Type="http://schemas.openxmlformats.org/officeDocument/2006/relationships/hyperlink" Target="https://oehha.ca.gov/media/downloads/crnr/appendixd2final.pdf" TargetMode="External"/><Relationship Id="rId94" Type="http://schemas.openxmlformats.org/officeDocument/2006/relationships/hyperlink" Target="https://oehha.ca.gov/media/downloads/crnr/appendixd3final.pdf" TargetMode="External"/><Relationship Id="rId148" Type="http://schemas.openxmlformats.org/officeDocument/2006/relationships/hyperlink" Target="https://www.atsdr.cdc.gov/ToxProfiles/tp14-a.pdf" TargetMode="External"/><Relationship Id="rId169" Type="http://schemas.openxmlformats.org/officeDocument/2006/relationships/hyperlink" Target="https://oehha.ca.gov/media/downloads/crnr/appendixd3final.pdf" TargetMode="External"/><Relationship Id="rId334" Type="http://schemas.openxmlformats.org/officeDocument/2006/relationships/hyperlink" Target="https://oehha.ca.gov/media/downloads/crnr/appendixd3final.pdf" TargetMode="External"/><Relationship Id="rId355" Type="http://schemas.openxmlformats.org/officeDocument/2006/relationships/hyperlink" Target="https://www.atsdr.cdc.gov/ToxProfiles/tp18-a.pdf" TargetMode="External"/><Relationship Id="rId376" Type="http://schemas.openxmlformats.org/officeDocument/2006/relationships/hyperlink" Target="https://www.atsdr.cdc.gov/ToxProfiles/tp70-a.pdf" TargetMode="External"/><Relationship Id="rId397" Type="http://schemas.openxmlformats.org/officeDocument/2006/relationships/hyperlink" Target="https://www.atsdr.cdc.gov/ToxProfiles/tp58-a.pdf" TargetMode="External"/><Relationship Id="rId4" Type="http://schemas.openxmlformats.org/officeDocument/2006/relationships/hyperlink" Target="https://oehha.ca.gov/media/downloads/air/document/acetaldehydepostsrp3.pdf" TargetMode="External"/><Relationship Id="rId180" Type="http://schemas.openxmlformats.org/officeDocument/2006/relationships/hyperlink" Target="https://oehha.ca.gov/media/downloads/crnr/appendixd2final.pdf" TargetMode="External"/><Relationship Id="rId215" Type="http://schemas.openxmlformats.org/officeDocument/2006/relationships/hyperlink" Target="https://iris.epa.gov/static/pdfs/0525_summary.pdf" TargetMode="External"/><Relationship Id="rId236" Type="http://schemas.openxmlformats.org/officeDocument/2006/relationships/hyperlink" Target="https://www.atsdr.cdc.gov/ToxProfiles/tp112-a.pdf" TargetMode="External"/><Relationship Id="rId257" Type="http://schemas.openxmlformats.org/officeDocument/2006/relationships/hyperlink" Target="https://oehha.ca.gov/media/downloads/crnr/appendixd3final.pdf" TargetMode="External"/><Relationship Id="rId278" Type="http://schemas.openxmlformats.org/officeDocument/2006/relationships/hyperlink" Target="https://oehha.ca.gov/media/downloads/crnr/appendixd3final.pdf" TargetMode="External"/><Relationship Id="rId401" Type="http://schemas.openxmlformats.org/officeDocument/2006/relationships/hyperlink" Target="https://www.atsdr.cdc.gov/ToxProfiles/tp59-a.pdf" TargetMode="External"/><Relationship Id="rId422" Type="http://schemas.openxmlformats.org/officeDocument/2006/relationships/hyperlink" Target="https://oehha.ca.gov/media/downloads/crnr/appendixd2final.pdf" TargetMode="External"/><Relationship Id="rId443" Type="http://schemas.openxmlformats.org/officeDocument/2006/relationships/hyperlink" Target="https://hhpprtv.ornl.gov/issue_papers/IsobutylAlcohol.pdf" TargetMode="External"/><Relationship Id="rId464" Type="http://schemas.openxmlformats.org/officeDocument/2006/relationships/hyperlink" Target="https://hhpprtv.ornl.gov/issue_papers/Trichlorobenzene124.pdf" TargetMode="External"/><Relationship Id="rId303" Type="http://schemas.openxmlformats.org/officeDocument/2006/relationships/hyperlink" Target="https://hhpprtv.ornl.gov/issue_papers/Nitropropane2.pdf" TargetMode="External"/><Relationship Id="rId485" Type="http://schemas.openxmlformats.org/officeDocument/2006/relationships/hyperlink" Target="https://www.atsdr.cdc.gov/ToxProfiles/tp82-a.pdf" TargetMode="External"/><Relationship Id="rId42" Type="http://schemas.openxmlformats.org/officeDocument/2006/relationships/hyperlink" Target="https://oehha.ca.gov/media/downloads/crnr/appendixd1final.pdf" TargetMode="External"/><Relationship Id="rId84" Type="http://schemas.openxmlformats.org/officeDocument/2006/relationships/hyperlink" Target="https://iris.epa.gov/static/pdfs/0020_summary.pdf" TargetMode="External"/><Relationship Id="rId138" Type="http://schemas.openxmlformats.org/officeDocument/2006/relationships/hyperlink" Target="https://www.atsdr.cdc.gov/ToxProfiles/tp10-a.pdf" TargetMode="External"/><Relationship Id="rId345" Type="http://schemas.openxmlformats.org/officeDocument/2006/relationships/hyperlink" Target="https://oehha.ca.gov/media/downloads/crnr/appendixd3final.pdf" TargetMode="External"/><Relationship Id="rId387" Type="http://schemas.openxmlformats.org/officeDocument/2006/relationships/hyperlink" Target="https://www.atsdr.cdc.gov/ToxProfiles/tp19-a.pdf" TargetMode="External"/><Relationship Id="rId191" Type="http://schemas.openxmlformats.org/officeDocument/2006/relationships/hyperlink" Target="https://www.atsdr.cdc.gov/ToxProfiles/tp110-a.pdf" TargetMode="External"/><Relationship Id="rId205" Type="http://schemas.openxmlformats.org/officeDocument/2006/relationships/hyperlink" Target="https://www.atsdr.cdc.gov/ToxProfiles/tp118-a.pdf" TargetMode="External"/><Relationship Id="rId247" Type="http://schemas.openxmlformats.org/officeDocument/2006/relationships/hyperlink" Target="https://oehha.ca.gov/media/downloads/crnr/appendixd3final.pdf" TargetMode="External"/><Relationship Id="rId412" Type="http://schemas.openxmlformats.org/officeDocument/2006/relationships/hyperlink" Target="https://www.atsdr.cdc.gov/ToxProfiles/tp71-a.pdf" TargetMode="External"/><Relationship Id="rId107" Type="http://schemas.openxmlformats.org/officeDocument/2006/relationships/hyperlink" Target="https://oehha.ca.gov/media/downloads/crnr/appendixd3final.pdf" TargetMode="External"/><Relationship Id="rId289" Type="http://schemas.openxmlformats.org/officeDocument/2006/relationships/hyperlink" Target="https://iris.epa.gov/static/pdfs/0545_summary.pdf" TargetMode="External"/><Relationship Id="rId454" Type="http://schemas.openxmlformats.org/officeDocument/2006/relationships/hyperlink" Target="https://hhpprtv.ornl.gov/issue_papers/Methacrylonitrile.pdf" TargetMode="External"/><Relationship Id="rId11" Type="http://schemas.openxmlformats.org/officeDocument/2006/relationships/hyperlink" Target="https://oehha.ca.gov/media/downloads/crnr/appendixd1final.pdf" TargetMode="External"/><Relationship Id="rId53" Type="http://schemas.openxmlformats.org/officeDocument/2006/relationships/hyperlink" Target="https://iris.epa.gov/static/pdfs/0012_summary.pdf" TargetMode="External"/><Relationship Id="rId149" Type="http://schemas.openxmlformats.org/officeDocument/2006/relationships/hyperlink" Target="https://oehha.ca.gov/media/downloads/crnr/appendixd2final.pdf" TargetMode="External"/><Relationship Id="rId314" Type="http://schemas.openxmlformats.org/officeDocument/2006/relationships/hyperlink" Target="https://iris.epa.gov/static/pdfs/0697_summary.pdf" TargetMode="External"/><Relationship Id="rId356" Type="http://schemas.openxmlformats.org/officeDocument/2006/relationships/hyperlink" Target="https://oehha.ca.gov/media/downloads/crnr/appendixd2final.pdf" TargetMode="External"/><Relationship Id="rId398" Type="http://schemas.openxmlformats.org/officeDocument/2006/relationships/hyperlink" Target="https://oehha.ca.gov/chemicals/vinyl-acetate" TargetMode="External"/><Relationship Id="rId95" Type="http://schemas.openxmlformats.org/officeDocument/2006/relationships/hyperlink" Target="https://www.atsdr.cdc.gov/ToxProfiles/tp172-a.pdf" TargetMode="External"/><Relationship Id="rId160" Type="http://schemas.openxmlformats.org/officeDocument/2006/relationships/hyperlink" Target="https://oehha.ca.gov/media/downloads/crnr/appendixd3final.pdf" TargetMode="External"/><Relationship Id="rId216" Type="http://schemas.openxmlformats.org/officeDocument/2006/relationships/hyperlink" Target="https://oehha.ca.gov/media/downloads/crnr/appendixd2final.pdf" TargetMode="External"/><Relationship Id="rId423" Type="http://schemas.openxmlformats.org/officeDocument/2006/relationships/hyperlink" Target="https://hhpprtv.ornl.gov/issue_papers/Adiponitrile.pdf" TargetMode="External"/><Relationship Id="rId258" Type="http://schemas.openxmlformats.org/officeDocument/2006/relationships/hyperlink" Target="https://hhpprtv.ornl.gov/issue_papers/Isopropanol.pdf" TargetMode="External"/><Relationship Id="rId465" Type="http://schemas.openxmlformats.org/officeDocument/2006/relationships/hyperlink" Target="https://www.atsdr.cdc.gov/ToxProfiles/tp150-a.pdf" TargetMode="External"/><Relationship Id="rId22" Type="http://schemas.openxmlformats.org/officeDocument/2006/relationships/hyperlink" Target="https://cfpub.epa.gov/ncea/pprtv/documents/Aluminum.pdf" TargetMode="External"/><Relationship Id="rId64" Type="http://schemas.openxmlformats.org/officeDocument/2006/relationships/hyperlink" Target="https://www.atsdr.cdc.gov/ToxProfiles/tp209-a.pdf" TargetMode="External"/><Relationship Id="rId118" Type="http://schemas.openxmlformats.org/officeDocument/2006/relationships/hyperlink" Target="https://www.atsdr.cdc.gov/ToxProfiles/tp106-a.pdf" TargetMode="External"/><Relationship Id="rId325" Type="http://schemas.openxmlformats.org/officeDocument/2006/relationships/hyperlink" Target="https://oehha.ca.gov/media/downloads/crnr/appendixd3final.pdf" TargetMode="External"/><Relationship Id="rId367" Type="http://schemas.openxmlformats.org/officeDocument/2006/relationships/hyperlink" Target="https://www.atsdr.cdc.gov/ToxProfiles/tp56-a.pdf" TargetMode="External"/><Relationship Id="rId171" Type="http://schemas.openxmlformats.org/officeDocument/2006/relationships/hyperlink" Target="https://www.atsdr.cdc.gov/ToxProfiles/tp187-a.pdf" TargetMode="External"/><Relationship Id="rId227" Type="http://schemas.openxmlformats.org/officeDocument/2006/relationships/hyperlink" Target="https://www.atsdr.cdc.gov/ToxProfiles/tp111-a.pdf" TargetMode="External"/><Relationship Id="rId269" Type="http://schemas.openxmlformats.org/officeDocument/2006/relationships/hyperlink" Target="https://cfpub.epa.gov/ncea/iris/iris_documents/documents/subst/0370_summary.pdf" TargetMode="External"/><Relationship Id="rId434" Type="http://schemas.openxmlformats.org/officeDocument/2006/relationships/hyperlink" Target="https://hhpprtv.ornl.gov/issue_papers/Dichloroethylenecis12.pdf" TargetMode="External"/><Relationship Id="rId476" Type="http://schemas.openxmlformats.org/officeDocument/2006/relationships/hyperlink" Target="https://hhpprtv.ornl.gov/issue_papers/AcetoneCyanohydrin.pdf" TargetMode="External"/><Relationship Id="rId33" Type="http://schemas.openxmlformats.org/officeDocument/2006/relationships/hyperlink" Target="https://oehha.ca.gov/media/downloads/crnr/appendixd2final.pdf" TargetMode="External"/><Relationship Id="rId129" Type="http://schemas.openxmlformats.org/officeDocument/2006/relationships/hyperlink" Target="https://oehha.ca.gov/media/downloads/crnr/appendixd2final.pdf" TargetMode="External"/><Relationship Id="rId280" Type="http://schemas.openxmlformats.org/officeDocument/2006/relationships/hyperlink" Target="https://iris.epa.gov/static/pdfs/0529_summary.pdf" TargetMode="External"/><Relationship Id="rId336" Type="http://schemas.openxmlformats.org/officeDocument/2006/relationships/hyperlink" Target="https://www.atsdr.cdc.gov/ToxProfiles/tp161-a.pdf" TargetMode="External"/><Relationship Id="rId75" Type="http://schemas.openxmlformats.org/officeDocument/2006/relationships/hyperlink" Target="https://hhpprtv.ornl.gov/issue_papers/Butylalcoholsec.pdf" TargetMode="External"/><Relationship Id="rId140" Type="http://schemas.openxmlformats.org/officeDocument/2006/relationships/hyperlink" Target="https://www.atsdr.cdc.gov/toxprofiles/tp10.pdf" TargetMode="External"/><Relationship Id="rId182" Type="http://schemas.openxmlformats.org/officeDocument/2006/relationships/hyperlink" Target="https://iris.epa.gov/static/pdfs/0630_summary.pdf" TargetMode="External"/><Relationship Id="rId378" Type="http://schemas.openxmlformats.org/officeDocument/2006/relationships/hyperlink" Target="https://hhpprtv.ornl.gov/issue_papers/Trichloroethane112.pdf" TargetMode="External"/><Relationship Id="rId403" Type="http://schemas.openxmlformats.org/officeDocument/2006/relationships/hyperlink" Target="https://iris.epa.gov/static/pdfs/0671_summary.pdf" TargetMode="External"/><Relationship Id="rId6" Type="http://schemas.openxmlformats.org/officeDocument/2006/relationships/hyperlink" Target="https://www.atsdr.cdc.gov/ToxProfiles/tp21-a.pdf" TargetMode="External"/><Relationship Id="rId238" Type="http://schemas.openxmlformats.org/officeDocument/2006/relationships/hyperlink" Target="https://iris.epa.gov/static/pdfs/0167_summary.pdf" TargetMode="External"/><Relationship Id="rId445" Type="http://schemas.openxmlformats.org/officeDocument/2006/relationships/hyperlink" Target="https://www.atsdr.cdc.gov/ToxProfiles/tp121-a.pdf" TargetMode="External"/><Relationship Id="rId487" Type="http://schemas.openxmlformats.org/officeDocument/2006/relationships/hyperlink" Target="https://oehha.ca.gov/sites/default/files/media/2025-07/1%2C4-DCB%20REL071825_2.pdf" TargetMode="External"/><Relationship Id="rId291" Type="http://schemas.openxmlformats.org/officeDocument/2006/relationships/hyperlink" Target="https://www.atsdr.cdc.gov/ToxProfiles/tp91-a.pdf" TargetMode="External"/><Relationship Id="rId305" Type="http://schemas.openxmlformats.org/officeDocument/2006/relationships/hyperlink" Target="https://oehha.ca.gov/chemicals/oleum" TargetMode="External"/><Relationship Id="rId347" Type="http://schemas.openxmlformats.org/officeDocument/2006/relationships/hyperlink" Target="https://www.atsdr.cdc.gov/ToxProfiles/tp53-a.pdf" TargetMode="External"/><Relationship Id="rId44" Type="http://schemas.openxmlformats.org/officeDocument/2006/relationships/hyperlink" Target="https://oehha.ca.gov/media/downloads/crnr/appendixd1final.pdf" TargetMode="External"/><Relationship Id="rId86" Type="http://schemas.openxmlformats.org/officeDocument/2006/relationships/hyperlink" Target="https://www.atsdr.cdc.gov/ToxProfiles/tp30-a.pdf" TargetMode="External"/><Relationship Id="rId151" Type="http://schemas.openxmlformats.org/officeDocument/2006/relationships/hyperlink" Target="https://www.atsdr.cdc.gov/ToxProfiles/tp134-a.pdf" TargetMode="External"/><Relationship Id="rId389" Type="http://schemas.openxmlformats.org/officeDocument/2006/relationships/hyperlink" Target="https://www.atsdr.cdc.gov/toxprofiles/tp57.pdf" TargetMode="External"/><Relationship Id="rId193" Type="http://schemas.openxmlformats.org/officeDocument/2006/relationships/hyperlink" Target="https://oehha.ca.gov/media/downloads/crnr/appendixd3final.pdf" TargetMode="External"/><Relationship Id="rId207" Type="http://schemas.openxmlformats.org/officeDocument/2006/relationships/hyperlink" Target="https://oehha.ca.gov/media/downloads/crnr/appendixd3final.pdf" TargetMode="External"/><Relationship Id="rId249" Type="http://schemas.openxmlformats.org/officeDocument/2006/relationships/hyperlink" Target="https://iris.epa.gov/static/pdfs/0396_summary.pdf" TargetMode="External"/><Relationship Id="rId414" Type="http://schemas.openxmlformats.org/officeDocument/2006/relationships/hyperlink" Target="https://www.atsdr.cdc.gov/ToxProfiles/tp71-a.pdf" TargetMode="External"/><Relationship Id="rId456" Type="http://schemas.openxmlformats.org/officeDocument/2006/relationships/hyperlink" Target="https://hhpprtv.ornl.gov/issue_papers/Methylnaphthalene1.pdf" TargetMode="External"/><Relationship Id="rId13" Type="http://schemas.openxmlformats.org/officeDocument/2006/relationships/hyperlink" Target="https://www.atsdr.cdc.gov/ToxProfiles/tp124.pdf" TargetMode="External"/><Relationship Id="rId109" Type="http://schemas.openxmlformats.org/officeDocument/2006/relationships/hyperlink" Target="https://hhpprtv.ornl.gov/issue_papers/Chloroethane.pdf" TargetMode="External"/><Relationship Id="rId260" Type="http://schemas.openxmlformats.org/officeDocument/2006/relationships/hyperlink" Target="https://oehha.ca.gov/media/downloads/crnr/appendixd3final.pdf" TargetMode="External"/><Relationship Id="rId316" Type="http://schemas.openxmlformats.org/officeDocument/2006/relationships/hyperlink" Target="https://www.atsdr.cdc.gov/ToxProfiles/tp103-a.pdf" TargetMode="External"/><Relationship Id="rId55" Type="http://schemas.openxmlformats.org/officeDocument/2006/relationships/hyperlink" Target="https://iris.epa.gov/static/pdfs/0012_summary.pdf" TargetMode="External"/><Relationship Id="rId97" Type="http://schemas.openxmlformats.org/officeDocument/2006/relationships/hyperlink" Target="https://oehha.ca.gov/media/downloads/crnr/appendixd3final.pdf" TargetMode="External"/><Relationship Id="rId120" Type="http://schemas.openxmlformats.org/officeDocument/2006/relationships/hyperlink" Target="https://oehha.ca.gov/media/downloads/crnr/appendixd2final.pdf" TargetMode="External"/><Relationship Id="rId358" Type="http://schemas.openxmlformats.org/officeDocument/2006/relationships/hyperlink" Target="https://oehha.ca.gov/media/downloads/crnr/appendixd2final.pdf" TargetMode="External"/><Relationship Id="rId162" Type="http://schemas.openxmlformats.org/officeDocument/2006/relationships/hyperlink" Target="https://hhpprtv.ornl.gov/issue_papers/DiethyleneGlycolMonoethylEther.pdf" TargetMode="External"/><Relationship Id="rId218" Type="http://schemas.openxmlformats.org/officeDocument/2006/relationships/hyperlink" Target="https://oehha.ca.gov/media/downloads/crnr/appendixd3final.pdf" TargetMode="External"/><Relationship Id="rId425" Type="http://schemas.openxmlformats.org/officeDocument/2006/relationships/hyperlink" Target="https://www.atsdr.cdc.gov/ToxProfiles/tp188-a.pdf" TargetMode="External"/><Relationship Id="rId467" Type="http://schemas.openxmlformats.org/officeDocument/2006/relationships/hyperlink" Target="https://www.atsdr.cdc.gov/ToxProfiles/tp33.pdf" TargetMode="External"/><Relationship Id="rId271" Type="http://schemas.openxmlformats.org/officeDocument/2006/relationships/hyperlink" Target="https://www.atsdr.cdc.gov/ToxProfiles/tp46-a.pdf" TargetMode="External"/><Relationship Id="rId24" Type="http://schemas.openxmlformats.org/officeDocument/2006/relationships/hyperlink" Target="https://oehha.ca.gov/media/downloads/crnr/appendixd3final.pdf" TargetMode="External"/><Relationship Id="rId66" Type="http://schemas.openxmlformats.org/officeDocument/2006/relationships/hyperlink" Target="https://www.atsdr.cdc.gov/ToxProfiles/tp209-c3.pdf" TargetMode="External"/><Relationship Id="rId131" Type="http://schemas.openxmlformats.org/officeDocument/2006/relationships/hyperlink" Target="https://iris.epa.gov/static/pdfs/0060_summary.pdf" TargetMode="External"/><Relationship Id="rId327" Type="http://schemas.openxmlformats.org/officeDocument/2006/relationships/hyperlink" Target="https://iris.epa.gov/static/pdfs/0136tr.pdf" TargetMode="External"/><Relationship Id="rId369" Type="http://schemas.openxmlformats.org/officeDocument/2006/relationships/hyperlink" Target="https://www.atsdr.cdc.gov/ToxProfiles/tp206-a.pdf" TargetMode="External"/><Relationship Id="rId173" Type="http://schemas.openxmlformats.org/officeDocument/2006/relationships/hyperlink" Target="https://www.atsdr.cdc.gov/ToxProfiles/tp187-a.pdf" TargetMode="External"/><Relationship Id="rId229" Type="http://schemas.openxmlformats.org/officeDocument/2006/relationships/hyperlink" Target="https://iris.epa.gov/static/pdfs/0419tr.pdf" TargetMode="External"/><Relationship Id="rId380" Type="http://schemas.openxmlformats.org/officeDocument/2006/relationships/hyperlink" Target="https://www.atsdr.cdc.gov/ToxProfiles/tp19-a.pdf" TargetMode="External"/><Relationship Id="rId436" Type="http://schemas.openxmlformats.org/officeDocument/2006/relationships/hyperlink" Target="https://hhpprtv.ornl.gov/issue_papers/EthylAcetate.pdf" TargetMode="External"/><Relationship Id="rId240" Type="http://schemas.openxmlformats.org/officeDocument/2006/relationships/hyperlink" Target="https://www.atsdr.cdc.gov/ToxProfiles/tp120-a.pdf" TargetMode="External"/><Relationship Id="rId478" Type="http://schemas.openxmlformats.org/officeDocument/2006/relationships/hyperlink" Target="https://hhpprtv.ornl.gov/issue_papers/Biphenyl11.pdf" TargetMode="External"/><Relationship Id="rId35" Type="http://schemas.openxmlformats.org/officeDocument/2006/relationships/hyperlink" Target="https://www.atsdr.cdc.gov/ToxProfiles/tp23.pdf" TargetMode="External"/><Relationship Id="rId77" Type="http://schemas.openxmlformats.org/officeDocument/2006/relationships/hyperlink" Target="https://oehha.ca.gov/media/downloads/crnr/appendixd3final.pdf" TargetMode="External"/><Relationship Id="rId100" Type="http://schemas.openxmlformats.org/officeDocument/2006/relationships/hyperlink" Target="https://hhpprtv.ornl.gov/issue_papers/Chlorobenzene.pdf" TargetMode="External"/><Relationship Id="rId282" Type="http://schemas.openxmlformats.org/officeDocument/2006/relationships/hyperlink" Target="https://iris.epa.gov/static/pdfs/0173_summary.pdf" TargetMode="External"/><Relationship Id="rId338" Type="http://schemas.openxmlformats.org/officeDocument/2006/relationships/hyperlink" Target="https://oehha.ca.gov/media/downloads/crnr/appendixd3final.pdf" TargetMode="External"/><Relationship Id="rId8" Type="http://schemas.openxmlformats.org/officeDocument/2006/relationships/hyperlink" Target="https://cfpub.epa.gov/ncea/iris/iris_documents/documents/subst/0205_summary.pdf" TargetMode="External"/><Relationship Id="rId142" Type="http://schemas.openxmlformats.org/officeDocument/2006/relationships/hyperlink" Target="https://hhpprtv.ornl.gov/issue_papers/Dichloroethylenetrans12.pdf" TargetMode="External"/><Relationship Id="rId184" Type="http://schemas.openxmlformats.org/officeDocument/2006/relationships/hyperlink" Target="https://cfpub.epa.gov/ncea/pprtv/documents/EthylAcrylate.pdf" TargetMode="External"/><Relationship Id="rId391" Type="http://schemas.openxmlformats.org/officeDocument/2006/relationships/hyperlink" Target="https://oehha.ca.gov/media/downloads/crnr/appendixd3final.pdf" TargetMode="External"/><Relationship Id="rId405" Type="http://schemas.openxmlformats.org/officeDocument/2006/relationships/hyperlink" Target="https://www.atsdr.cdc.gov/ToxProfiles/tp20-a.pdf" TargetMode="External"/><Relationship Id="rId447" Type="http://schemas.openxmlformats.org/officeDocument/2006/relationships/hyperlink" Target="https://www.atsdr.cdc.gov/ToxProfiles/tp76-c2.pdf" TargetMode="External"/><Relationship Id="rId251" Type="http://schemas.openxmlformats.org/officeDocument/2006/relationships/hyperlink" Target="https://iris.epa.gov/static/pdfs/0061_summary.pdf" TargetMode="External"/><Relationship Id="rId489" Type="http://schemas.openxmlformats.org/officeDocument/2006/relationships/hyperlink" Target="https://wwwn.cdc.gov/TSP/ToxProfiles/ToxProfiles.aspx?id=245&amp;tid=44" TargetMode="External"/><Relationship Id="rId46" Type="http://schemas.openxmlformats.org/officeDocument/2006/relationships/hyperlink" Target="https://iris.epa.gov/static/pdfs/0276_summary.pdf" TargetMode="External"/><Relationship Id="rId293" Type="http://schemas.openxmlformats.org/officeDocument/2006/relationships/hyperlink" Target="https://www.atsdr.cdc.gov/ToxProfiles/tp67-a.pdf" TargetMode="External"/><Relationship Id="rId307" Type="http://schemas.openxmlformats.org/officeDocument/2006/relationships/hyperlink" Target="https://oehha.ca.gov/media/downloads/crnr/appendixd3final.pdf" TargetMode="External"/><Relationship Id="rId349" Type="http://schemas.openxmlformats.org/officeDocument/2006/relationships/hyperlink" Target="https://oehha.ca.gov/media/downloads/crnr/appendixd2final.pdf" TargetMode="External"/><Relationship Id="rId88" Type="http://schemas.openxmlformats.org/officeDocument/2006/relationships/hyperlink" Target="https://www.atsdr.cdc.gov/ToxProfiles/tp30-a.pdf" TargetMode="External"/><Relationship Id="rId111" Type="http://schemas.openxmlformats.org/officeDocument/2006/relationships/hyperlink" Target="https://oehha.ca.gov/media/downloads/crnr/appendixd3final.pdf" TargetMode="External"/><Relationship Id="rId153" Type="http://schemas.openxmlformats.org/officeDocument/2006/relationships/hyperlink" Target="https://cfpub.epa.gov/ncea/iris/iris_documents/documents/subst/0224_summary.pdf" TargetMode="External"/><Relationship Id="rId195" Type="http://schemas.openxmlformats.org/officeDocument/2006/relationships/hyperlink" Target="https://oehha.ca.gov/media/downloads/crnr/appendixd3final.pdf" TargetMode="External"/><Relationship Id="rId209" Type="http://schemas.openxmlformats.org/officeDocument/2006/relationships/hyperlink" Target="https://iris.epa.gov/static/pdfs/0513_summary.pdf" TargetMode="External"/><Relationship Id="rId360" Type="http://schemas.openxmlformats.org/officeDocument/2006/relationships/hyperlink" Target="https://www.atsdr.cdc.gov/ToxProfiles/tp101-a.pdf" TargetMode="External"/><Relationship Id="rId416" Type="http://schemas.openxmlformats.org/officeDocument/2006/relationships/hyperlink" Target="https://oehha.ca.gov/media/downloads/crnr/appendixd3final.pdf" TargetMode="External"/><Relationship Id="rId220" Type="http://schemas.openxmlformats.org/officeDocument/2006/relationships/hyperlink" Target="https://www.atsdr.cdc.gov/ToxProfiles/tp137-a.pdf" TargetMode="External"/><Relationship Id="rId458" Type="http://schemas.openxmlformats.org/officeDocument/2006/relationships/hyperlink" Target="https://hhpprtv.ornl.gov/issue_papers/Nitroaniline4.pdf" TargetMode="External"/><Relationship Id="rId15" Type="http://schemas.openxmlformats.org/officeDocument/2006/relationships/hyperlink" Target="https://cfpub.epa.gov/ncea/iris/iris_documents/documents/subst/0286_summary.pdf" TargetMode="External"/><Relationship Id="rId57" Type="http://schemas.openxmlformats.org/officeDocument/2006/relationships/hyperlink" Target="https://iris.epa.gov/static/pdfs/0015_summary.pdf" TargetMode="External"/><Relationship Id="rId262" Type="http://schemas.openxmlformats.org/officeDocument/2006/relationships/hyperlink" Target="https://oehha.ca.gov/media/downloads/crnr/appendixd2final.pdf" TargetMode="External"/><Relationship Id="rId318" Type="http://schemas.openxmlformats.org/officeDocument/2006/relationships/hyperlink" Target="https://oehha.ca.gov/media/downloads/crnr/appendixd3final.pdf" TargetMode="External"/><Relationship Id="rId99" Type="http://schemas.openxmlformats.org/officeDocument/2006/relationships/hyperlink" Target="https://iris.epa.gov/static/pdfs/0537_summary.pdf" TargetMode="External"/><Relationship Id="rId122" Type="http://schemas.openxmlformats.org/officeDocument/2006/relationships/hyperlink" Target="https://iris.epa.gov/static/pdfs/1021_summary.pdf" TargetMode="External"/><Relationship Id="rId164" Type="http://schemas.openxmlformats.org/officeDocument/2006/relationships/hyperlink" Target="https://oehha.ca.gov/media/downloads/crnr/appendixd3final.pdf" TargetMode="External"/><Relationship Id="rId371" Type="http://schemas.openxmlformats.org/officeDocument/2006/relationships/hyperlink" Target="https://oehha.ca.gov/media/downloads/air/report-hot-spots/finaltdirelmarch2016.pdf" TargetMode="External"/><Relationship Id="rId427" Type="http://schemas.openxmlformats.org/officeDocument/2006/relationships/hyperlink" Target="https://iris.epa.gov/static/pdfs/1018_summary.pdf" TargetMode="External"/><Relationship Id="rId469" Type="http://schemas.openxmlformats.org/officeDocument/2006/relationships/hyperlink" Target="https://www.atsdr.cdc.gov/ToxProfiles/tp33.pdf" TargetMode="External"/><Relationship Id="rId26" Type="http://schemas.openxmlformats.org/officeDocument/2006/relationships/hyperlink" Target="https://oehha.ca.gov/media/downloads/crnr/appendixd3final.pdf" TargetMode="External"/><Relationship Id="rId231" Type="http://schemas.openxmlformats.org/officeDocument/2006/relationships/hyperlink" Target="https://oehha.ca.gov/media/downloads/crnr/appendixd1final.pdf" TargetMode="External"/><Relationship Id="rId273" Type="http://schemas.openxmlformats.org/officeDocument/2006/relationships/hyperlink" Target="https://oehha.ca.gov/media/downloads/crnr/appendixd1final.pdf" TargetMode="External"/><Relationship Id="rId329" Type="http://schemas.openxmlformats.org/officeDocument/2006/relationships/hyperlink" Target="https://oehha.ca.gov/media/downloads/crnr/appendixd3final.pdf" TargetMode="External"/><Relationship Id="rId480" Type="http://schemas.openxmlformats.org/officeDocument/2006/relationships/hyperlink" Target="https://hhpprtv.ornl.gov/issue_papers/MethylHydrazine.pdf" TargetMode="External"/><Relationship Id="rId68" Type="http://schemas.openxmlformats.org/officeDocument/2006/relationships/hyperlink" Target="https://oehha.ca.gov/media/downloads/crnr/072613bentcrel.pdf" TargetMode="External"/><Relationship Id="rId133" Type="http://schemas.openxmlformats.org/officeDocument/2006/relationships/hyperlink" Target="https://oehha.ca.gov/media/downloads/crnr/appendixd3final.pdf" TargetMode="External"/><Relationship Id="rId175" Type="http://schemas.openxmlformats.org/officeDocument/2006/relationships/hyperlink" Target="https://www.atsdr.cdc.gov/ToxProfiles/tp65.pdf" TargetMode="External"/><Relationship Id="rId340" Type="http://schemas.openxmlformats.org/officeDocument/2006/relationships/hyperlink" Target="https://oehha.ca.gov/media/downloads/crnr/appendixd3final.pdf" TargetMode="External"/><Relationship Id="rId200" Type="http://schemas.openxmlformats.org/officeDocument/2006/relationships/hyperlink" Target="https://iris.epa.gov/static/pdfs/0500_summary.pdf" TargetMode="External"/><Relationship Id="rId382" Type="http://schemas.openxmlformats.org/officeDocument/2006/relationships/hyperlink" Target="https://iris.epa.gov/static/pdfs/0199_summary.pdf" TargetMode="External"/><Relationship Id="rId438" Type="http://schemas.openxmlformats.org/officeDocument/2006/relationships/hyperlink" Target="https://iris.epa.gov/static/pdfs/1034tr.pdf" TargetMode="External"/><Relationship Id="rId242" Type="http://schemas.openxmlformats.org/officeDocument/2006/relationships/hyperlink" Target="https://oehha.ca.gov/media/downloads/crnr/hidrel090519.pdf" TargetMode="External"/><Relationship Id="rId284" Type="http://schemas.openxmlformats.org/officeDocument/2006/relationships/hyperlink" Target="https://iris.epa.gov/static/pdfs/1000_summary.pdf" TargetMode="External"/><Relationship Id="rId491" Type="http://schemas.openxmlformats.org/officeDocument/2006/relationships/hyperlink" Target="https://www.atsdr.cdc.gov/ToxProfiles/tp3.pdf" TargetMode="External"/><Relationship Id="rId37" Type="http://schemas.openxmlformats.org/officeDocument/2006/relationships/hyperlink" Target="https://www.atsdr.cdc.gov/ToxProfiles/tp23.pdf" TargetMode="External"/><Relationship Id="rId79" Type="http://schemas.openxmlformats.org/officeDocument/2006/relationships/hyperlink" Target="https://oehha.ca.gov/media/downloads/crnr/caprolactam2013.pdf" TargetMode="External"/><Relationship Id="rId102" Type="http://schemas.openxmlformats.org/officeDocument/2006/relationships/hyperlink" Target="https://oehha.ca.gov/media/downloads/crnr/appendixd3final.pdf" TargetMode="External"/><Relationship Id="rId144" Type="http://schemas.openxmlformats.org/officeDocument/2006/relationships/hyperlink" Target="https://iris.epa.gov/static/pdfs/0070_summary.pdf" TargetMode="External"/><Relationship Id="rId90" Type="http://schemas.openxmlformats.org/officeDocument/2006/relationships/hyperlink" Target="https://hhpprtv.ornl.gov/issue_papers/CarbonylSulfide.pdf" TargetMode="External"/><Relationship Id="rId186" Type="http://schemas.openxmlformats.org/officeDocument/2006/relationships/hyperlink" Target="https://iris.epa.gov/static/pdfs/0051_summary.pdf" TargetMode="External"/><Relationship Id="rId351" Type="http://schemas.openxmlformats.org/officeDocument/2006/relationships/hyperlink" Target="https://oehha.ca.gov/media/downloads/crnr/appendixd2final.pdf" TargetMode="External"/><Relationship Id="rId393" Type="http://schemas.openxmlformats.org/officeDocument/2006/relationships/hyperlink" Target="https://iris.epa.gov/static/pdfs/0520_summary.pdf" TargetMode="External"/><Relationship Id="rId407" Type="http://schemas.openxmlformats.org/officeDocument/2006/relationships/hyperlink" Target="https://oehha.ca.gov/media/downloads/crnr/appendixd2final.pdf" TargetMode="External"/><Relationship Id="rId449" Type="http://schemas.openxmlformats.org/officeDocument/2006/relationships/hyperlink" Target="https://www.atsdr.cdc.gov/ToxProfiles/tp76-c2.pdf" TargetMode="External"/><Relationship Id="rId211" Type="http://schemas.openxmlformats.org/officeDocument/2006/relationships/hyperlink" Target="https://hhpprtv.ornl.gov/issue_papers/EthoxyethanolAcetate.pdf" TargetMode="External"/><Relationship Id="rId253" Type="http://schemas.openxmlformats.org/officeDocument/2006/relationships/hyperlink" Target="https://www.atsdr.cdc.gov/ToxProfiles/tp114-a.pdf" TargetMode="External"/><Relationship Id="rId295" Type="http://schemas.openxmlformats.org/officeDocument/2006/relationships/hyperlink" Target="https://oehha.ca.gov/media/downloads/crnr/032312nirelfinal.pdf" TargetMode="External"/><Relationship Id="rId309" Type="http://schemas.openxmlformats.org/officeDocument/2006/relationships/hyperlink" Target="https://oehha.ca.gov/media/downloads/crnr/appendixd3final.pdf" TargetMode="External"/><Relationship Id="rId460" Type="http://schemas.openxmlformats.org/officeDocument/2006/relationships/hyperlink" Target="https://hhpprtv.ornl.gov/issue_papers/Benzo%5be%5dpyreneBeP.pdf" TargetMode="External"/><Relationship Id="rId48" Type="http://schemas.openxmlformats.org/officeDocument/2006/relationships/hyperlink" Target="https://oehha.ca.gov/media/downloads/crnr/appendixd1final.pdf" TargetMode="External"/><Relationship Id="rId113" Type="http://schemas.openxmlformats.org/officeDocument/2006/relationships/hyperlink" Target="https://www.atsdr.cdc.gov/ToxProfiles/tp6.pdf" TargetMode="External"/><Relationship Id="rId320" Type="http://schemas.openxmlformats.org/officeDocument/2006/relationships/hyperlink" Target="https://oehha.ca.gov/media/downloads/crnr/appendixd3final.pdf" TargetMode="External"/><Relationship Id="rId155" Type="http://schemas.openxmlformats.org/officeDocument/2006/relationships/hyperlink" Target="https://cfpub.epa.gov/ncea/iris/iris_documents/documents/subst/0151_summary.pdf" TargetMode="External"/><Relationship Id="rId197" Type="http://schemas.openxmlformats.org/officeDocument/2006/relationships/hyperlink" Target="https://oehha.ca.gov/media/downloads/crnr/appendixd3final.pdf" TargetMode="External"/><Relationship Id="rId362" Type="http://schemas.openxmlformats.org/officeDocument/2006/relationships/hyperlink" Target="https://iris.epa.gov/static/pdfs/0118_summary.pdf" TargetMode="External"/><Relationship Id="rId418" Type="http://schemas.openxmlformats.org/officeDocument/2006/relationships/hyperlink" Target="https://oehha.ca.gov/media/downloads/crnr/appendixd3final.pdf" TargetMode="External"/><Relationship Id="rId222" Type="http://schemas.openxmlformats.org/officeDocument/2006/relationships/hyperlink" Target="https://www.atsdr.cdc.gov/ToxProfiles/tp11-a.pdf" TargetMode="External"/><Relationship Id="rId264" Type="http://schemas.openxmlformats.org/officeDocument/2006/relationships/hyperlink" Target="https://cfpub.epa.gov/ncea/iris/iris_documents/documents/subst/0306_summary.pdf" TargetMode="External"/><Relationship Id="rId471" Type="http://schemas.openxmlformats.org/officeDocument/2006/relationships/hyperlink" Target="https://iris.epa.gov/static/pdfs/1036tr.pdf" TargetMode="External"/><Relationship Id="rId17" Type="http://schemas.openxmlformats.org/officeDocument/2006/relationships/hyperlink" Target="https://cfpub.epa.gov/ncea/iris/iris_documents/documents/subst/0002_summary.pdf" TargetMode="External"/><Relationship Id="rId59" Type="http://schemas.openxmlformats.org/officeDocument/2006/relationships/hyperlink" Target="https://oehha.ca.gov/media/downloads/crnr/appendixd3final.pdf" TargetMode="External"/><Relationship Id="rId124" Type="http://schemas.openxmlformats.org/officeDocument/2006/relationships/hyperlink" Target="https://iris.epa.gov/static/pdfs/0144tr.pdf" TargetMode="External"/><Relationship Id="rId70" Type="http://schemas.openxmlformats.org/officeDocument/2006/relationships/hyperlink" Target="https://oehha.ca.gov/media/downloads/crnr/072613bentcrel.pdf" TargetMode="External"/><Relationship Id="rId166" Type="http://schemas.openxmlformats.org/officeDocument/2006/relationships/hyperlink" Target="https://hhpprtv.ornl.gov/issue_papers/Dimethylformamide.pdf" TargetMode="External"/><Relationship Id="rId331" Type="http://schemas.openxmlformats.org/officeDocument/2006/relationships/hyperlink" Target="https://www.atsdr.cdc.gov/ToxProfiles/tp77-c2.pdf" TargetMode="External"/><Relationship Id="rId373" Type="http://schemas.openxmlformats.org/officeDocument/2006/relationships/hyperlink" Target="https://oehha.ca.gov/media/downloads/air/report-hot-spots/finaltdirelmarch2016.pdf" TargetMode="External"/><Relationship Id="rId429" Type="http://schemas.openxmlformats.org/officeDocument/2006/relationships/hyperlink" Target="https://hhpprtv.ornl.gov/issue_papers/Chloronitrobenzenep.pdf" TargetMode="External"/><Relationship Id="rId1" Type="http://schemas.openxmlformats.org/officeDocument/2006/relationships/hyperlink" Target="https://oehha.ca.gov/media/downloads/crnr/appendixd1final.pdf" TargetMode="External"/><Relationship Id="rId233" Type="http://schemas.openxmlformats.org/officeDocument/2006/relationships/hyperlink" Target="https://oehha.ca.gov/media/downloads/crnr/appendixd3final.pdf" TargetMode="External"/><Relationship Id="rId440" Type="http://schemas.openxmlformats.org/officeDocument/2006/relationships/hyperlink" Target="https://hhpprtv.ornl.gov/issue_papers/Trichloro122trifluoroethane112.pdf" TargetMode="External"/><Relationship Id="rId28" Type="http://schemas.openxmlformats.org/officeDocument/2006/relationships/hyperlink" Target="https://www.atsdr.cdc.gov/ToxProfiles/tp126-a.pdf" TargetMode="External"/><Relationship Id="rId275" Type="http://schemas.openxmlformats.org/officeDocument/2006/relationships/hyperlink" Target="https://iris.epa.gov/static/pdfs/0305_summary.pdf" TargetMode="External"/><Relationship Id="rId300" Type="http://schemas.openxmlformats.org/officeDocument/2006/relationships/hyperlink" Target="https://www.atsdr.cdc.gov/ToxProfiles/tp140-a.pdf" TargetMode="External"/><Relationship Id="rId482" Type="http://schemas.openxmlformats.org/officeDocument/2006/relationships/hyperlink" Target="https://hhpprtv.ornl.gov/issue_papers/Dimethylhydrazine11.pdf" TargetMode="External"/><Relationship Id="rId81" Type="http://schemas.openxmlformats.org/officeDocument/2006/relationships/hyperlink" Target="https://oehha.ca.gov/media/downloads/crnr/appendixd3final.pdf" TargetMode="External"/><Relationship Id="rId135" Type="http://schemas.openxmlformats.org/officeDocument/2006/relationships/hyperlink" Target="https://iris.epa.gov/static/pdfs/1005_summary.pdf" TargetMode="External"/><Relationship Id="rId177" Type="http://schemas.openxmlformats.org/officeDocument/2006/relationships/hyperlink" Target="https://iris.epa.gov/static/pdfs/0050_summary.pdf" TargetMode="External"/><Relationship Id="rId342" Type="http://schemas.openxmlformats.org/officeDocument/2006/relationships/hyperlink" Target="https://oehha.ca.gov/media/downloads/crnr/appendixd2final.pdf" TargetMode="External"/><Relationship Id="rId384" Type="http://schemas.openxmlformats.org/officeDocument/2006/relationships/hyperlink" Target="https://oehha.ca.gov/media/downloads/crnr/appendixd3final.pdf" TargetMode="External"/><Relationship Id="rId202" Type="http://schemas.openxmlformats.org/officeDocument/2006/relationships/hyperlink" Target="https://www.atsdr.cdc.gov/ToxProfiles/tp118-a.pdf" TargetMode="External"/><Relationship Id="rId244" Type="http://schemas.openxmlformats.org/officeDocument/2006/relationships/hyperlink" Target="https://oehha.ca.gov/media/downloads/crnr/appendixd3final.pdf" TargetMode="External"/><Relationship Id="rId39" Type="http://schemas.openxmlformats.org/officeDocument/2006/relationships/hyperlink" Target="https://oehha.ca.gov/media/downloads/crnr/appendixd1final.pdf" TargetMode="External"/><Relationship Id="rId286" Type="http://schemas.openxmlformats.org/officeDocument/2006/relationships/hyperlink" Target="https://oehha.ca.gov/media/downloads/crnr/appendixd3final.pdf" TargetMode="External"/><Relationship Id="rId451" Type="http://schemas.openxmlformats.org/officeDocument/2006/relationships/hyperlink" Target="https://www.atsdr.cdc.gov/ToxProfiles/tp75-c2.pdf" TargetMode="External"/><Relationship Id="rId493" Type="http://schemas.openxmlformats.org/officeDocument/2006/relationships/hyperlink" Target="https://www.atsdr.cdc.gov/ToxProfiles/tp3.pdf" TargetMode="External"/><Relationship Id="rId50" Type="http://schemas.openxmlformats.org/officeDocument/2006/relationships/hyperlink" Target="https://hhpprtv.ornl.gov/issue_papers/BenzylChloride.pdf" TargetMode="External"/><Relationship Id="rId104" Type="http://schemas.openxmlformats.org/officeDocument/2006/relationships/hyperlink" Target="https://iris.epa.gov/static/pdfs/0661_summary.pdf" TargetMode="External"/><Relationship Id="rId146" Type="http://schemas.openxmlformats.org/officeDocument/2006/relationships/hyperlink" Target="https://oehha.ca.gov/media/downloads/crnr/appendixd3final.pdf" TargetMode="External"/><Relationship Id="rId188" Type="http://schemas.openxmlformats.org/officeDocument/2006/relationships/hyperlink" Target="https://oehha.ca.gov/media/downloads/crnr/appendixd3final.pdf" TargetMode="External"/><Relationship Id="rId311" Type="http://schemas.openxmlformats.org/officeDocument/2006/relationships/hyperlink" Target="https://oehha.ca.gov/media/downloads/crnr/appendixd3final.pdf" TargetMode="External"/><Relationship Id="rId353" Type="http://schemas.openxmlformats.org/officeDocument/2006/relationships/hyperlink" Target="https://www.atsdr.cdc.gov/ToxProfiles/tp18-a.pdf" TargetMode="External"/><Relationship Id="rId395" Type="http://schemas.openxmlformats.org/officeDocument/2006/relationships/hyperlink" Target="https://www.atsdr.cdc.gov/ToxProfiles/tp58-a.pdf" TargetMode="External"/><Relationship Id="rId409" Type="http://schemas.openxmlformats.org/officeDocument/2006/relationships/hyperlink" Target="https://iris.epa.gov/static/pdfs/0039_summary.pdf" TargetMode="External"/><Relationship Id="rId92" Type="http://schemas.openxmlformats.org/officeDocument/2006/relationships/hyperlink" Target="https://www.atsdr.cdc.gov/ToxProfiles/tp31-a.pdf" TargetMode="External"/><Relationship Id="rId213" Type="http://schemas.openxmlformats.org/officeDocument/2006/relationships/hyperlink" Target="https://oehha.ca.gov/media/downloads/crnr/appendixd2final.pdf" TargetMode="External"/><Relationship Id="rId420" Type="http://schemas.openxmlformats.org/officeDocument/2006/relationships/hyperlink" Target="https://www.atsdr.cdc.gov/ToxProfiles/tp71-a.pdf" TargetMode="External"/><Relationship Id="rId255" Type="http://schemas.openxmlformats.org/officeDocument/2006/relationships/hyperlink" Target="https://www.atsdr.cdc.gov/ToxProfiles/tp114-a.pdf" TargetMode="External"/><Relationship Id="rId297" Type="http://schemas.openxmlformats.org/officeDocument/2006/relationships/hyperlink" Target="https://oehha.ca.gov/media/downloads/crnr/032312nirelfinal.pdf" TargetMode="External"/><Relationship Id="rId462" Type="http://schemas.openxmlformats.org/officeDocument/2006/relationships/hyperlink" Target="https://iris.epa.gov/static/pdfs/1023_summary.pdf" TargetMode="External"/><Relationship Id="rId115" Type="http://schemas.openxmlformats.org/officeDocument/2006/relationships/hyperlink" Target="https://www.atsdr.cdc.gov/ToxProfiles/tp6.pdf" TargetMode="External"/><Relationship Id="rId157" Type="http://schemas.openxmlformats.org/officeDocument/2006/relationships/hyperlink" Target="https://ww2.arb.ca.gov/sites/default/files/classic/toxics/dieseltac/de-fnds.pdf" TargetMode="External"/><Relationship Id="rId322" Type="http://schemas.openxmlformats.org/officeDocument/2006/relationships/hyperlink" Target="https://oehha.ca.gov/media/downloads/crnr/appendixd3final.pdf" TargetMode="External"/><Relationship Id="rId364" Type="http://schemas.openxmlformats.org/officeDocument/2006/relationships/hyperlink" Target="https://www.atsdr.cdc.gov/ToxProfiles/tp56-a.pdf" TargetMode="External"/><Relationship Id="rId61" Type="http://schemas.openxmlformats.org/officeDocument/2006/relationships/hyperlink" Target="https://www.atsdr.cdc.gov/ToxProfiles/tp27-a.pdf" TargetMode="External"/><Relationship Id="rId199" Type="http://schemas.openxmlformats.org/officeDocument/2006/relationships/hyperlink" Target="https://oehha.ca.gov/media/downloads/crnr/finalegberel050418.pdf" TargetMode="External"/><Relationship Id="rId19" Type="http://schemas.openxmlformats.org/officeDocument/2006/relationships/hyperlink" Target="https://oehha.ca.gov/media/downloads/crnr/appendixd3final.pdf" TargetMode="External"/><Relationship Id="rId224" Type="http://schemas.openxmlformats.org/officeDocument/2006/relationships/hyperlink" Target="https://www.atsdr.cdc.gov/ToxProfiles/tp11-a.pdf" TargetMode="External"/><Relationship Id="rId266" Type="http://schemas.openxmlformats.org/officeDocument/2006/relationships/hyperlink" Target="https://oehha.ca.gov/media/downloads/crnr/appendixd1final.pdf" TargetMode="External"/><Relationship Id="rId431" Type="http://schemas.openxmlformats.org/officeDocument/2006/relationships/hyperlink" Target="https://hhpprtv.ornl.gov/issue_papers/Cyclohexanone.pdf" TargetMode="External"/><Relationship Id="rId473" Type="http://schemas.openxmlformats.org/officeDocument/2006/relationships/hyperlink" Target="https://hhpprtv.ornl.gov/issue_papers/Trimethylbenzene123.pdf" TargetMode="External"/><Relationship Id="rId30" Type="http://schemas.openxmlformats.org/officeDocument/2006/relationships/hyperlink" Target="https://www.atsdr.cdc.gov/ToxProfiles/tp126-a.pdf" TargetMode="External"/><Relationship Id="rId126" Type="http://schemas.openxmlformats.org/officeDocument/2006/relationships/hyperlink" Target="https://oehha.ca.gov/media/downloads/crnr/appendixd3final.pdf" TargetMode="External"/><Relationship Id="rId168" Type="http://schemas.openxmlformats.org/officeDocument/2006/relationships/hyperlink" Target="https://oehha.ca.gov/media/downloads/crnr/appendixd3final.pdf" TargetMode="External"/><Relationship Id="rId333" Type="http://schemas.openxmlformats.org/officeDocument/2006/relationships/hyperlink" Target="https://iris.epa.gov/static/pdfs/0404_summary.pdf" TargetMode="External"/><Relationship Id="rId72" Type="http://schemas.openxmlformats.org/officeDocument/2006/relationships/hyperlink" Target="https://oehha.ca.gov/media/downloads/crnr/appendixd2final.pdf" TargetMode="External"/><Relationship Id="rId375" Type="http://schemas.openxmlformats.org/officeDocument/2006/relationships/hyperlink" Target="https://oehha.ca.gov/media/downloads/crnr/appendixd3final.pdf" TargetMode="External"/><Relationship Id="rId3" Type="http://schemas.openxmlformats.org/officeDocument/2006/relationships/hyperlink" Target="https://iris.epa.gov/static/pdfs/0290_summary.pdf" TargetMode="External"/><Relationship Id="rId235" Type="http://schemas.openxmlformats.org/officeDocument/2006/relationships/hyperlink" Target="https://iris.epa.gov/static/pdfs/0059_summary.pdf" TargetMode="External"/><Relationship Id="rId277" Type="http://schemas.openxmlformats.org/officeDocument/2006/relationships/hyperlink" Target="https://oehha.ca.gov/media/downloads/crnr/appendixd2final.pdf" TargetMode="External"/><Relationship Id="rId400" Type="http://schemas.openxmlformats.org/officeDocument/2006/relationships/hyperlink" Target="https://iris.epa.gov/static/pdfs/0512_summary.pdf" TargetMode="External"/><Relationship Id="rId442" Type="http://schemas.openxmlformats.org/officeDocument/2006/relationships/hyperlink" Target="https://hhpprtv.ornl.gov/issue_papers/HeptaneN.pdf" TargetMode="External"/><Relationship Id="rId484" Type="http://schemas.openxmlformats.org/officeDocument/2006/relationships/hyperlink" Target="https://www.cdpr.ca.gov/wp-content/uploads/2024/10/sulfuryl-fluoride_addendum.pdf" TargetMode="External"/><Relationship Id="rId137" Type="http://schemas.openxmlformats.org/officeDocument/2006/relationships/hyperlink" Target="https://iris.epa.gov/static/pdfs/0414_summary.pdf" TargetMode="External"/><Relationship Id="rId302" Type="http://schemas.openxmlformats.org/officeDocument/2006/relationships/hyperlink" Target="https://iris.epa.gov/static/pdfs/0519_summary.pdf" TargetMode="External"/><Relationship Id="rId344" Type="http://schemas.openxmlformats.org/officeDocument/2006/relationships/hyperlink" Target="https://iris.epa.gov/static/pdfs/0104_summary.pdf" TargetMode="External"/><Relationship Id="rId41" Type="http://schemas.openxmlformats.org/officeDocument/2006/relationships/hyperlink" Target="https://oehha.ca.gov/media/downloads/crnr/appendixd1final.pdf" TargetMode="External"/><Relationship Id="rId83" Type="http://schemas.openxmlformats.org/officeDocument/2006/relationships/hyperlink" Target="https://oehha.ca.gov/media/downloads/crnr/appendixd2final.pdf" TargetMode="External"/><Relationship Id="rId179" Type="http://schemas.openxmlformats.org/officeDocument/2006/relationships/hyperlink" Target="https://oehha.ca.gov/media/downloads/crnr/appendixd2final.pdf" TargetMode="External"/><Relationship Id="rId386" Type="http://schemas.openxmlformats.org/officeDocument/2006/relationships/hyperlink" Target="https://www.atsdr.cdc.gov/ToxProfiles/tp19-a.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ormswd2.synergydcs.com/HPRMWebDrawer/Record/7004764/File/document" TargetMode="External"/><Relationship Id="rId1" Type="http://schemas.openxmlformats.org/officeDocument/2006/relationships/hyperlink" Target="https://www.sciencedirect.com/science/article/pii/S0273230023001939"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ormswd2.synergydcs.com/HPRMWebDrawer/Record/7004764/File/document" TargetMode="External"/><Relationship Id="rId1" Type="http://schemas.openxmlformats.org/officeDocument/2006/relationships/hyperlink" Target="https://www.health.state.mn.us/communities/environment/risk/docs/guidance/pahguidance.pdf" TargetMode="Externa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1487-C18A-4A27-9C11-151B32FF6BF0}">
  <sheetPr codeName="Sheet1"/>
  <dimension ref="B2:R81"/>
  <sheetViews>
    <sheetView tabSelected="1" zoomScaleNormal="100" workbookViewId="0">
      <selection activeCell="B7" sqref="B7:D7"/>
    </sheetView>
  </sheetViews>
  <sheetFormatPr defaultColWidth="9.140625" defaultRowHeight="14.25" x14ac:dyDescent="0.2"/>
  <cols>
    <col min="1" max="1" width="10.85546875" style="4" customWidth="1"/>
    <col min="2" max="2" width="20.140625" style="4" customWidth="1"/>
    <col min="3" max="3" width="32.42578125" style="4" customWidth="1"/>
    <col min="4" max="4" width="88.5703125" style="4" customWidth="1"/>
    <col min="5" max="16384" width="9.140625" style="4"/>
  </cols>
  <sheetData>
    <row r="2" spans="2:18" ht="26.25" x14ac:dyDescent="0.2">
      <c r="B2" s="3" t="s">
        <v>3577</v>
      </c>
      <c r="C2" s="3"/>
      <c r="D2" s="3"/>
      <c r="E2" s="3"/>
      <c r="F2" s="3"/>
      <c r="G2" s="3"/>
      <c r="H2" s="3"/>
      <c r="I2" s="3"/>
      <c r="J2" s="3"/>
      <c r="K2" s="3"/>
      <c r="L2" s="3"/>
      <c r="M2" s="3"/>
      <c r="N2" s="3"/>
      <c r="O2" s="3"/>
      <c r="P2" s="3"/>
    </row>
    <row r="3" spans="2:18" ht="15" x14ac:dyDescent="0.25">
      <c r="B3" s="5" t="s">
        <v>3578</v>
      </c>
    </row>
    <row r="4" spans="2:18" ht="15" x14ac:dyDescent="0.25">
      <c r="B4" s="4" t="s">
        <v>3579</v>
      </c>
    </row>
    <row r="6" spans="2:18" ht="15" x14ac:dyDescent="0.25">
      <c r="B6" s="6" t="s">
        <v>0</v>
      </c>
    </row>
    <row r="7" spans="2:18" ht="102.75" customHeight="1" x14ac:dyDescent="0.2">
      <c r="B7" s="7" t="s">
        <v>3391</v>
      </c>
      <c r="C7" s="7"/>
      <c r="D7" s="7"/>
      <c r="E7" s="8"/>
      <c r="F7" s="8"/>
      <c r="G7" s="8"/>
      <c r="H7" s="8"/>
      <c r="I7" s="8"/>
      <c r="J7" s="8"/>
      <c r="K7" s="8"/>
      <c r="L7" s="8"/>
      <c r="M7" s="8"/>
      <c r="N7" s="8"/>
      <c r="O7" s="8"/>
      <c r="P7" s="8"/>
    </row>
    <row r="8" spans="2:18" ht="9.75" customHeight="1" x14ac:dyDescent="0.2"/>
    <row r="9" spans="2:18" ht="16.5" customHeight="1" x14ac:dyDescent="0.25">
      <c r="B9" s="6" t="s">
        <v>3545</v>
      </c>
    </row>
    <row r="10" spans="2:18" ht="56.25" customHeight="1" x14ac:dyDescent="0.2">
      <c r="B10" s="9" t="s">
        <v>3546</v>
      </c>
      <c r="C10" s="9"/>
      <c r="D10" s="9"/>
      <c r="E10" s="10"/>
      <c r="F10" s="11"/>
      <c r="G10" s="11"/>
      <c r="H10" s="11"/>
      <c r="I10" s="11"/>
      <c r="J10" s="11"/>
      <c r="K10" s="11"/>
      <c r="L10" s="11"/>
      <c r="M10" s="11"/>
      <c r="N10" s="11"/>
      <c r="O10" s="11"/>
      <c r="P10" s="11"/>
      <c r="Q10" s="11"/>
      <c r="R10" s="11"/>
    </row>
    <row r="11" spans="2:18" ht="24.75" customHeight="1" x14ac:dyDescent="0.25">
      <c r="B11" s="6" t="s">
        <v>3392</v>
      </c>
    </row>
    <row r="12" spans="2:18" x14ac:dyDescent="0.2">
      <c r="B12" s="12" t="s">
        <v>1</v>
      </c>
    </row>
    <row r="13" spans="2:18" x14ac:dyDescent="0.2">
      <c r="B13" s="13" t="s">
        <v>157</v>
      </c>
    </row>
    <row r="14" spans="2:18" ht="18" customHeight="1" x14ac:dyDescent="0.2">
      <c r="B14" s="14" t="s">
        <v>3576</v>
      </c>
      <c r="C14" s="14"/>
      <c r="D14" s="14"/>
      <c r="E14" s="15"/>
      <c r="F14" s="15"/>
      <c r="G14" s="15"/>
      <c r="H14" s="15"/>
      <c r="I14" s="15"/>
      <c r="J14" s="15"/>
      <c r="K14" s="15"/>
      <c r="L14" s="15"/>
      <c r="M14" s="15"/>
      <c r="N14" s="15"/>
      <c r="O14" s="15"/>
      <c r="P14" s="15"/>
    </row>
    <row r="15" spans="2:18" ht="24" customHeight="1" x14ac:dyDescent="0.2">
      <c r="B15" s="16"/>
    </row>
    <row r="16" spans="2:18" ht="15" x14ac:dyDescent="0.2">
      <c r="B16" s="17" t="s">
        <v>2</v>
      </c>
    </row>
    <row r="17" spans="2:16" ht="44.25" customHeight="1" x14ac:dyDescent="0.2">
      <c r="B17" s="18" t="s">
        <v>3580</v>
      </c>
      <c r="C17" s="18"/>
      <c r="D17" s="18"/>
      <c r="E17" s="15"/>
      <c r="F17" s="15"/>
      <c r="G17" s="15"/>
      <c r="H17" s="15"/>
      <c r="I17" s="15"/>
      <c r="J17" s="15"/>
      <c r="K17" s="15"/>
      <c r="L17" s="15"/>
      <c r="M17" s="15"/>
      <c r="N17" s="15"/>
      <c r="O17" s="15"/>
      <c r="P17" s="15"/>
    </row>
    <row r="18" spans="2:16" ht="4.5" customHeight="1" x14ac:dyDescent="0.2">
      <c r="B18" s="19"/>
      <c r="C18" s="19"/>
      <c r="D18" s="19"/>
      <c r="E18" s="15"/>
      <c r="F18" s="15"/>
      <c r="G18" s="15"/>
      <c r="H18" s="15"/>
      <c r="I18" s="15"/>
      <c r="J18" s="15"/>
      <c r="K18" s="15"/>
      <c r="L18" s="15"/>
      <c r="M18" s="15"/>
      <c r="N18" s="15"/>
      <c r="O18" s="15"/>
      <c r="P18" s="15"/>
    </row>
    <row r="19" spans="2:16" ht="15" x14ac:dyDescent="0.2">
      <c r="B19" s="20" t="s">
        <v>3</v>
      </c>
      <c r="C19" s="20" t="s">
        <v>4</v>
      </c>
      <c r="D19" s="21" t="s">
        <v>5</v>
      </c>
    </row>
    <row r="20" spans="2:16" ht="36.75" customHeight="1" x14ac:dyDescent="0.2">
      <c r="B20" s="22" t="s">
        <v>6</v>
      </c>
      <c r="C20" s="23" t="s">
        <v>7</v>
      </c>
      <c r="D20" s="24" t="s">
        <v>3397</v>
      </c>
    </row>
    <row r="21" spans="2:16" ht="36.75" customHeight="1" x14ac:dyDescent="0.2">
      <c r="B21" s="22" t="s">
        <v>8</v>
      </c>
      <c r="C21" s="25" t="s">
        <v>3568</v>
      </c>
      <c r="D21" s="26"/>
    </row>
    <row r="22" spans="2:16" ht="36.75" customHeight="1" x14ac:dyDescent="0.2">
      <c r="B22" s="22" t="s">
        <v>9</v>
      </c>
      <c r="C22" s="27" t="s">
        <v>3567</v>
      </c>
      <c r="D22" s="28"/>
    </row>
    <row r="23" spans="2:16" ht="54.75" customHeight="1" x14ac:dyDescent="0.2">
      <c r="B23" s="22" t="s">
        <v>10</v>
      </c>
      <c r="C23" s="29" t="s">
        <v>11</v>
      </c>
      <c r="D23" s="30" t="s">
        <v>3581</v>
      </c>
    </row>
    <row r="24" spans="2:16" ht="54.75" customHeight="1" x14ac:dyDescent="0.2">
      <c r="B24" s="22" t="s">
        <v>12</v>
      </c>
      <c r="C24" s="29" t="s">
        <v>13</v>
      </c>
      <c r="D24" s="31"/>
    </row>
    <row r="25" spans="2:16" ht="42.75" x14ac:dyDescent="0.2">
      <c r="B25" s="32" t="s">
        <v>14</v>
      </c>
      <c r="C25" s="33" t="s">
        <v>3388</v>
      </c>
      <c r="D25" s="34" t="s">
        <v>3387</v>
      </c>
    </row>
    <row r="26" spans="2:16" ht="28.5" x14ac:dyDescent="0.2">
      <c r="B26" s="35" t="s">
        <v>15</v>
      </c>
      <c r="C26" s="36" t="s">
        <v>16</v>
      </c>
      <c r="D26" s="37" t="s">
        <v>3383</v>
      </c>
    </row>
    <row r="27" spans="2:16" ht="36" customHeight="1" x14ac:dyDescent="0.2">
      <c r="B27" s="38" t="s">
        <v>17</v>
      </c>
      <c r="C27" s="39" t="s">
        <v>18</v>
      </c>
      <c r="D27" s="40" t="s">
        <v>3548</v>
      </c>
    </row>
    <row r="28" spans="2:16" ht="15" x14ac:dyDescent="0.2">
      <c r="B28" s="41"/>
      <c r="C28" s="42"/>
      <c r="D28" s="41"/>
    </row>
    <row r="29" spans="2:16" ht="15" x14ac:dyDescent="0.2">
      <c r="B29" s="43" t="s">
        <v>19</v>
      </c>
      <c r="C29" s="42"/>
      <c r="D29" s="41"/>
    </row>
    <row r="30" spans="2:16" ht="15" x14ac:dyDescent="0.2">
      <c r="B30" s="4" t="s">
        <v>20</v>
      </c>
      <c r="C30" s="42"/>
      <c r="D30" s="41"/>
    </row>
    <row r="31" spans="2:16" ht="15" x14ac:dyDescent="0.25">
      <c r="B31" s="6" t="s">
        <v>21</v>
      </c>
      <c r="C31" s="6" t="s">
        <v>22</v>
      </c>
      <c r="D31" s="41"/>
    </row>
    <row r="32" spans="2:16" x14ac:dyDescent="0.2">
      <c r="B32" s="44">
        <v>1</v>
      </c>
      <c r="C32" s="45" t="s">
        <v>3389</v>
      </c>
      <c r="D32" s="45"/>
    </row>
    <row r="33" spans="2:4" ht="18" customHeight="1" x14ac:dyDescent="0.2">
      <c r="B33" s="44">
        <v>2</v>
      </c>
      <c r="C33" s="45" t="s">
        <v>3582</v>
      </c>
      <c r="D33" s="45"/>
    </row>
    <row r="34" spans="2:4" x14ac:dyDescent="0.2">
      <c r="B34" s="44">
        <v>3</v>
      </c>
      <c r="C34" s="45" t="s">
        <v>3560</v>
      </c>
      <c r="D34" s="45"/>
    </row>
    <row r="35" spans="2:4" ht="15" customHeight="1" x14ac:dyDescent="0.2">
      <c r="B35" s="44">
        <v>4</v>
      </c>
      <c r="C35" s="46" t="s">
        <v>3398</v>
      </c>
      <c r="D35" s="47"/>
    </row>
    <row r="36" spans="2:4" x14ac:dyDescent="0.2">
      <c r="B36" s="44">
        <v>5</v>
      </c>
      <c r="C36" s="45" t="s">
        <v>3549</v>
      </c>
      <c r="D36" s="45"/>
    </row>
    <row r="37" spans="2:4" ht="15" customHeight="1" x14ac:dyDescent="0.2">
      <c r="B37" s="44">
        <v>6</v>
      </c>
      <c r="C37" s="46" t="s">
        <v>3385</v>
      </c>
      <c r="D37" s="47"/>
    </row>
    <row r="38" spans="2:4" ht="17.25" customHeight="1" x14ac:dyDescent="0.2">
      <c r="B38" s="44">
        <v>7</v>
      </c>
      <c r="C38" s="46" t="s">
        <v>3386</v>
      </c>
      <c r="D38" s="47"/>
    </row>
    <row r="39" spans="2:4" ht="18.75" customHeight="1" x14ac:dyDescent="0.2">
      <c r="B39" s="44">
        <v>8</v>
      </c>
      <c r="C39" s="46" t="s">
        <v>3390</v>
      </c>
      <c r="D39" s="47"/>
    </row>
    <row r="40" spans="2:4" ht="33" customHeight="1" x14ac:dyDescent="0.2">
      <c r="B40" s="44">
        <v>9</v>
      </c>
      <c r="C40" s="48" t="s">
        <v>3575</v>
      </c>
      <c r="D40" s="49"/>
    </row>
    <row r="41" spans="2:4" ht="109.5" customHeight="1" x14ac:dyDescent="0.2">
      <c r="B41" s="44">
        <v>10</v>
      </c>
      <c r="C41" s="48" t="s">
        <v>3574</v>
      </c>
      <c r="D41" s="49"/>
    </row>
    <row r="42" spans="2:4" ht="20.25" customHeight="1" x14ac:dyDescent="0.2">
      <c r="B42" s="50" t="s">
        <v>3437</v>
      </c>
      <c r="C42" s="51"/>
      <c r="D42" s="51"/>
    </row>
    <row r="44" spans="2:4" ht="15" x14ac:dyDescent="0.2">
      <c r="B44" s="43" t="s">
        <v>23</v>
      </c>
    </row>
    <row r="45" spans="2:4" ht="80.45" customHeight="1" x14ac:dyDescent="0.2">
      <c r="B45" s="52" t="s">
        <v>24</v>
      </c>
      <c r="C45" s="52"/>
      <c r="D45" s="52"/>
    </row>
    <row r="47" spans="2:4" x14ac:dyDescent="0.2">
      <c r="B47" s="53" t="s">
        <v>25</v>
      </c>
    </row>
    <row r="48" spans="2:4" ht="45" x14ac:dyDescent="0.2">
      <c r="B48" s="20" t="s">
        <v>26</v>
      </c>
      <c r="C48" s="20" t="s">
        <v>27</v>
      </c>
      <c r="D48" s="20" t="s">
        <v>28</v>
      </c>
    </row>
    <row r="49" spans="2:4" ht="34.5" customHeight="1" x14ac:dyDescent="0.2">
      <c r="B49" s="22" t="s">
        <v>29</v>
      </c>
      <c r="C49" s="22" t="s">
        <v>30</v>
      </c>
      <c r="D49" s="22"/>
    </row>
    <row r="50" spans="2:4" ht="28.5" x14ac:dyDescent="0.2">
      <c r="B50" s="22" t="s">
        <v>31</v>
      </c>
      <c r="C50" s="22" t="s">
        <v>32</v>
      </c>
      <c r="D50" s="22" t="s">
        <v>33</v>
      </c>
    </row>
    <row r="51" spans="2:4" ht="53.25" customHeight="1" x14ac:dyDescent="0.2">
      <c r="B51" s="22" t="s">
        <v>34</v>
      </c>
      <c r="C51" s="22" t="s">
        <v>35</v>
      </c>
      <c r="D51" s="22" t="s">
        <v>3393</v>
      </c>
    </row>
    <row r="52" spans="2:4" ht="30.75" customHeight="1" x14ac:dyDescent="0.2">
      <c r="B52" s="22" t="s">
        <v>36</v>
      </c>
      <c r="C52" s="22" t="s">
        <v>37</v>
      </c>
      <c r="D52" s="22"/>
    </row>
    <row r="53" spans="2:4" ht="36.6" customHeight="1" x14ac:dyDescent="0.2">
      <c r="B53" s="54" t="s">
        <v>38</v>
      </c>
      <c r="C53" s="54"/>
      <c r="D53" s="54"/>
    </row>
    <row r="54" spans="2:4" ht="10.5" customHeight="1" x14ac:dyDescent="0.2"/>
    <row r="55" spans="2:4" x14ac:dyDescent="0.2">
      <c r="B55" s="53" t="s">
        <v>39</v>
      </c>
    </row>
    <row r="56" spans="2:4" ht="25.5" customHeight="1" x14ac:dyDescent="0.2">
      <c r="B56" s="55" t="s">
        <v>40</v>
      </c>
      <c r="C56" s="55"/>
      <c r="D56" s="20" t="s">
        <v>27</v>
      </c>
    </row>
    <row r="57" spans="2:4" x14ac:dyDescent="0.2">
      <c r="B57" s="56" t="s">
        <v>41</v>
      </c>
      <c r="C57" s="56"/>
      <c r="D57" s="22" t="s">
        <v>42</v>
      </c>
    </row>
    <row r="58" spans="2:4" x14ac:dyDescent="0.2">
      <c r="B58" s="56" t="s">
        <v>29</v>
      </c>
      <c r="C58" s="56"/>
      <c r="D58" s="22" t="s">
        <v>30</v>
      </c>
    </row>
    <row r="59" spans="2:4" x14ac:dyDescent="0.2">
      <c r="B59" s="56" t="s">
        <v>43</v>
      </c>
      <c r="C59" s="56"/>
      <c r="D59" s="22" t="s">
        <v>44</v>
      </c>
    </row>
    <row r="60" spans="2:4" x14ac:dyDescent="0.2">
      <c r="B60" s="56" t="s">
        <v>45</v>
      </c>
      <c r="C60" s="56"/>
      <c r="D60" s="22" t="s">
        <v>46</v>
      </c>
    </row>
    <row r="61" spans="2:4" x14ac:dyDescent="0.2">
      <c r="B61" s="56" t="s">
        <v>47</v>
      </c>
      <c r="C61" s="56"/>
      <c r="D61" s="22" t="s">
        <v>48</v>
      </c>
    </row>
    <row r="62" spans="2:4" ht="28.5" x14ac:dyDescent="0.2">
      <c r="B62" s="56" t="s">
        <v>49</v>
      </c>
      <c r="C62" s="56"/>
      <c r="D62" s="22" t="s">
        <v>50</v>
      </c>
    </row>
    <row r="63" spans="2:4" ht="45" customHeight="1" x14ac:dyDescent="0.2">
      <c r="B63" s="57" t="s">
        <v>3569</v>
      </c>
      <c r="C63" s="57"/>
      <c r="D63" s="57"/>
    </row>
    <row r="65" spans="2:4" ht="32.25" customHeight="1" x14ac:dyDescent="0.2">
      <c r="B65" s="43" t="s">
        <v>51</v>
      </c>
    </row>
    <row r="66" spans="2:4" ht="15" x14ac:dyDescent="0.2">
      <c r="B66" s="20" t="s">
        <v>52</v>
      </c>
      <c r="C66" s="58" t="s">
        <v>53</v>
      </c>
      <c r="D66" s="58"/>
    </row>
    <row r="67" spans="2:4" ht="28.5" x14ac:dyDescent="0.2">
      <c r="B67" s="22" t="s">
        <v>54</v>
      </c>
      <c r="C67" s="59" t="s">
        <v>55</v>
      </c>
      <c r="D67" s="59"/>
    </row>
    <row r="68" spans="2:4" ht="14.45" customHeight="1" x14ac:dyDescent="0.2">
      <c r="B68" s="22" t="s">
        <v>56</v>
      </c>
      <c r="C68" s="59" t="s">
        <v>57</v>
      </c>
      <c r="D68" s="59"/>
    </row>
    <row r="69" spans="2:4" ht="34.5" customHeight="1" x14ac:dyDescent="0.2">
      <c r="B69" s="22" t="s">
        <v>58</v>
      </c>
      <c r="C69" s="59" t="s">
        <v>59</v>
      </c>
      <c r="D69" s="59"/>
    </row>
    <row r="70" spans="2:4" ht="28.5" x14ac:dyDescent="0.2">
      <c r="B70" s="22" t="s">
        <v>60</v>
      </c>
      <c r="C70" s="59" t="s">
        <v>61</v>
      </c>
      <c r="D70" s="59"/>
    </row>
    <row r="71" spans="2:4" ht="14.45" customHeight="1" x14ac:dyDescent="0.2">
      <c r="B71" s="22" t="s">
        <v>36</v>
      </c>
      <c r="C71" s="59" t="s">
        <v>62</v>
      </c>
      <c r="D71" s="59"/>
    </row>
    <row r="72" spans="2:4" ht="96" customHeight="1" x14ac:dyDescent="0.2">
      <c r="B72" s="22" t="s">
        <v>63</v>
      </c>
      <c r="C72" s="60" t="s">
        <v>64</v>
      </c>
      <c r="D72" s="60"/>
    </row>
    <row r="73" spans="2:4" x14ac:dyDescent="0.2">
      <c r="B73" s="61" t="s">
        <v>65</v>
      </c>
      <c r="C73" s="62" t="s">
        <v>3379</v>
      </c>
      <c r="D73" s="63"/>
    </row>
    <row r="74" spans="2:4" ht="15" customHeight="1" x14ac:dyDescent="0.2">
      <c r="B74" s="22" t="s">
        <v>66</v>
      </c>
      <c r="C74" s="64" t="s">
        <v>67</v>
      </c>
      <c r="D74" s="64"/>
    </row>
    <row r="75" spans="2:4" ht="89.1" customHeight="1" x14ac:dyDescent="0.2">
      <c r="B75" s="22" t="s">
        <v>68</v>
      </c>
      <c r="C75" s="60" t="s">
        <v>3394</v>
      </c>
      <c r="D75" s="60"/>
    </row>
    <row r="76" spans="2:4" x14ac:dyDescent="0.2">
      <c r="B76" s="22" t="s">
        <v>69</v>
      </c>
      <c r="C76" s="59" t="s">
        <v>70</v>
      </c>
      <c r="D76" s="59"/>
    </row>
    <row r="77" spans="2:4" x14ac:dyDescent="0.2">
      <c r="B77" s="22" t="s">
        <v>71</v>
      </c>
      <c r="C77" s="59" t="s">
        <v>72</v>
      </c>
      <c r="D77" s="59"/>
    </row>
    <row r="78" spans="2:4" ht="185.25" customHeight="1" x14ac:dyDescent="0.2">
      <c r="B78" s="22" t="s">
        <v>73</v>
      </c>
      <c r="C78" s="60" t="s">
        <v>3583</v>
      </c>
      <c r="D78" s="60"/>
    </row>
    <row r="80" spans="2:4" ht="15" x14ac:dyDescent="0.25">
      <c r="B80" s="6" t="s">
        <v>3395</v>
      </c>
    </row>
    <row r="81" spans="2:2" x14ac:dyDescent="0.2">
      <c r="B81" s="4" t="s">
        <v>3396</v>
      </c>
    </row>
  </sheetData>
  <mergeCells count="39">
    <mergeCell ref="C73:D73"/>
    <mergeCell ref="B53:D53"/>
    <mergeCell ref="B45:D45"/>
    <mergeCell ref="C72:D72"/>
    <mergeCell ref="C71:D71"/>
    <mergeCell ref="C70:D70"/>
    <mergeCell ref="B56:C56"/>
    <mergeCell ref="C69:D69"/>
    <mergeCell ref="C68:D68"/>
    <mergeCell ref="C67:D67"/>
    <mergeCell ref="B57:C57"/>
    <mergeCell ref="B58:C58"/>
    <mergeCell ref="B59:C59"/>
    <mergeCell ref="B60:C60"/>
    <mergeCell ref="B61:C61"/>
    <mergeCell ref="C66:D66"/>
    <mergeCell ref="C78:D78"/>
    <mergeCell ref="C77:D77"/>
    <mergeCell ref="C76:D76"/>
    <mergeCell ref="C75:D75"/>
    <mergeCell ref="C74:D74"/>
    <mergeCell ref="B7:D7"/>
    <mergeCell ref="B14:D14"/>
    <mergeCell ref="B17:D17"/>
    <mergeCell ref="D20:D22"/>
    <mergeCell ref="D23:D24"/>
    <mergeCell ref="B10:D10"/>
    <mergeCell ref="C32:D32"/>
    <mergeCell ref="C33:D33"/>
    <mergeCell ref="C34:D34"/>
    <mergeCell ref="C35:D35"/>
    <mergeCell ref="C36:D36"/>
    <mergeCell ref="B62:C62"/>
    <mergeCell ref="B63:D63"/>
    <mergeCell ref="C40:D40"/>
    <mergeCell ref="C41:D41"/>
    <mergeCell ref="C37:D37"/>
    <mergeCell ref="C38:D38"/>
    <mergeCell ref="C39:D39"/>
  </mergeCells>
  <hyperlinks>
    <hyperlink ref="B12" r:id="rId1" display="https://www.oregon.gov/deq/aq/cao/pages/toxic-air-contaminant-review.aspx" xr:uid="{756471EC-4E27-481E-9EFF-159756E9FEDB}"/>
    <hyperlink ref="B13" r:id="rId2" xr:uid="{426D7212-2EF7-4D8A-97A1-AF549FCFF6DF}"/>
    <hyperlink ref="B14:D14" r:id="rId3" display="Workbook 1: DEQ Proposed TRVs" xr:uid="{A91E7A86-2CE6-4A66-8664-C1E9C7EA0B32}"/>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04311-A8A0-462B-A26A-D5FE186967FC}">
  <sheetPr codeName="Sheet11">
    <tabColor theme="9" tint="0.59999389629810485"/>
  </sheetPr>
  <dimension ref="A2:O152"/>
  <sheetViews>
    <sheetView topLeftCell="C97" workbookViewId="0">
      <selection activeCell="A2" sqref="A2"/>
    </sheetView>
  </sheetViews>
  <sheetFormatPr defaultRowHeight="15" x14ac:dyDescent="0.25"/>
  <cols>
    <col min="1" max="1" width="14.140625" bestFit="1" customWidth="1"/>
    <col min="2" max="2" width="10.42578125" bestFit="1" customWidth="1"/>
    <col min="3" max="4" width="74" bestFit="1" customWidth="1"/>
    <col min="5" max="5" width="14.5703125" bestFit="1" customWidth="1"/>
    <col min="6" max="6" width="15" bestFit="1" customWidth="1"/>
    <col min="7" max="7" width="17.42578125" bestFit="1" customWidth="1"/>
    <col min="8" max="8" width="5.28515625" bestFit="1" customWidth="1"/>
    <col min="9" max="9" width="15.5703125" bestFit="1" customWidth="1"/>
    <col min="10" max="10" width="7.140625" bestFit="1" customWidth="1"/>
    <col min="11" max="11" width="5.42578125" bestFit="1" customWidth="1"/>
    <col min="12" max="12" width="15.7109375" bestFit="1" customWidth="1"/>
    <col min="13" max="13" width="13.28515625" bestFit="1" customWidth="1"/>
    <col min="14" max="14" width="19.140625" bestFit="1" customWidth="1"/>
    <col min="15" max="15" width="4.85546875" bestFit="1" customWidth="1"/>
    <col min="16" max="16" width="19.140625" bestFit="1" customWidth="1"/>
    <col min="17" max="17" width="4.85546875" bestFit="1" customWidth="1"/>
    <col min="18" max="18" width="11.28515625" bestFit="1" customWidth="1"/>
  </cols>
  <sheetData>
    <row r="2" spans="1:15" x14ac:dyDescent="0.25">
      <c r="A2" s="1" t="s">
        <v>81</v>
      </c>
      <c r="B2" t="s">
        <v>596</v>
      </c>
    </row>
    <row r="3" spans="1:15" x14ac:dyDescent="0.25">
      <c r="A3" s="1" t="s">
        <v>93</v>
      </c>
      <c r="B3" t="s">
        <v>3170</v>
      </c>
    </row>
    <row r="5" spans="1:15" x14ac:dyDescent="0.25">
      <c r="A5" s="1" t="s">
        <v>3171</v>
      </c>
      <c r="E5" s="1" t="s">
        <v>220</v>
      </c>
    </row>
    <row r="6" spans="1:15" x14ac:dyDescent="0.25">
      <c r="A6" s="1" t="s">
        <v>77</v>
      </c>
      <c r="B6" s="1" t="s">
        <v>78</v>
      </c>
      <c r="C6" s="1" t="s">
        <v>3555</v>
      </c>
      <c r="D6" s="1" t="s">
        <v>69</v>
      </c>
      <c r="E6" t="s">
        <v>273</v>
      </c>
      <c r="F6" t="s">
        <v>353</v>
      </c>
      <c r="G6" t="s">
        <v>847</v>
      </c>
      <c r="H6" t="s">
        <v>258</v>
      </c>
      <c r="I6" t="s">
        <v>280</v>
      </c>
      <c r="J6" t="s">
        <v>368</v>
      </c>
      <c r="K6" t="s">
        <v>363</v>
      </c>
      <c r="L6" t="s">
        <v>270</v>
      </c>
      <c r="M6" t="s">
        <v>410</v>
      </c>
      <c r="N6" t="s">
        <v>236</v>
      </c>
      <c r="O6" t="s">
        <v>1567</v>
      </c>
    </row>
    <row r="7" spans="1:15" x14ac:dyDescent="0.25">
      <c r="A7">
        <v>1</v>
      </c>
      <c r="B7">
        <v>1</v>
      </c>
      <c r="C7" t="s">
        <v>94</v>
      </c>
      <c r="D7" t="s">
        <v>95</v>
      </c>
      <c r="E7" s="2"/>
      <c r="F7" s="2"/>
      <c r="G7" s="2"/>
      <c r="H7" s="2">
        <v>1</v>
      </c>
      <c r="I7" s="2"/>
      <c r="J7" s="2"/>
      <c r="K7" s="2"/>
      <c r="L7" s="2"/>
      <c r="M7" s="2"/>
      <c r="N7" s="2">
        <v>1</v>
      </c>
      <c r="O7" s="2"/>
    </row>
    <row r="8" spans="1:15" x14ac:dyDescent="0.25">
      <c r="A8">
        <v>3</v>
      </c>
      <c r="B8">
        <v>634</v>
      </c>
      <c r="C8" t="s">
        <v>1511</v>
      </c>
      <c r="D8" t="s">
        <v>1512</v>
      </c>
      <c r="E8" s="2"/>
      <c r="F8" s="2"/>
      <c r="G8" s="2"/>
      <c r="H8" s="2"/>
      <c r="I8" s="2"/>
      <c r="J8" s="2"/>
      <c r="K8" s="2"/>
      <c r="L8" s="2">
        <v>1</v>
      </c>
      <c r="M8" s="2"/>
      <c r="N8" s="2"/>
      <c r="O8" s="2"/>
    </row>
    <row r="9" spans="1:15" x14ac:dyDescent="0.25">
      <c r="A9">
        <v>6</v>
      </c>
      <c r="B9">
        <v>5</v>
      </c>
      <c r="C9" t="s">
        <v>233</v>
      </c>
      <c r="D9" t="s">
        <v>234</v>
      </c>
      <c r="E9" s="2"/>
      <c r="F9" s="2"/>
      <c r="G9" s="2"/>
      <c r="H9" s="2">
        <v>1</v>
      </c>
      <c r="I9" s="2"/>
      <c r="J9" s="2"/>
      <c r="K9" s="2"/>
      <c r="L9" s="2"/>
      <c r="M9" s="2"/>
      <c r="N9" s="2"/>
      <c r="O9" s="2"/>
    </row>
    <row r="10" spans="1:15" x14ac:dyDescent="0.25">
      <c r="A10">
        <v>8</v>
      </c>
      <c r="B10">
        <v>7</v>
      </c>
      <c r="C10" t="s">
        <v>259</v>
      </c>
      <c r="D10" t="s">
        <v>260</v>
      </c>
      <c r="E10" s="2"/>
      <c r="F10" s="2"/>
      <c r="G10" s="2"/>
      <c r="H10" s="2"/>
      <c r="I10" s="2"/>
      <c r="J10" s="2"/>
      <c r="K10" s="2"/>
      <c r="L10" s="2"/>
      <c r="M10" s="2"/>
      <c r="N10" s="2">
        <v>1</v>
      </c>
      <c r="O10" s="2"/>
    </row>
    <row r="11" spans="1:15" x14ac:dyDescent="0.25">
      <c r="A11">
        <v>25</v>
      </c>
      <c r="B11">
        <v>26</v>
      </c>
      <c r="C11" t="s">
        <v>1560</v>
      </c>
      <c r="D11" t="s">
        <v>1561</v>
      </c>
      <c r="E11" s="2"/>
      <c r="F11" s="2"/>
      <c r="G11" s="2"/>
      <c r="H11" s="2">
        <v>1</v>
      </c>
      <c r="I11" s="2"/>
      <c r="J11" s="2"/>
      <c r="K11" s="2"/>
      <c r="L11" s="2"/>
      <c r="M11" s="2"/>
      <c r="N11" s="2">
        <v>1</v>
      </c>
      <c r="O11" s="2"/>
    </row>
    <row r="12" spans="1:15" x14ac:dyDescent="0.25">
      <c r="A12">
        <v>32</v>
      </c>
      <c r="B12">
        <v>33</v>
      </c>
      <c r="C12" t="s">
        <v>1585</v>
      </c>
      <c r="D12" t="s">
        <v>1586</v>
      </c>
      <c r="E12" s="2"/>
      <c r="F12" s="2"/>
      <c r="G12" s="2"/>
      <c r="H12" s="2"/>
      <c r="I12" s="2"/>
      <c r="J12" s="2"/>
      <c r="K12" s="2"/>
      <c r="L12" s="2"/>
      <c r="M12" s="2"/>
      <c r="N12" s="2">
        <v>1</v>
      </c>
      <c r="O12" s="2"/>
    </row>
    <row r="13" spans="1:15" x14ac:dyDescent="0.25">
      <c r="A13">
        <v>34</v>
      </c>
      <c r="B13">
        <v>37</v>
      </c>
      <c r="C13" t="s">
        <v>989</v>
      </c>
      <c r="D13" t="s">
        <v>990</v>
      </c>
      <c r="E13" s="2"/>
      <c r="F13" s="2">
        <v>1</v>
      </c>
      <c r="G13" s="2"/>
      <c r="H13" s="2"/>
      <c r="I13" s="2"/>
      <c r="J13" s="2"/>
      <c r="K13" s="2"/>
      <c r="L13" s="2"/>
      <c r="M13" s="2"/>
      <c r="N13" s="2"/>
      <c r="O13" s="2"/>
    </row>
    <row r="14" spans="1:15" x14ac:dyDescent="0.25">
      <c r="A14">
        <v>35</v>
      </c>
      <c r="B14">
        <v>39</v>
      </c>
      <c r="C14" t="s">
        <v>1611</v>
      </c>
      <c r="D14" t="s">
        <v>1612</v>
      </c>
      <c r="E14" s="2"/>
      <c r="F14" s="2">
        <v>1</v>
      </c>
      <c r="G14" s="2"/>
      <c r="H14" s="2"/>
      <c r="I14" s="2"/>
      <c r="J14" s="2"/>
      <c r="K14" s="2"/>
      <c r="L14" s="2"/>
      <c r="M14" s="2"/>
      <c r="N14" s="2"/>
      <c r="O14" s="2"/>
    </row>
    <row r="15" spans="1:15" x14ac:dyDescent="0.25">
      <c r="A15">
        <v>40</v>
      </c>
      <c r="B15" t="s">
        <v>1622</v>
      </c>
      <c r="C15" t="s">
        <v>1623</v>
      </c>
      <c r="D15" t="s">
        <v>1624</v>
      </c>
      <c r="E15" s="2"/>
      <c r="F15" s="2"/>
      <c r="G15" s="2"/>
      <c r="H15" s="2"/>
      <c r="I15" s="2"/>
      <c r="J15" s="2"/>
      <c r="K15" s="2"/>
      <c r="L15" s="2">
        <v>1</v>
      </c>
      <c r="M15" s="2"/>
      <c r="N15" s="2"/>
      <c r="O15" s="2"/>
    </row>
    <row r="16" spans="1:15" x14ac:dyDescent="0.25">
      <c r="A16">
        <v>44</v>
      </c>
      <c r="B16">
        <v>46</v>
      </c>
      <c r="C16" t="s">
        <v>271</v>
      </c>
      <c r="D16" t="s">
        <v>272</v>
      </c>
      <c r="E16" s="2">
        <v>1</v>
      </c>
      <c r="F16" s="2"/>
      <c r="G16" s="2"/>
      <c r="H16" s="2"/>
      <c r="I16" s="2">
        <v>1</v>
      </c>
      <c r="J16" s="2"/>
      <c r="K16" s="2"/>
      <c r="L16" s="2"/>
      <c r="M16" s="2"/>
      <c r="N16" s="2"/>
      <c r="O16" s="2"/>
    </row>
    <row r="17" spans="1:15" x14ac:dyDescent="0.25">
      <c r="A17">
        <v>53</v>
      </c>
      <c r="B17">
        <v>56</v>
      </c>
      <c r="C17" t="s">
        <v>618</v>
      </c>
      <c r="D17" t="s">
        <v>619</v>
      </c>
      <c r="E17" s="2"/>
      <c r="F17" s="2"/>
      <c r="G17" s="2"/>
      <c r="H17" s="2">
        <v>1</v>
      </c>
      <c r="I17" s="2"/>
      <c r="J17" s="2"/>
      <c r="K17" s="2"/>
      <c r="L17" s="2"/>
      <c r="M17" s="2"/>
      <c r="N17" s="2">
        <v>1</v>
      </c>
      <c r="O17" s="2"/>
    </row>
    <row r="18" spans="1:15" x14ac:dyDescent="0.25">
      <c r="A18">
        <v>62</v>
      </c>
      <c r="B18">
        <v>324</v>
      </c>
      <c r="C18" t="s">
        <v>308</v>
      </c>
      <c r="D18" t="s">
        <v>309</v>
      </c>
      <c r="E18" s="2"/>
      <c r="F18" s="2"/>
      <c r="G18" s="2"/>
      <c r="H18" s="2"/>
      <c r="I18" s="2"/>
      <c r="J18" s="2"/>
      <c r="K18" s="2"/>
      <c r="L18" s="2">
        <v>1</v>
      </c>
      <c r="M18" s="2"/>
      <c r="N18" s="2"/>
      <c r="O18" s="2"/>
    </row>
    <row r="19" spans="1:15" x14ac:dyDescent="0.25">
      <c r="A19">
        <v>63</v>
      </c>
      <c r="B19">
        <v>73</v>
      </c>
      <c r="C19" t="s">
        <v>325</v>
      </c>
      <c r="D19" t="s">
        <v>326</v>
      </c>
      <c r="E19" s="2"/>
      <c r="F19" s="2">
        <v>1</v>
      </c>
      <c r="G19" s="2"/>
      <c r="H19" s="2"/>
      <c r="I19" s="2"/>
      <c r="J19" s="2"/>
      <c r="K19" s="2"/>
      <c r="L19" s="2"/>
      <c r="M19" s="2"/>
      <c r="N19" s="2"/>
      <c r="O19" s="2"/>
    </row>
    <row r="20" spans="1:15" x14ac:dyDescent="0.25">
      <c r="A20">
        <v>64</v>
      </c>
      <c r="B20">
        <v>75</v>
      </c>
      <c r="C20" t="s">
        <v>1043</v>
      </c>
      <c r="D20" t="s">
        <v>1044</v>
      </c>
      <c r="E20" s="2"/>
      <c r="F20" s="2">
        <v>1</v>
      </c>
      <c r="G20" s="2"/>
      <c r="H20" s="2"/>
      <c r="I20" s="2"/>
      <c r="J20" s="2"/>
      <c r="K20" s="2"/>
      <c r="L20" s="2"/>
      <c r="M20" s="2"/>
      <c r="N20" s="2"/>
      <c r="O20" s="2"/>
    </row>
    <row r="21" spans="1:15" x14ac:dyDescent="0.25">
      <c r="A21">
        <v>65</v>
      </c>
      <c r="B21">
        <v>333</v>
      </c>
      <c r="C21" t="s">
        <v>646</v>
      </c>
      <c r="D21" t="s">
        <v>647</v>
      </c>
      <c r="E21" s="2"/>
      <c r="F21" s="2"/>
      <c r="G21" s="2"/>
      <c r="H21" s="2"/>
      <c r="I21" s="2"/>
      <c r="J21" s="2"/>
      <c r="K21" s="2"/>
      <c r="L21" s="2">
        <v>1</v>
      </c>
      <c r="M21" s="2"/>
      <c r="N21" s="2"/>
      <c r="O21" s="2"/>
    </row>
    <row r="22" spans="1:15" x14ac:dyDescent="0.25">
      <c r="A22">
        <v>69</v>
      </c>
      <c r="B22">
        <v>79</v>
      </c>
      <c r="C22" t="s">
        <v>1668</v>
      </c>
      <c r="D22" t="s">
        <v>1669</v>
      </c>
      <c r="E22" s="2"/>
      <c r="F22" s="2">
        <v>1</v>
      </c>
      <c r="G22" s="2"/>
      <c r="H22" s="2"/>
      <c r="I22" s="2"/>
      <c r="J22" s="2"/>
      <c r="K22" s="2"/>
      <c r="L22" s="2"/>
      <c r="M22" s="2"/>
      <c r="N22" s="2"/>
      <c r="O22" s="2"/>
    </row>
    <row r="23" spans="1:15" x14ac:dyDescent="0.25">
      <c r="A23">
        <v>70</v>
      </c>
      <c r="B23">
        <v>80</v>
      </c>
      <c r="C23" t="s">
        <v>1677</v>
      </c>
      <c r="D23" t="s">
        <v>1678</v>
      </c>
      <c r="E23" s="2"/>
      <c r="F23" s="2"/>
      <c r="G23" s="2"/>
      <c r="H23" s="2"/>
      <c r="I23" s="2"/>
      <c r="J23" s="2"/>
      <c r="K23" s="2"/>
      <c r="L23" s="2">
        <v>1</v>
      </c>
      <c r="M23" s="2"/>
      <c r="N23" s="2"/>
      <c r="O23" s="2"/>
    </row>
    <row r="24" spans="1:15" x14ac:dyDescent="0.25">
      <c r="A24">
        <v>75</v>
      </c>
      <c r="B24">
        <v>83</v>
      </c>
      <c r="C24" t="s">
        <v>1054</v>
      </c>
      <c r="D24" t="s">
        <v>1055</v>
      </c>
      <c r="E24" s="2"/>
      <c r="F24" s="2"/>
      <c r="G24" s="2"/>
      <c r="H24" s="2"/>
      <c r="I24" s="2"/>
      <c r="J24" s="2"/>
      <c r="K24" s="2"/>
      <c r="L24" s="2"/>
      <c r="M24" s="2"/>
      <c r="N24" s="2">
        <v>1</v>
      </c>
      <c r="O24" s="2"/>
    </row>
    <row r="25" spans="1:15" x14ac:dyDescent="0.25">
      <c r="A25">
        <v>77</v>
      </c>
      <c r="B25">
        <v>86</v>
      </c>
      <c r="C25" t="s">
        <v>1699</v>
      </c>
      <c r="D25" t="s">
        <v>1700</v>
      </c>
      <c r="E25" s="2"/>
      <c r="F25" s="2"/>
      <c r="G25" s="2"/>
      <c r="H25" s="2">
        <v>1</v>
      </c>
      <c r="I25" s="2"/>
      <c r="J25" s="2"/>
      <c r="K25" s="2"/>
      <c r="L25" s="2"/>
      <c r="M25" s="2"/>
      <c r="N25" s="2"/>
      <c r="O25" s="2"/>
    </row>
    <row r="26" spans="1:15" x14ac:dyDescent="0.25">
      <c r="A26">
        <v>81</v>
      </c>
      <c r="B26">
        <v>90</v>
      </c>
      <c r="C26" t="s">
        <v>337</v>
      </c>
      <c r="D26" t="s">
        <v>338</v>
      </c>
      <c r="E26" s="2"/>
      <c r="F26" s="2"/>
      <c r="G26" s="2"/>
      <c r="H26" s="2"/>
      <c r="I26" s="2"/>
      <c r="J26" s="2"/>
      <c r="K26" s="2">
        <v>1</v>
      </c>
      <c r="L26" s="2"/>
      <c r="M26" s="2"/>
      <c r="N26" s="2"/>
      <c r="O26" s="2"/>
    </row>
    <row r="27" spans="1:15" x14ac:dyDescent="0.25">
      <c r="A27">
        <v>82</v>
      </c>
      <c r="B27">
        <v>91</v>
      </c>
      <c r="C27" t="s">
        <v>1060</v>
      </c>
      <c r="D27" t="s">
        <v>1061</v>
      </c>
      <c r="E27" s="2"/>
      <c r="F27" s="2">
        <v>1</v>
      </c>
      <c r="G27" s="2"/>
      <c r="H27" s="2"/>
      <c r="I27" s="2"/>
      <c r="J27" s="2"/>
      <c r="K27" s="2"/>
      <c r="L27" s="2"/>
      <c r="M27" s="2"/>
      <c r="N27" s="2"/>
      <c r="O27" s="2"/>
    </row>
    <row r="28" spans="1:15" x14ac:dyDescent="0.25">
      <c r="A28">
        <v>83</v>
      </c>
      <c r="B28">
        <v>92</v>
      </c>
      <c r="C28" t="s">
        <v>661</v>
      </c>
      <c r="D28" t="s">
        <v>662</v>
      </c>
      <c r="E28" s="2"/>
      <c r="F28" s="2"/>
      <c r="G28" s="2"/>
      <c r="H28" s="2"/>
      <c r="I28" s="2"/>
      <c r="J28" s="2"/>
      <c r="K28" s="2"/>
      <c r="L28" s="2">
        <v>1</v>
      </c>
      <c r="M28" s="2"/>
      <c r="N28" s="2"/>
      <c r="O28" s="2"/>
    </row>
    <row r="29" spans="1:15" x14ac:dyDescent="0.25">
      <c r="A29">
        <v>89</v>
      </c>
      <c r="B29">
        <v>97</v>
      </c>
      <c r="C29" t="s">
        <v>669</v>
      </c>
      <c r="D29" t="s">
        <v>670</v>
      </c>
      <c r="E29" s="2"/>
      <c r="F29" s="2"/>
      <c r="G29" s="2"/>
      <c r="H29" s="2"/>
      <c r="I29" s="2"/>
      <c r="J29" s="2"/>
      <c r="K29" s="2">
        <v>1</v>
      </c>
      <c r="L29" s="2"/>
      <c r="M29" s="2"/>
      <c r="N29" s="2"/>
      <c r="O29" s="2"/>
    </row>
    <row r="30" spans="1:15" x14ac:dyDescent="0.25">
      <c r="A30">
        <v>93</v>
      </c>
      <c r="B30">
        <v>101</v>
      </c>
      <c r="C30" t="s">
        <v>1739</v>
      </c>
      <c r="D30" t="s">
        <v>1740</v>
      </c>
      <c r="E30" s="2"/>
      <c r="F30" s="2"/>
      <c r="G30" s="2"/>
      <c r="H30" s="2"/>
      <c r="I30" s="2"/>
      <c r="J30" s="2"/>
      <c r="K30" s="2"/>
      <c r="L30" s="2"/>
      <c r="M30" s="2"/>
      <c r="N30" s="2">
        <v>1</v>
      </c>
      <c r="O30" s="2"/>
    </row>
    <row r="31" spans="1:15" x14ac:dyDescent="0.25">
      <c r="A31">
        <v>94</v>
      </c>
      <c r="B31">
        <v>102</v>
      </c>
      <c r="C31" t="s">
        <v>678</v>
      </c>
      <c r="D31" t="s">
        <v>679</v>
      </c>
      <c r="E31" s="2"/>
      <c r="F31" s="2"/>
      <c r="G31" s="2"/>
      <c r="H31" s="2"/>
      <c r="I31" s="2"/>
      <c r="J31" s="2"/>
      <c r="K31" s="2"/>
      <c r="L31" s="2"/>
      <c r="M31" s="2"/>
      <c r="N31" s="2">
        <v>1</v>
      </c>
      <c r="O31" s="2"/>
    </row>
    <row r="32" spans="1:15" x14ac:dyDescent="0.25">
      <c r="A32">
        <v>103</v>
      </c>
      <c r="B32">
        <v>230</v>
      </c>
      <c r="C32" t="s">
        <v>351</v>
      </c>
      <c r="D32" t="s">
        <v>352</v>
      </c>
      <c r="E32" s="2"/>
      <c r="F32" s="2">
        <v>1</v>
      </c>
      <c r="G32" s="2"/>
      <c r="H32" s="2"/>
      <c r="I32" s="2"/>
      <c r="J32" s="2"/>
      <c r="K32" s="2"/>
      <c r="L32" s="2"/>
      <c r="M32" s="2"/>
      <c r="N32" s="2"/>
      <c r="O32" s="2"/>
    </row>
    <row r="33" spans="1:15" x14ac:dyDescent="0.25">
      <c r="A33">
        <v>104</v>
      </c>
      <c r="B33">
        <v>63</v>
      </c>
      <c r="C33" t="s">
        <v>690</v>
      </c>
      <c r="D33" t="s">
        <v>691</v>
      </c>
      <c r="E33" s="2"/>
      <c r="F33" s="2"/>
      <c r="G33" s="2"/>
      <c r="H33" s="2"/>
      <c r="I33" s="2"/>
      <c r="J33" s="2"/>
      <c r="K33" s="2"/>
      <c r="L33" s="2"/>
      <c r="M33" s="2"/>
      <c r="N33" s="2">
        <v>1</v>
      </c>
      <c r="O33" s="2"/>
    </row>
    <row r="34" spans="1:15" x14ac:dyDescent="0.25">
      <c r="A34">
        <v>105</v>
      </c>
      <c r="B34">
        <v>118</v>
      </c>
      <c r="C34" t="s">
        <v>112</v>
      </c>
      <c r="D34" t="s">
        <v>113</v>
      </c>
      <c r="E34" s="2"/>
      <c r="F34" s="2"/>
      <c r="G34" s="2"/>
      <c r="H34" s="2"/>
      <c r="I34" s="2"/>
      <c r="J34" s="2"/>
      <c r="K34" s="2"/>
      <c r="L34" s="2"/>
      <c r="M34" s="2"/>
      <c r="N34" s="2">
        <v>1</v>
      </c>
      <c r="O34" s="2"/>
    </row>
    <row r="35" spans="1:15" x14ac:dyDescent="0.25">
      <c r="A35">
        <v>106</v>
      </c>
      <c r="B35">
        <v>325</v>
      </c>
      <c r="C35" t="s">
        <v>374</v>
      </c>
      <c r="D35" t="s">
        <v>375</v>
      </c>
      <c r="E35" s="2"/>
      <c r="F35" s="2"/>
      <c r="G35" s="2"/>
      <c r="H35" s="2"/>
      <c r="I35" s="2"/>
      <c r="J35" s="2"/>
      <c r="K35" s="2"/>
      <c r="L35" s="2">
        <v>1</v>
      </c>
      <c r="M35" s="2"/>
      <c r="N35" s="2"/>
      <c r="O35" s="2"/>
    </row>
    <row r="36" spans="1:15" x14ac:dyDescent="0.25">
      <c r="A36">
        <v>107</v>
      </c>
      <c r="B36">
        <v>64</v>
      </c>
      <c r="C36" t="s">
        <v>703</v>
      </c>
      <c r="D36" t="s">
        <v>704</v>
      </c>
      <c r="E36" s="2"/>
      <c r="F36" s="2"/>
      <c r="G36" s="2"/>
      <c r="H36" s="2"/>
      <c r="I36" s="2"/>
      <c r="J36" s="2"/>
      <c r="K36" s="2"/>
      <c r="L36" s="2"/>
      <c r="M36" s="2"/>
      <c r="N36" s="2">
        <v>1</v>
      </c>
      <c r="O36" s="2"/>
    </row>
    <row r="37" spans="1:15" x14ac:dyDescent="0.25">
      <c r="A37">
        <v>113</v>
      </c>
      <c r="B37">
        <v>130</v>
      </c>
      <c r="C37" t="s">
        <v>1800</v>
      </c>
      <c r="D37" t="s">
        <v>1801</v>
      </c>
      <c r="E37" s="2"/>
      <c r="F37" s="2"/>
      <c r="G37" s="2"/>
      <c r="H37" s="2"/>
      <c r="I37" s="2"/>
      <c r="J37" s="2"/>
      <c r="K37" s="2"/>
      <c r="L37" s="2"/>
      <c r="M37" s="2"/>
      <c r="N37" s="2">
        <v>1</v>
      </c>
      <c r="O37" s="2"/>
    </row>
    <row r="38" spans="1:15" x14ac:dyDescent="0.25">
      <c r="A38">
        <v>119</v>
      </c>
      <c r="B38" t="s">
        <v>712</v>
      </c>
      <c r="C38" t="s">
        <v>713</v>
      </c>
      <c r="D38" t="s">
        <v>714</v>
      </c>
      <c r="E38" s="2"/>
      <c r="F38" s="2"/>
      <c r="G38" s="2"/>
      <c r="H38" s="2"/>
      <c r="I38" s="2"/>
      <c r="J38" s="2"/>
      <c r="K38" s="2"/>
      <c r="L38" s="2"/>
      <c r="M38" s="2"/>
      <c r="N38" s="2">
        <v>1</v>
      </c>
      <c r="O38" s="2"/>
    </row>
    <row r="39" spans="1:15" x14ac:dyDescent="0.25">
      <c r="A39">
        <v>120</v>
      </c>
      <c r="B39" t="s">
        <v>718</v>
      </c>
      <c r="C39" t="s">
        <v>718</v>
      </c>
      <c r="D39" t="s">
        <v>719</v>
      </c>
      <c r="E39" s="2"/>
      <c r="F39" s="2"/>
      <c r="G39" s="2"/>
      <c r="H39" s="2"/>
      <c r="I39" s="2"/>
      <c r="J39" s="2"/>
      <c r="K39" s="2"/>
      <c r="L39" s="2"/>
      <c r="M39" s="2"/>
      <c r="N39" s="2">
        <v>1</v>
      </c>
      <c r="O39" s="2"/>
    </row>
    <row r="40" spans="1:15" x14ac:dyDescent="0.25">
      <c r="A40">
        <v>121</v>
      </c>
      <c r="B40">
        <v>140</v>
      </c>
      <c r="C40" t="s">
        <v>118</v>
      </c>
      <c r="D40" t="s">
        <v>119</v>
      </c>
      <c r="E40" s="2"/>
      <c r="F40" s="2"/>
      <c r="G40" s="2"/>
      <c r="H40" s="2"/>
      <c r="I40" s="2"/>
      <c r="J40" s="2"/>
      <c r="K40" s="2"/>
      <c r="L40" s="2"/>
      <c r="M40" s="2"/>
      <c r="N40" s="2">
        <v>1</v>
      </c>
      <c r="O40" s="2"/>
    </row>
    <row r="41" spans="1:15" x14ac:dyDescent="0.25">
      <c r="A41">
        <v>122</v>
      </c>
      <c r="B41">
        <v>136</v>
      </c>
      <c r="C41" t="s">
        <v>124</v>
      </c>
      <c r="D41" t="s">
        <v>125</v>
      </c>
      <c r="E41" s="2"/>
      <c r="F41" s="2"/>
      <c r="G41" s="2"/>
      <c r="H41" s="2"/>
      <c r="I41" s="2"/>
      <c r="J41" s="2"/>
      <c r="K41" s="2"/>
      <c r="L41" s="2"/>
      <c r="M41" s="2"/>
      <c r="N41" s="2">
        <v>1</v>
      </c>
      <c r="O41" s="2"/>
    </row>
    <row r="42" spans="1:15" x14ac:dyDescent="0.25">
      <c r="A42">
        <v>124</v>
      </c>
      <c r="B42">
        <v>146</v>
      </c>
      <c r="C42" t="s">
        <v>1090</v>
      </c>
      <c r="D42" t="s">
        <v>1091</v>
      </c>
      <c r="E42" s="2"/>
      <c r="F42" s="2"/>
      <c r="G42" s="2"/>
      <c r="H42" s="2"/>
      <c r="I42" s="2"/>
      <c r="J42" s="2"/>
      <c r="K42" s="2"/>
      <c r="L42" s="2"/>
      <c r="M42" s="2"/>
      <c r="N42" s="2">
        <v>1</v>
      </c>
      <c r="O42" s="2"/>
    </row>
    <row r="43" spans="1:15" x14ac:dyDescent="0.25">
      <c r="A43">
        <v>127</v>
      </c>
      <c r="B43">
        <v>149</v>
      </c>
      <c r="C43" t="s">
        <v>1832</v>
      </c>
      <c r="D43" t="s">
        <v>1833</v>
      </c>
      <c r="E43" s="2"/>
      <c r="F43" s="2"/>
      <c r="G43" s="2"/>
      <c r="H43" s="2"/>
      <c r="I43" s="2"/>
      <c r="J43" s="2"/>
      <c r="K43" s="2"/>
      <c r="L43" s="2"/>
      <c r="M43" s="2"/>
      <c r="N43" s="2">
        <v>1</v>
      </c>
      <c r="O43" s="2"/>
    </row>
    <row r="44" spans="1:15" x14ac:dyDescent="0.25">
      <c r="A44">
        <v>134</v>
      </c>
      <c r="B44">
        <v>156</v>
      </c>
      <c r="C44" t="s">
        <v>1843</v>
      </c>
      <c r="D44" t="s">
        <v>1844</v>
      </c>
      <c r="E44" s="2"/>
      <c r="F44" s="2"/>
      <c r="G44" s="2"/>
      <c r="H44" s="2">
        <v>1</v>
      </c>
      <c r="I44" s="2"/>
      <c r="J44" s="2"/>
      <c r="K44" s="2"/>
      <c r="L44" s="2"/>
      <c r="M44" s="2"/>
      <c r="N44" s="2"/>
      <c r="O44" s="2"/>
    </row>
    <row r="45" spans="1:15" x14ac:dyDescent="0.25">
      <c r="A45">
        <v>137</v>
      </c>
      <c r="B45">
        <v>161</v>
      </c>
      <c r="C45" t="s">
        <v>732</v>
      </c>
      <c r="D45" t="s">
        <v>733</v>
      </c>
      <c r="E45" s="2"/>
      <c r="F45" s="2"/>
      <c r="G45" s="2"/>
      <c r="H45" s="2"/>
      <c r="I45" s="2"/>
      <c r="J45" s="2"/>
      <c r="K45" s="2"/>
      <c r="L45" s="2">
        <v>1</v>
      </c>
      <c r="M45" s="2"/>
      <c r="N45" s="2"/>
      <c r="O45" s="2"/>
    </row>
    <row r="46" spans="1:15" x14ac:dyDescent="0.25">
      <c r="A46">
        <v>157</v>
      </c>
      <c r="B46">
        <v>186</v>
      </c>
      <c r="C46" t="s">
        <v>740</v>
      </c>
      <c r="D46" t="s">
        <v>741</v>
      </c>
      <c r="E46" s="2"/>
      <c r="F46" s="2"/>
      <c r="G46" s="2"/>
      <c r="H46" s="2"/>
      <c r="I46" s="2"/>
      <c r="J46" s="2"/>
      <c r="K46" s="2"/>
      <c r="L46" s="2">
        <v>1</v>
      </c>
      <c r="M46" s="2"/>
      <c r="N46" s="2"/>
      <c r="O46" s="2"/>
    </row>
    <row r="47" spans="1:15" x14ac:dyDescent="0.25">
      <c r="A47">
        <v>161</v>
      </c>
      <c r="B47">
        <v>190</v>
      </c>
      <c r="C47" t="s">
        <v>748</v>
      </c>
      <c r="D47" t="s">
        <v>749</v>
      </c>
      <c r="E47" s="2"/>
      <c r="F47" s="2"/>
      <c r="G47" s="2"/>
      <c r="H47" s="2"/>
      <c r="I47" s="2"/>
      <c r="J47" s="2"/>
      <c r="K47" s="2"/>
      <c r="L47" s="2"/>
      <c r="M47" s="2">
        <v>1</v>
      </c>
      <c r="N47" s="2"/>
      <c r="O47" s="2"/>
    </row>
    <row r="48" spans="1:15" x14ac:dyDescent="0.25">
      <c r="A48">
        <v>167</v>
      </c>
      <c r="B48">
        <v>112</v>
      </c>
      <c r="C48" t="s">
        <v>402</v>
      </c>
      <c r="D48" t="s">
        <v>403</v>
      </c>
      <c r="E48" s="2"/>
      <c r="F48" s="2">
        <v>1</v>
      </c>
      <c r="G48" s="2"/>
      <c r="H48" s="2"/>
      <c r="I48" s="2"/>
      <c r="J48" s="2"/>
      <c r="K48" s="2"/>
      <c r="L48" s="2"/>
      <c r="M48" s="2"/>
      <c r="N48" s="2"/>
      <c r="O48" s="2"/>
    </row>
    <row r="49" spans="1:15" x14ac:dyDescent="0.25">
      <c r="A49">
        <v>171</v>
      </c>
      <c r="B49">
        <v>116</v>
      </c>
      <c r="C49" t="s">
        <v>1884</v>
      </c>
      <c r="D49" t="s">
        <v>1885</v>
      </c>
      <c r="E49" s="2"/>
      <c r="F49" s="2"/>
      <c r="G49" s="2"/>
      <c r="H49" s="2">
        <v>1</v>
      </c>
      <c r="I49" s="2"/>
      <c r="J49" s="2"/>
      <c r="K49" s="2"/>
      <c r="L49" s="2"/>
      <c r="M49" s="2"/>
      <c r="N49" s="2"/>
      <c r="O49" s="2"/>
    </row>
    <row r="50" spans="1:15" x14ac:dyDescent="0.25">
      <c r="A50">
        <v>172</v>
      </c>
      <c r="B50">
        <v>328</v>
      </c>
      <c r="C50" t="s">
        <v>1133</v>
      </c>
      <c r="D50" t="s">
        <v>1134</v>
      </c>
      <c r="E50" s="2"/>
      <c r="F50" s="2"/>
      <c r="G50" s="2"/>
      <c r="H50" s="2"/>
      <c r="I50" s="2"/>
      <c r="J50" s="2"/>
      <c r="K50" s="2"/>
      <c r="L50" s="2">
        <v>1</v>
      </c>
      <c r="M50" s="2"/>
      <c r="N50" s="2"/>
      <c r="O50" s="2"/>
    </row>
    <row r="51" spans="1:15" x14ac:dyDescent="0.25">
      <c r="A51">
        <v>176</v>
      </c>
      <c r="B51">
        <v>195</v>
      </c>
      <c r="C51" t="s">
        <v>134</v>
      </c>
      <c r="D51" t="s">
        <v>135</v>
      </c>
      <c r="E51" s="2"/>
      <c r="F51" s="2"/>
      <c r="G51" s="2"/>
      <c r="H51" s="2"/>
      <c r="I51" s="2"/>
      <c r="J51" s="2"/>
      <c r="K51" s="2"/>
      <c r="L51" s="2"/>
      <c r="M51" s="2"/>
      <c r="N51" s="2">
        <v>1</v>
      </c>
      <c r="O51" s="2"/>
    </row>
    <row r="52" spans="1:15" x14ac:dyDescent="0.25">
      <c r="A52">
        <v>177</v>
      </c>
      <c r="B52">
        <v>196</v>
      </c>
      <c r="C52" t="s">
        <v>767</v>
      </c>
      <c r="D52" t="s">
        <v>768</v>
      </c>
      <c r="E52" s="2"/>
      <c r="F52" s="2"/>
      <c r="G52" s="2"/>
      <c r="H52" s="2"/>
      <c r="I52" s="2"/>
      <c r="J52" s="2"/>
      <c r="K52" s="2"/>
      <c r="L52" s="2"/>
      <c r="M52" s="2"/>
      <c r="N52" s="2">
        <v>1</v>
      </c>
      <c r="O52" s="2"/>
    </row>
    <row r="53" spans="1:15" x14ac:dyDescent="0.25">
      <c r="A53">
        <v>180</v>
      </c>
      <c r="B53" t="s">
        <v>1926</v>
      </c>
      <c r="C53" t="s">
        <v>1927</v>
      </c>
      <c r="D53" t="s">
        <v>1928</v>
      </c>
      <c r="E53" s="2"/>
      <c r="F53" s="2"/>
      <c r="G53" s="2"/>
      <c r="H53" s="2"/>
      <c r="I53" s="2"/>
      <c r="J53" s="2"/>
      <c r="K53" s="2"/>
      <c r="L53" s="2"/>
      <c r="M53" s="2"/>
      <c r="N53" s="2">
        <v>1</v>
      </c>
      <c r="O53" s="2"/>
    </row>
    <row r="54" spans="1:15" x14ac:dyDescent="0.25">
      <c r="A54">
        <v>181</v>
      </c>
      <c r="B54">
        <v>197</v>
      </c>
      <c r="C54" t="s">
        <v>1932</v>
      </c>
      <c r="D54" t="s">
        <v>1933</v>
      </c>
      <c r="E54" s="2"/>
      <c r="F54" s="2"/>
      <c r="G54" s="2"/>
      <c r="H54" s="2"/>
      <c r="I54" s="2"/>
      <c r="J54" s="2"/>
      <c r="K54" s="2"/>
      <c r="L54" s="2">
        <v>1</v>
      </c>
      <c r="M54" s="2"/>
      <c r="N54" s="2"/>
      <c r="O54" s="2"/>
    </row>
    <row r="55" spans="1:15" x14ac:dyDescent="0.25">
      <c r="A55">
        <v>187</v>
      </c>
      <c r="B55">
        <v>201</v>
      </c>
      <c r="C55" t="s">
        <v>1953</v>
      </c>
      <c r="D55" t="s">
        <v>1954</v>
      </c>
      <c r="E55" s="2"/>
      <c r="F55" s="2"/>
      <c r="G55" s="2"/>
      <c r="H55" s="2"/>
      <c r="I55" s="2"/>
      <c r="J55" s="2"/>
      <c r="K55" s="2"/>
      <c r="L55" s="2"/>
      <c r="M55" s="2"/>
      <c r="N55" s="2">
        <v>1</v>
      </c>
      <c r="O55" s="2"/>
    </row>
    <row r="56" spans="1:15" x14ac:dyDescent="0.25">
      <c r="A56">
        <v>188</v>
      </c>
      <c r="B56">
        <v>522</v>
      </c>
      <c r="C56" t="s">
        <v>1147</v>
      </c>
      <c r="D56" t="s">
        <v>1148</v>
      </c>
      <c r="E56" s="2"/>
      <c r="F56" s="2">
        <v>1</v>
      </c>
      <c r="G56" s="2"/>
      <c r="H56" s="2"/>
      <c r="I56" s="2"/>
      <c r="J56" s="2"/>
      <c r="K56" s="2"/>
      <c r="L56" s="2"/>
      <c r="M56" s="2"/>
      <c r="N56" s="2"/>
      <c r="O56" s="2"/>
    </row>
    <row r="57" spans="1:15" x14ac:dyDescent="0.25">
      <c r="A57">
        <v>203</v>
      </c>
      <c r="B57">
        <v>212</v>
      </c>
      <c r="C57" t="s">
        <v>775</v>
      </c>
      <c r="D57" t="s">
        <v>776</v>
      </c>
      <c r="E57" s="2"/>
      <c r="F57" s="2"/>
      <c r="G57" s="2"/>
      <c r="H57" s="2"/>
      <c r="I57" s="2"/>
      <c r="J57" s="2"/>
      <c r="K57" s="2">
        <v>1</v>
      </c>
      <c r="L57" s="2"/>
      <c r="M57" s="2"/>
      <c r="N57" s="2"/>
      <c r="O57" s="2"/>
    </row>
    <row r="58" spans="1:15" x14ac:dyDescent="0.25">
      <c r="A58">
        <v>213</v>
      </c>
      <c r="B58">
        <v>220</v>
      </c>
      <c r="C58" t="s">
        <v>1158</v>
      </c>
      <c r="D58" t="s">
        <v>1159</v>
      </c>
      <c r="E58" s="2"/>
      <c r="F58" s="2"/>
      <c r="G58" s="2"/>
      <c r="H58" s="2">
        <v>1</v>
      </c>
      <c r="I58" s="2"/>
      <c r="J58" s="2"/>
      <c r="K58" s="2"/>
      <c r="L58" s="2"/>
      <c r="M58" s="2"/>
      <c r="N58" s="2">
        <v>1</v>
      </c>
      <c r="O58" s="2"/>
    </row>
    <row r="59" spans="1:15" x14ac:dyDescent="0.25">
      <c r="A59">
        <v>217</v>
      </c>
      <c r="B59">
        <v>224</v>
      </c>
      <c r="C59" t="s">
        <v>1992</v>
      </c>
      <c r="D59" t="s">
        <v>1993</v>
      </c>
      <c r="E59" s="2"/>
      <c r="F59" s="2"/>
      <c r="G59" s="2"/>
      <c r="H59" s="2"/>
      <c r="I59" s="2"/>
      <c r="J59" s="2"/>
      <c r="K59" s="2"/>
      <c r="L59" s="2">
        <v>1</v>
      </c>
      <c r="M59" s="2"/>
      <c r="N59" s="2"/>
      <c r="O59" s="2"/>
    </row>
    <row r="60" spans="1:15" x14ac:dyDescent="0.25">
      <c r="A60">
        <v>218</v>
      </c>
      <c r="B60">
        <v>225</v>
      </c>
      <c r="C60" t="s">
        <v>1168</v>
      </c>
      <c r="D60" t="s">
        <v>1169</v>
      </c>
      <c r="E60" s="2"/>
      <c r="F60" s="2"/>
      <c r="G60" s="2"/>
      <c r="H60" s="2">
        <v>1</v>
      </c>
      <c r="I60" s="2"/>
      <c r="J60" s="2"/>
      <c r="K60" s="2"/>
      <c r="L60" s="2"/>
      <c r="M60" s="2"/>
      <c r="N60" s="2">
        <v>1</v>
      </c>
      <c r="O60" s="2"/>
    </row>
    <row r="61" spans="1:15" x14ac:dyDescent="0.25">
      <c r="A61">
        <v>224</v>
      </c>
      <c r="B61">
        <v>229</v>
      </c>
      <c r="C61" t="s">
        <v>1175</v>
      </c>
      <c r="D61" t="s">
        <v>1176</v>
      </c>
      <c r="E61" s="2"/>
      <c r="F61" s="2"/>
      <c r="G61" s="2"/>
      <c r="H61" s="2"/>
      <c r="I61" s="2"/>
      <c r="J61" s="2"/>
      <c r="K61" s="2"/>
      <c r="L61" s="2">
        <v>1</v>
      </c>
      <c r="M61" s="2"/>
      <c r="N61" s="2"/>
      <c r="O61" s="2"/>
    </row>
    <row r="62" spans="1:15" x14ac:dyDescent="0.25">
      <c r="A62">
        <v>225</v>
      </c>
      <c r="B62">
        <v>231</v>
      </c>
      <c r="C62" t="s">
        <v>2058</v>
      </c>
      <c r="D62" t="s">
        <v>2059</v>
      </c>
      <c r="E62" s="2"/>
      <c r="F62" s="2"/>
      <c r="G62" s="2"/>
      <c r="H62" s="2"/>
      <c r="I62" s="2"/>
      <c r="J62" s="2"/>
      <c r="K62" s="2">
        <v>1</v>
      </c>
      <c r="L62" s="2"/>
      <c r="M62" s="2"/>
      <c r="N62" s="2"/>
      <c r="O62" s="2"/>
    </row>
    <row r="63" spans="1:15" x14ac:dyDescent="0.25">
      <c r="A63">
        <v>226</v>
      </c>
      <c r="B63">
        <v>232</v>
      </c>
      <c r="C63" t="s">
        <v>1180</v>
      </c>
      <c r="D63" t="s">
        <v>1181</v>
      </c>
      <c r="E63" s="2"/>
      <c r="F63" s="2">
        <v>1</v>
      </c>
      <c r="G63" s="2"/>
      <c r="H63" s="2"/>
      <c r="I63" s="2"/>
      <c r="J63" s="2"/>
      <c r="K63" s="2"/>
      <c r="L63" s="2"/>
      <c r="M63" s="2"/>
      <c r="N63" s="2"/>
      <c r="O63" s="2"/>
    </row>
    <row r="64" spans="1:15" x14ac:dyDescent="0.25">
      <c r="A64">
        <v>227</v>
      </c>
      <c r="B64">
        <v>233</v>
      </c>
      <c r="C64" t="s">
        <v>1185</v>
      </c>
      <c r="D64" t="s">
        <v>1186</v>
      </c>
      <c r="E64" s="2"/>
      <c r="F64" s="2"/>
      <c r="G64" s="2"/>
      <c r="H64" s="2"/>
      <c r="I64" s="2"/>
      <c r="J64" s="2"/>
      <c r="K64" s="2"/>
      <c r="L64" s="2"/>
      <c r="M64" s="2"/>
      <c r="N64" s="2">
        <v>1</v>
      </c>
      <c r="O64" s="2"/>
    </row>
    <row r="65" spans="1:15" x14ac:dyDescent="0.25">
      <c r="A65">
        <v>228</v>
      </c>
      <c r="B65">
        <v>234</v>
      </c>
      <c r="C65" t="s">
        <v>2089</v>
      </c>
      <c r="D65" t="s">
        <v>2090</v>
      </c>
      <c r="E65" s="2"/>
      <c r="F65" s="2"/>
      <c r="G65" s="2"/>
      <c r="H65" s="2"/>
      <c r="I65" s="2"/>
      <c r="J65" s="2"/>
      <c r="K65" s="2"/>
      <c r="L65" s="2"/>
      <c r="M65" s="2"/>
      <c r="N65" s="2">
        <v>1</v>
      </c>
      <c r="O65" s="2"/>
    </row>
    <row r="66" spans="1:15" x14ac:dyDescent="0.25">
      <c r="A66">
        <v>230</v>
      </c>
      <c r="B66">
        <v>236</v>
      </c>
      <c r="C66" t="s">
        <v>1189</v>
      </c>
      <c r="D66" t="s">
        <v>1190</v>
      </c>
      <c r="E66" s="2"/>
      <c r="F66" s="2">
        <v>1</v>
      </c>
      <c r="G66" s="2"/>
      <c r="H66" s="2"/>
      <c r="I66" s="2"/>
      <c r="J66" s="2"/>
      <c r="K66" s="2"/>
      <c r="L66" s="2"/>
      <c r="M66" s="2"/>
      <c r="N66" s="2"/>
      <c r="O66" s="2"/>
    </row>
    <row r="67" spans="1:15" x14ac:dyDescent="0.25">
      <c r="A67">
        <v>236</v>
      </c>
      <c r="B67">
        <v>239</v>
      </c>
      <c r="C67">
        <v>239</v>
      </c>
      <c r="D67" t="s">
        <v>781</v>
      </c>
      <c r="E67" s="2"/>
      <c r="F67" s="2"/>
      <c r="G67" s="2"/>
      <c r="H67" s="2"/>
      <c r="I67" s="2"/>
      <c r="J67" s="2"/>
      <c r="K67" s="2"/>
      <c r="L67" s="2"/>
      <c r="M67" s="2"/>
      <c r="N67" s="2">
        <v>1</v>
      </c>
      <c r="O67" s="2"/>
    </row>
    <row r="68" spans="1:15" x14ac:dyDescent="0.25">
      <c r="A68">
        <v>237</v>
      </c>
      <c r="B68">
        <v>241</v>
      </c>
      <c r="C68" t="s">
        <v>2121</v>
      </c>
      <c r="D68" t="s">
        <v>2122</v>
      </c>
      <c r="E68" s="2"/>
      <c r="F68" s="2"/>
      <c r="G68" s="2"/>
      <c r="H68" s="2">
        <v>1</v>
      </c>
      <c r="I68" s="2"/>
      <c r="J68" s="2"/>
      <c r="K68" s="2"/>
      <c r="L68" s="2"/>
      <c r="M68" s="2"/>
      <c r="N68" s="2">
        <v>1</v>
      </c>
      <c r="O68" s="2"/>
    </row>
    <row r="69" spans="1:15" x14ac:dyDescent="0.25">
      <c r="A69">
        <v>238</v>
      </c>
      <c r="B69">
        <v>250</v>
      </c>
      <c r="C69" t="s">
        <v>141</v>
      </c>
      <c r="D69" t="s">
        <v>142</v>
      </c>
      <c r="E69" s="2"/>
      <c r="F69" s="2"/>
      <c r="G69" s="2"/>
      <c r="H69" s="2">
        <v>1</v>
      </c>
      <c r="I69" s="2"/>
      <c r="J69" s="2"/>
      <c r="K69" s="2"/>
      <c r="L69" s="2"/>
      <c r="M69" s="2"/>
      <c r="N69" s="2">
        <v>1</v>
      </c>
      <c r="O69" s="2"/>
    </row>
    <row r="70" spans="1:15" x14ac:dyDescent="0.25">
      <c r="A70">
        <v>246</v>
      </c>
      <c r="B70" t="s">
        <v>2148</v>
      </c>
      <c r="C70" t="s">
        <v>2149</v>
      </c>
      <c r="D70" t="s">
        <v>2150</v>
      </c>
      <c r="E70" s="2"/>
      <c r="F70" s="2"/>
      <c r="G70" s="2"/>
      <c r="H70" s="2"/>
      <c r="I70" s="2"/>
      <c r="J70" s="2"/>
      <c r="K70" s="2"/>
      <c r="L70" s="2">
        <v>1</v>
      </c>
      <c r="M70" s="2"/>
      <c r="N70" s="2"/>
      <c r="O70" s="2"/>
    </row>
    <row r="71" spans="1:15" x14ac:dyDescent="0.25">
      <c r="A71">
        <v>252</v>
      </c>
      <c r="B71">
        <v>254</v>
      </c>
      <c r="C71" t="s">
        <v>2155</v>
      </c>
      <c r="D71" t="s">
        <v>2156</v>
      </c>
      <c r="E71" s="2"/>
      <c r="F71" s="2"/>
      <c r="G71" s="2"/>
      <c r="H71" s="2"/>
      <c r="I71" s="2"/>
      <c r="J71" s="2"/>
      <c r="K71" s="2"/>
      <c r="L71" s="2"/>
      <c r="M71" s="2"/>
      <c r="N71" s="2">
        <v>1</v>
      </c>
      <c r="O71" s="2"/>
    </row>
    <row r="72" spans="1:15" x14ac:dyDescent="0.25">
      <c r="A72">
        <v>254</v>
      </c>
      <c r="B72">
        <v>260</v>
      </c>
      <c r="C72" t="s">
        <v>2165</v>
      </c>
      <c r="D72" t="s">
        <v>2166</v>
      </c>
      <c r="E72" s="2"/>
      <c r="F72" s="2"/>
      <c r="G72" s="2"/>
      <c r="H72" s="2"/>
      <c r="I72" s="2"/>
      <c r="J72" s="2"/>
      <c r="K72" s="2">
        <v>1</v>
      </c>
      <c r="L72" s="2"/>
      <c r="M72" s="2"/>
      <c r="N72" s="2"/>
      <c r="O72" s="2"/>
    </row>
    <row r="73" spans="1:15" x14ac:dyDescent="0.25">
      <c r="A73">
        <v>255</v>
      </c>
      <c r="B73">
        <v>261</v>
      </c>
      <c r="C73" t="s">
        <v>2171</v>
      </c>
      <c r="D73" t="s">
        <v>2172</v>
      </c>
      <c r="E73" s="2"/>
      <c r="F73" s="2"/>
      <c r="G73" s="2"/>
      <c r="H73" s="2"/>
      <c r="I73" s="2"/>
      <c r="J73" s="2"/>
      <c r="K73" s="2"/>
      <c r="L73" s="2"/>
      <c r="M73" s="2"/>
      <c r="N73" s="2">
        <v>1</v>
      </c>
      <c r="O73" s="2"/>
    </row>
    <row r="74" spans="1:15" x14ac:dyDescent="0.25">
      <c r="A74">
        <v>256</v>
      </c>
      <c r="B74">
        <v>267</v>
      </c>
      <c r="C74" t="s">
        <v>2180</v>
      </c>
      <c r="D74" t="s">
        <v>2181</v>
      </c>
      <c r="E74" s="2">
        <v>1</v>
      </c>
      <c r="F74" s="2"/>
      <c r="G74" s="2"/>
      <c r="H74" s="2"/>
      <c r="I74" s="2"/>
      <c r="J74" s="2">
        <v>1</v>
      </c>
      <c r="K74" s="2"/>
      <c r="L74" s="2"/>
      <c r="M74" s="2"/>
      <c r="N74" s="2"/>
      <c r="O74" s="2"/>
    </row>
    <row r="75" spans="1:15" x14ac:dyDescent="0.25">
      <c r="A75">
        <v>257</v>
      </c>
      <c r="B75">
        <v>268</v>
      </c>
      <c r="C75" t="s">
        <v>2198</v>
      </c>
      <c r="D75" t="s">
        <v>2199</v>
      </c>
      <c r="E75" s="2"/>
      <c r="F75" s="2">
        <v>1</v>
      </c>
      <c r="G75" s="2"/>
      <c r="H75" s="2"/>
      <c r="I75" s="2"/>
      <c r="J75" s="2"/>
      <c r="K75" s="2"/>
      <c r="L75" s="2"/>
      <c r="M75" s="2"/>
      <c r="N75" s="2"/>
      <c r="O75" s="2"/>
    </row>
    <row r="76" spans="1:15" x14ac:dyDescent="0.25">
      <c r="A76">
        <v>258</v>
      </c>
      <c r="B76">
        <v>269</v>
      </c>
      <c r="C76" t="s">
        <v>2207</v>
      </c>
      <c r="D76" t="s">
        <v>2208</v>
      </c>
      <c r="E76" s="2"/>
      <c r="F76" s="2">
        <v>1</v>
      </c>
      <c r="G76" s="2"/>
      <c r="H76" s="2"/>
      <c r="I76" s="2"/>
      <c r="J76" s="2"/>
      <c r="K76" s="2"/>
      <c r="L76" s="2"/>
      <c r="M76" s="2"/>
      <c r="N76" s="2"/>
      <c r="O76" s="2"/>
    </row>
    <row r="77" spans="1:15" x14ac:dyDescent="0.25">
      <c r="A77">
        <v>259</v>
      </c>
      <c r="B77">
        <v>270</v>
      </c>
      <c r="C77" t="s">
        <v>2218</v>
      </c>
      <c r="D77" t="s">
        <v>2219</v>
      </c>
      <c r="E77" s="2"/>
      <c r="F77" s="2">
        <v>1</v>
      </c>
      <c r="G77" s="2"/>
      <c r="H77" s="2"/>
      <c r="I77" s="2"/>
      <c r="J77" s="2"/>
      <c r="K77" s="2"/>
      <c r="L77" s="2"/>
      <c r="M77" s="2"/>
      <c r="N77" s="2"/>
      <c r="O77" s="2"/>
    </row>
    <row r="78" spans="1:15" x14ac:dyDescent="0.25">
      <c r="A78">
        <v>260</v>
      </c>
      <c r="B78">
        <v>271</v>
      </c>
      <c r="C78" t="s">
        <v>455</v>
      </c>
      <c r="D78" t="s">
        <v>456</v>
      </c>
      <c r="E78" s="2"/>
      <c r="F78" s="2"/>
      <c r="G78" s="2"/>
      <c r="H78" s="2"/>
      <c r="I78" s="2"/>
      <c r="J78" s="2"/>
      <c r="K78" s="2"/>
      <c r="L78" s="2"/>
      <c r="M78" s="2">
        <v>1</v>
      </c>
      <c r="N78" s="2"/>
      <c r="O78" s="2"/>
    </row>
    <row r="79" spans="1:15" x14ac:dyDescent="0.25">
      <c r="A79">
        <v>266</v>
      </c>
      <c r="B79" t="s">
        <v>2234</v>
      </c>
      <c r="C79" t="s">
        <v>2235</v>
      </c>
      <c r="D79" t="s">
        <v>2236</v>
      </c>
      <c r="E79" s="2"/>
      <c r="F79" s="2"/>
      <c r="G79" s="2"/>
      <c r="H79" s="2"/>
      <c r="I79" s="2"/>
      <c r="J79" s="2"/>
      <c r="K79" s="2"/>
      <c r="L79" s="2">
        <v>1</v>
      </c>
      <c r="M79" s="2"/>
      <c r="N79" s="2"/>
      <c r="O79" s="2"/>
    </row>
    <row r="80" spans="1:15" x14ac:dyDescent="0.25">
      <c r="A80">
        <v>273</v>
      </c>
      <c r="B80">
        <v>286</v>
      </c>
      <c r="C80" t="s">
        <v>2244</v>
      </c>
      <c r="D80" t="s">
        <v>2245</v>
      </c>
      <c r="E80" s="2"/>
      <c r="F80" s="2"/>
      <c r="G80" s="2"/>
      <c r="H80" s="2"/>
      <c r="I80" s="2"/>
      <c r="J80" s="2"/>
      <c r="K80" s="2"/>
      <c r="L80" s="2"/>
      <c r="M80" s="2"/>
      <c r="N80" s="2">
        <v>1</v>
      </c>
      <c r="O80" s="2"/>
    </row>
    <row r="81" spans="1:15" x14ac:dyDescent="0.25">
      <c r="A81">
        <v>274</v>
      </c>
      <c r="B81">
        <v>287</v>
      </c>
      <c r="C81" t="s">
        <v>1241</v>
      </c>
      <c r="D81" t="s">
        <v>1242</v>
      </c>
      <c r="E81" s="2"/>
      <c r="F81" s="2"/>
      <c r="G81" s="2"/>
      <c r="H81" s="2"/>
      <c r="I81" s="2"/>
      <c r="J81" s="2"/>
      <c r="K81" s="2"/>
      <c r="L81" s="2">
        <v>1</v>
      </c>
      <c r="M81" s="2"/>
      <c r="N81" s="2"/>
      <c r="O81" s="2"/>
    </row>
    <row r="82" spans="1:15" x14ac:dyDescent="0.25">
      <c r="A82">
        <v>276</v>
      </c>
      <c r="B82">
        <v>289</v>
      </c>
      <c r="C82" t="s">
        <v>1244</v>
      </c>
      <c r="D82" t="s">
        <v>1245</v>
      </c>
      <c r="E82" s="2"/>
      <c r="F82" s="2">
        <v>1</v>
      </c>
      <c r="G82" s="2"/>
      <c r="H82" s="2"/>
      <c r="I82" s="2"/>
      <c r="J82" s="2"/>
      <c r="K82" s="2"/>
      <c r="L82" s="2"/>
      <c r="M82" s="2"/>
      <c r="N82" s="2"/>
      <c r="O82" s="2"/>
    </row>
    <row r="83" spans="1:15" x14ac:dyDescent="0.25">
      <c r="A83">
        <v>277</v>
      </c>
      <c r="B83">
        <v>290</v>
      </c>
      <c r="C83" t="s">
        <v>1249</v>
      </c>
      <c r="D83" t="s">
        <v>1250</v>
      </c>
      <c r="E83" s="2"/>
      <c r="F83" s="2"/>
      <c r="G83" s="2"/>
      <c r="H83" s="2"/>
      <c r="I83" s="2"/>
      <c r="J83" s="2"/>
      <c r="K83" s="2">
        <v>1</v>
      </c>
      <c r="L83" s="2"/>
      <c r="M83" s="2"/>
      <c r="N83" s="2"/>
      <c r="O83" s="2"/>
    </row>
    <row r="84" spans="1:15" x14ac:dyDescent="0.25">
      <c r="A84">
        <v>280</v>
      </c>
      <c r="B84">
        <v>292</v>
      </c>
      <c r="C84" t="s">
        <v>465</v>
      </c>
      <c r="D84" t="s">
        <v>466</v>
      </c>
      <c r="E84" s="2"/>
      <c r="F84" s="2"/>
      <c r="G84" s="2"/>
      <c r="H84" s="2"/>
      <c r="I84" s="2"/>
      <c r="J84" s="2"/>
      <c r="K84" s="2"/>
      <c r="L84" s="2"/>
      <c r="M84" s="2"/>
      <c r="N84" s="2">
        <v>1</v>
      </c>
      <c r="O84" s="2"/>
    </row>
    <row r="85" spans="1:15" x14ac:dyDescent="0.25">
      <c r="A85">
        <v>283</v>
      </c>
      <c r="B85">
        <v>293</v>
      </c>
      <c r="C85" t="s">
        <v>2291</v>
      </c>
      <c r="D85" t="s">
        <v>2292</v>
      </c>
      <c r="E85" s="2"/>
      <c r="F85" s="2"/>
      <c r="G85" s="2"/>
      <c r="H85" s="2"/>
      <c r="I85" s="2"/>
      <c r="J85" s="2"/>
      <c r="K85" s="2"/>
      <c r="L85" s="2">
        <v>1</v>
      </c>
      <c r="M85" s="2"/>
      <c r="N85" s="2">
        <v>1</v>
      </c>
      <c r="O85" s="2"/>
    </row>
    <row r="86" spans="1:15" x14ac:dyDescent="0.25">
      <c r="A86">
        <v>289</v>
      </c>
      <c r="B86">
        <v>297</v>
      </c>
      <c r="C86" t="s">
        <v>474</v>
      </c>
      <c r="D86" t="s">
        <v>475</v>
      </c>
      <c r="E86" s="2"/>
      <c r="F86" s="2"/>
      <c r="G86" s="2"/>
      <c r="H86" s="2"/>
      <c r="I86" s="2"/>
      <c r="J86" s="2"/>
      <c r="K86" s="2"/>
      <c r="L86" s="2"/>
      <c r="M86" s="2"/>
      <c r="N86" s="2">
        <v>1</v>
      </c>
      <c r="O86" s="2"/>
    </row>
    <row r="87" spans="1:15" x14ac:dyDescent="0.25">
      <c r="A87">
        <v>290</v>
      </c>
      <c r="B87">
        <v>298</v>
      </c>
      <c r="C87" t="s">
        <v>804</v>
      </c>
      <c r="D87" t="s">
        <v>805</v>
      </c>
      <c r="E87" s="2"/>
      <c r="F87" s="2"/>
      <c r="G87" s="2"/>
      <c r="H87" s="2"/>
      <c r="I87" s="2"/>
      <c r="J87" s="2"/>
      <c r="K87" s="2"/>
      <c r="L87" s="2"/>
      <c r="M87" s="2"/>
      <c r="N87" s="2">
        <v>1</v>
      </c>
      <c r="O87" s="2"/>
    </row>
    <row r="88" spans="1:15" x14ac:dyDescent="0.25">
      <c r="A88">
        <v>292</v>
      </c>
      <c r="B88">
        <v>601</v>
      </c>
      <c r="C88" t="s">
        <v>1455</v>
      </c>
      <c r="D88" t="s">
        <v>1456</v>
      </c>
      <c r="E88" s="2"/>
      <c r="F88" s="2"/>
      <c r="G88" s="2"/>
      <c r="H88" s="2"/>
      <c r="I88" s="2"/>
      <c r="J88" s="2"/>
      <c r="K88" s="2"/>
      <c r="L88" s="2"/>
      <c r="M88" s="2"/>
      <c r="N88" s="2">
        <v>1</v>
      </c>
      <c r="O88" s="2"/>
    </row>
    <row r="89" spans="1:15" x14ac:dyDescent="0.25">
      <c r="A89">
        <v>296</v>
      </c>
      <c r="B89">
        <v>301</v>
      </c>
      <c r="C89" t="s">
        <v>1256</v>
      </c>
      <c r="D89" t="s">
        <v>1257</v>
      </c>
      <c r="E89" s="2"/>
      <c r="F89" s="2">
        <v>1</v>
      </c>
      <c r="G89" s="2"/>
      <c r="H89" s="2"/>
      <c r="I89" s="2"/>
      <c r="J89" s="2"/>
      <c r="K89" s="2"/>
      <c r="L89" s="2"/>
      <c r="M89" s="2"/>
      <c r="N89" s="2"/>
      <c r="O89" s="2"/>
    </row>
    <row r="90" spans="1:15" x14ac:dyDescent="0.25">
      <c r="A90">
        <v>297</v>
      </c>
      <c r="B90">
        <v>302</v>
      </c>
      <c r="C90" t="s">
        <v>2333</v>
      </c>
      <c r="D90" t="s">
        <v>2334</v>
      </c>
      <c r="E90" s="2"/>
      <c r="F90" s="2"/>
      <c r="G90" s="2"/>
      <c r="H90" s="2">
        <v>1</v>
      </c>
      <c r="I90" s="2"/>
      <c r="J90" s="2"/>
      <c r="K90" s="2"/>
      <c r="L90" s="2"/>
      <c r="M90" s="2"/>
      <c r="N90" s="2">
        <v>1</v>
      </c>
      <c r="O90" s="2"/>
    </row>
    <row r="91" spans="1:15" x14ac:dyDescent="0.25">
      <c r="A91">
        <v>300</v>
      </c>
      <c r="B91" t="s">
        <v>2358</v>
      </c>
      <c r="C91" t="s">
        <v>2359</v>
      </c>
      <c r="D91" t="s">
        <v>2360</v>
      </c>
      <c r="E91" s="2"/>
      <c r="F91" s="2"/>
      <c r="G91" s="2"/>
      <c r="H91" s="2"/>
      <c r="I91" s="2"/>
      <c r="J91" s="2"/>
      <c r="K91" s="2">
        <v>1</v>
      </c>
      <c r="L91" s="2"/>
      <c r="M91" s="2"/>
      <c r="N91" s="2"/>
      <c r="O91" s="2"/>
    </row>
    <row r="92" spans="1:15" x14ac:dyDescent="0.25">
      <c r="A92">
        <v>301</v>
      </c>
      <c r="B92" t="s">
        <v>2364</v>
      </c>
      <c r="C92" t="s">
        <v>2364</v>
      </c>
      <c r="D92" t="s">
        <v>2365</v>
      </c>
      <c r="E92" s="2"/>
      <c r="F92" s="2"/>
      <c r="G92" s="2"/>
      <c r="H92" s="2"/>
      <c r="I92" s="2"/>
      <c r="J92" s="2"/>
      <c r="K92" s="2">
        <v>1</v>
      </c>
      <c r="L92" s="2"/>
      <c r="M92" s="2"/>
      <c r="N92" s="2"/>
      <c r="O92" s="2"/>
    </row>
    <row r="93" spans="1:15" x14ac:dyDescent="0.25">
      <c r="A93">
        <v>303</v>
      </c>
      <c r="B93" t="s">
        <v>2375</v>
      </c>
      <c r="C93" t="s">
        <v>2375</v>
      </c>
      <c r="D93" t="s">
        <v>2376</v>
      </c>
      <c r="E93" s="2"/>
      <c r="F93" s="2"/>
      <c r="G93" s="2"/>
      <c r="H93" s="2"/>
      <c r="I93" s="2"/>
      <c r="J93" s="2"/>
      <c r="K93" s="2"/>
      <c r="L93" s="2">
        <v>1</v>
      </c>
      <c r="M93" s="2"/>
      <c r="N93" s="2"/>
      <c r="O93" s="2"/>
    </row>
    <row r="94" spans="1:15" x14ac:dyDescent="0.25">
      <c r="A94">
        <v>304</v>
      </c>
      <c r="B94" t="s">
        <v>2380</v>
      </c>
      <c r="C94" t="s">
        <v>2381</v>
      </c>
      <c r="D94" t="s">
        <v>2382</v>
      </c>
      <c r="E94" s="2"/>
      <c r="F94" s="2"/>
      <c r="G94" s="2"/>
      <c r="H94" s="2"/>
      <c r="I94" s="2"/>
      <c r="J94" s="2"/>
      <c r="K94" s="2">
        <v>1</v>
      </c>
      <c r="L94" s="2"/>
      <c r="M94" s="2"/>
      <c r="N94" s="2"/>
      <c r="O94" s="2"/>
    </row>
    <row r="95" spans="1:15" x14ac:dyDescent="0.25">
      <c r="A95">
        <v>306</v>
      </c>
      <c r="B95">
        <v>305</v>
      </c>
      <c r="C95" t="s">
        <v>1261</v>
      </c>
      <c r="D95" t="s">
        <v>1262</v>
      </c>
      <c r="E95" s="2"/>
      <c r="F95" s="2">
        <v>1</v>
      </c>
      <c r="G95" s="2"/>
      <c r="H95" s="2"/>
      <c r="I95" s="2"/>
      <c r="J95" s="2"/>
      <c r="K95" s="2"/>
      <c r="L95" s="2">
        <v>1</v>
      </c>
      <c r="M95" s="2"/>
      <c r="N95" s="2"/>
      <c r="O95" s="2"/>
    </row>
    <row r="96" spans="1:15" x14ac:dyDescent="0.25">
      <c r="A96">
        <v>308</v>
      </c>
      <c r="B96" t="s">
        <v>2388</v>
      </c>
      <c r="C96" t="s">
        <v>2389</v>
      </c>
      <c r="D96" t="s">
        <v>2390</v>
      </c>
      <c r="E96" s="2"/>
      <c r="F96" s="2"/>
      <c r="G96" s="2"/>
      <c r="H96" s="2"/>
      <c r="I96" s="2"/>
      <c r="J96" s="2"/>
      <c r="K96" s="2"/>
      <c r="L96" s="2">
        <v>1</v>
      </c>
      <c r="M96" s="2"/>
      <c r="N96" s="2"/>
      <c r="O96" s="2"/>
    </row>
    <row r="97" spans="1:15" x14ac:dyDescent="0.25">
      <c r="A97">
        <v>310</v>
      </c>
      <c r="B97">
        <v>312</v>
      </c>
      <c r="C97" t="s">
        <v>2399</v>
      </c>
      <c r="D97" t="s">
        <v>2400</v>
      </c>
      <c r="E97" s="2"/>
      <c r="F97" s="2"/>
      <c r="G97" s="2"/>
      <c r="H97" s="2"/>
      <c r="I97" s="2"/>
      <c r="J97" s="2"/>
      <c r="K97" s="2"/>
      <c r="L97" s="2">
        <v>1</v>
      </c>
      <c r="M97" s="2"/>
      <c r="N97" s="2">
        <v>1</v>
      </c>
      <c r="O97" s="2"/>
    </row>
    <row r="98" spans="1:15" x14ac:dyDescent="0.25">
      <c r="A98">
        <v>313</v>
      </c>
      <c r="B98">
        <v>316</v>
      </c>
      <c r="C98" t="s">
        <v>2420</v>
      </c>
      <c r="D98" t="s">
        <v>2421</v>
      </c>
      <c r="E98" s="2"/>
      <c r="F98" s="2">
        <v>1</v>
      </c>
      <c r="G98" s="2"/>
      <c r="H98" s="2"/>
      <c r="I98" s="2"/>
      <c r="J98" s="2"/>
      <c r="K98" s="2"/>
      <c r="L98" s="2">
        <v>1</v>
      </c>
      <c r="M98" s="2"/>
      <c r="N98" s="2"/>
      <c r="O98" s="2"/>
    </row>
    <row r="99" spans="1:15" x14ac:dyDescent="0.25">
      <c r="A99">
        <v>314</v>
      </c>
      <c r="B99">
        <v>321</v>
      </c>
      <c r="C99" t="s">
        <v>2440</v>
      </c>
      <c r="D99" t="s">
        <v>2441</v>
      </c>
      <c r="E99" s="2"/>
      <c r="F99" s="2"/>
      <c r="G99" s="2"/>
      <c r="H99" s="2"/>
      <c r="I99" s="2"/>
      <c r="J99" s="2"/>
      <c r="K99" s="2"/>
      <c r="L99" s="2">
        <v>1</v>
      </c>
      <c r="M99" s="2"/>
      <c r="N99" s="2"/>
      <c r="O99" s="2"/>
    </row>
    <row r="100" spans="1:15" x14ac:dyDescent="0.25">
      <c r="A100">
        <v>318</v>
      </c>
      <c r="B100" t="s">
        <v>2471</v>
      </c>
      <c r="C100" t="s">
        <v>2472</v>
      </c>
      <c r="D100" t="s">
        <v>2473</v>
      </c>
      <c r="E100" s="2"/>
      <c r="F100" s="2"/>
      <c r="G100" s="2"/>
      <c r="H100" s="2">
        <v>1</v>
      </c>
      <c r="I100" s="2"/>
      <c r="J100" s="2"/>
      <c r="K100" s="2"/>
      <c r="L100" s="2"/>
      <c r="M100" s="2"/>
      <c r="N100" s="2"/>
      <c r="O100" s="2"/>
    </row>
    <row r="101" spans="1:15" x14ac:dyDescent="0.25">
      <c r="A101">
        <v>319</v>
      </c>
      <c r="B101">
        <v>346</v>
      </c>
      <c r="C101" t="s">
        <v>487</v>
      </c>
      <c r="D101" t="s">
        <v>488</v>
      </c>
      <c r="E101" s="2"/>
      <c r="F101" s="2"/>
      <c r="G101" s="2"/>
      <c r="H101" s="2"/>
      <c r="I101" s="2"/>
      <c r="J101" s="2"/>
      <c r="K101" s="2"/>
      <c r="L101" s="2">
        <v>1</v>
      </c>
      <c r="M101" s="2"/>
      <c r="N101" s="2"/>
      <c r="O101" s="2"/>
    </row>
    <row r="102" spans="1:15" x14ac:dyDescent="0.25">
      <c r="A102">
        <v>352</v>
      </c>
      <c r="B102">
        <v>365</v>
      </c>
      <c r="C102" t="s">
        <v>812</v>
      </c>
      <c r="D102" t="s">
        <v>813</v>
      </c>
      <c r="E102" s="2"/>
      <c r="F102" s="2"/>
      <c r="G102" s="2"/>
      <c r="H102" s="2"/>
      <c r="I102" s="2"/>
      <c r="J102" s="2"/>
      <c r="K102" s="2"/>
      <c r="L102" s="2"/>
      <c r="M102" s="2"/>
      <c r="N102" s="2">
        <v>1</v>
      </c>
      <c r="O102" s="2"/>
    </row>
    <row r="103" spans="1:15" x14ac:dyDescent="0.25">
      <c r="A103">
        <v>353</v>
      </c>
      <c r="B103">
        <v>366</v>
      </c>
      <c r="C103" t="s">
        <v>148</v>
      </c>
      <c r="D103" t="s">
        <v>149</v>
      </c>
      <c r="E103" s="2"/>
      <c r="F103" s="2"/>
      <c r="G103" s="2"/>
      <c r="H103" s="2"/>
      <c r="I103" s="2"/>
      <c r="J103" s="2"/>
      <c r="K103" s="2"/>
      <c r="L103" s="2"/>
      <c r="M103" s="2"/>
      <c r="N103" s="2">
        <v>1</v>
      </c>
      <c r="O103" s="2"/>
    </row>
    <row r="104" spans="1:15" x14ac:dyDescent="0.25">
      <c r="A104">
        <v>355</v>
      </c>
      <c r="B104">
        <v>377</v>
      </c>
      <c r="C104" t="s">
        <v>2559</v>
      </c>
      <c r="D104" t="s">
        <v>2560</v>
      </c>
      <c r="E104" s="2"/>
      <c r="F104" s="2"/>
      <c r="G104" s="2"/>
      <c r="H104" s="2"/>
      <c r="I104" s="2"/>
      <c r="J104" s="2"/>
      <c r="K104" s="2"/>
      <c r="L104" s="2"/>
      <c r="M104" s="2"/>
      <c r="N104" s="2">
        <v>1</v>
      </c>
      <c r="O104" s="2"/>
    </row>
    <row r="105" spans="1:15" x14ac:dyDescent="0.25">
      <c r="A105">
        <v>360</v>
      </c>
      <c r="B105">
        <v>381</v>
      </c>
      <c r="C105" t="s">
        <v>500</v>
      </c>
      <c r="D105" t="s">
        <v>501</v>
      </c>
      <c r="E105" s="2">
        <v>1</v>
      </c>
      <c r="F105" s="2"/>
      <c r="G105" s="2"/>
      <c r="H105" s="2"/>
      <c r="I105" s="2"/>
      <c r="J105" s="2"/>
      <c r="K105" s="2"/>
      <c r="L105" s="2"/>
      <c r="M105" s="2"/>
      <c r="N105" s="2"/>
      <c r="O105" s="2"/>
    </row>
    <row r="106" spans="1:15" x14ac:dyDescent="0.25">
      <c r="A106">
        <v>369</v>
      </c>
      <c r="B106">
        <v>389</v>
      </c>
      <c r="C106" t="s">
        <v>1302</v>
      </c>
      <c r="D106" t="s">
        <v>1303</v>
      </c>
      <c r="E106" s="2"/>
      <c r="F106" s="2"/>
      <c r="G106" s="2"/>
      <c r="H106" s="2"/>
      <c r="I106" s="2"/>
      <c r="J106" s="2"/>
      <c r="K106" s="2">
        <v>1</v>
      </c>
      <c r="L106" s="2"/>
      <c r="M106" s="2"/>
      <c r="N106" s="2"/>
      <c r="O106" s="2"/>
    </row>
    <row r="107" spans="1:15" x14ac:dyDescent="0.25">
      <c r="A107">
        <v>387</v>
      </c>
      <c r="B107">
        <v>589</v>
      </c>
      <c r="C107" t="s">
        <v>2580</v>
      </c>
      <c r="D107" t="s">
        <v>2581</v>
      </c>
      <c r="E107" s="2"/>
      <c r="F107" s="2"/>
      <c r="G107" s="2"/>
      <c r="H107" s="2"/>
      <c r="I107" s="2"/>
      <c r="J107" s="2"/>
      <c r="K107" s="2"/>
      <c r="L107" s="2"/>
      <c r="M107" s="2"/>
      <c r="N107" s="2">
        <v>1</v>
      </c>
      <c r="O107" s="2"/>
    </row>
    <row r="108" spans="1:15" x14ac:dyDescent="0.25">
      <c r="A108">
        <v>388</v>
      </c>
      <c r="B108">
        <v>446</v>
      </c>
      <c r="C108" t="s">
        <v>825</v>
      </c>
      <c r="D108" t="s">
        <v>826</v>
      </c>
      <c r="E108" s="2"/>
      <c r="F108" s="2"/>
      <c r="G108" s="2"/>
      <c r="H108" s="2"/>
      <c r="I108" s="2"/>
      <c r="J108" s="2"/>
      <c r="K108" s="2"/>
      <c r="L108" s="2">
        <v>1</v>
      </c>
      <c r="M108" s="2"/>
      <c r="N108" s="2"/>
      <c r="O108" s="2"/>
    </row>
    <row r="109" spans="1:15" x14ac:dyDescent="0.25">
      <c r="A109">
        <v>395</v>
      </c>
      <c r="B109" t="s">
        <v>2622</v>
      </c>
      <c r="C109" t="s">
        <v>2623</v>
      </c>
      <c r="D109" t="s">
        <v>2624</v>
      </c>
      <c r="E109" s="2"/>
      <c r="F109" s="2"/>
      <c r="G109" s="2">
        <v>1</v>
      </c>
      <c r="H109" s="2"/>
      <c r="I109" s="2"/>
      <c r="J109" s="2"/>
      <c r="K109" s="2"/>
      <c r="L109" s="2"/>
      <c r="M109" s="2"/>
      <c r="N109" s="2"/>
      <c r="O109" s="2"/>
    </row>
    <row r="110" spans="1:15" x14ac:dyDescent="0.25">
      <c r="A110">
        <v>396</v>
      </c>
      <c r="B110" t="s">
        <v>2630</v>
      </c>
      <c r="C110" t="s">
        <v>2631</v>
      </c>
      <c r="D110" t="s">
        <v>2632</v>
      </c>
      <c r="E110" s="2"/>
      <c r="F110" s="2"/>
      <c r="G110" s="2">
        <v>1</v>
      </c>
      <c r="H110" s="2"/>
      <c r="I110" s="2"/>
      <c r="J110" s="2"/>
      <c r="K110" s="2">
        <v>1</v>
      </c>
      <c r="L110" s="2"/>
      <c r="M110" s="2"/>
      <c r="N110" s="2"/>
      <c r="O110" s="2"/>
    </row>
    <row r="111" spans="1:15" x14ac:dyDescent="0.25">
      <c r="A111">
        <v>400</v>
      </c>
      <c r="B111" t="s">
        <v>2660</v>
      </c>
      <c r="C111" t="s">
        <v>2661</v>
      </c>
      <c r="D111" t="s">
        <v>2662</v>
      </c>
      <c r="E111" s="2"/>
      <c r="F111" s="2"/>
      <c r="G111" s="2">
        <v>1</v>
      </c>
      <c r="H111" s="2"/>
      <c r="I111" s="2"/>
      <c r="J111" s="2"/>
      <c r="K111" s="2">
        <v>1</v>
      </c>
      <c r="L111" s="2"/>
      <c r="M111" s="2"/>
      <c r="N111" s="2"/>
      <c r="O111" s="2"/>
    </row>
    <row r="112" spans="1:15" x14ac:dyDescent="0.25">
      <c r="A112">
        <v>401</v>
      </c>
      <c r="B112" t="s">
        <v>2668</v>
      </c>
      <c r="C112" t="s">
        <v>2669</v>
      </c>
      <c r="D112" t="s">
        <v>2670</v>
      </c>
      <c r="E112" s="2"/>
      <c r="F112" s="2">
        <v>1</v>
      </c>
      <c r="G112" s="2">
        <v>1</v>
      </c>
      <c r="H112" s="2"/>
      <c r="I112" s="2"/>
      <c r="J112" s="2"/>
      <c r="K112" s="2"/>
      <c r="L112" s="2"/>
      <c r="M112" s="2"/>
      <c r="N112" s="2"/>
      <c r="O112" s="2"/>
    </row>
    <row r="113" spans="1:15" x14ac:dyDescent="0.25">
      <c r="A113">
        <v>402</v>
      </c>
      <c r="B113" t="s">
        <v>2680</v>
      </c>
      <c r="C113" t="s">
        <v>2681</v>
      </c>
      <c r="D113" t="s">
        <v>2682</v>
      </c>
      <c r="E113" s="2"/>
      <c r="F113" s="2"/>
      <c r="G113" s="2"/>
      <c r="H113" s="2"/>
      <c r="I113" s="2"/>
      <c r="J113" s="2"/>
      <c r="K113" s="2"/>
      <c r="L113" s="2"/>
      <c r="M113" s="2"/>
      <c r="N113" s="2">
        <v>1</v>
      </c>
      <c r="O113" s="2"/>
    </row>
    <row r="114" spans="1:15" x14ac:dyDescent="0.25">
      <c r="A114">
        <v>404</v>
      </c>
      <c r="B114">
        <v>491</v>
      </c>
      <c r="C114" t="s">
        <v>2686</v>
      </c>
      <c r="D114" t="s">
        <v>2687</v>
      </c>
      <c r="E114" s="2"/>
      <c r="F114" s="2"/>
      <c r="G114" s="2"/>
      <c r="H114" s="2"/>
      <c r="I114" s="2">
        <v>1</v>
      </c>
      <c r="J114" s="2"/>
      <c r="K114" s="2"/>
      <c r="L114" s="2"/>
      <c r="M114" s="2"/>
      <c r="N114" s="2"/>
      <c r="O114" s="2"/>
    </row>
    <row r="115" spans="1:15" x14ac:dyDescent="0.25">
      <c r="A115">
        <v>405</v>
      </c>
      <c r="B115">
        <v>490</v>
      </c>
      <c r="C115" t="s">
        <v>2715</v>
      </c>
      <c r="D115" t="s">
        <v>2716</v>
      </c>
      <c r="E115" s="2"/>
      <c r="F115" s="2">
        <v>1</v>
      </c>
      <c r="G115" s="2"/>
      <c r="H115" s="2"/>
      <c r="I115" s="2"/>
      <c r="J115" s="2"/>
      <c r="K115" s="2"/>
      <c r="L115" s="2"/>
      <c r="M115" s="2"/>
      <c r="N115" s="2"/>
      <c r="O115" s="2"/>
    </row>
    <row r="116" spans="1:15" x14ac:dyDescent="0.25">
      <c r="A116">
        <v>410</v>
      </c>
      <c r="B116">
        <v>497</v>
      </c>
      <c r="C116" t="s">
        <v>830</v>
      </c>
      <c r="D116" t="s">
        <v>831</v>
      </c>
      <c r="E116" s="2"/>
      <c r="F116" s="2"/>
      <c r="G116" s="2"/>
      <c r="H116" s="2">
        <v>1</v>
      </c>
      <c r="I116" s="2"/>
      <c r="J116" s="2"/>
      <c r="K116" s="2"/>
      <c r="L116" s="2"/>
      <c r="M116" s="2"/>
      <c r="N116" s="2">
        <v>1</v>
      </c>
      <c r="O116" s="2"/>
    </row>
    <row r="117" spans="1:15" x14ac:dyDescent="0.25">
      <c r="A117">
        <v>417</v>
      </c>
      <c r="B117">
        <v>503</v>
      </c>
      <c r="C117" t="s">
        <v>839</v>
      </c>
      <c r="D117" t="s">
        <v>840</v>
      </c>
      <c r="E117" s="2"/>
      <c r="F117" s="2"/>
      <c r="G117" s="2"/>
      <c r="H117" s="2"/>
      <c r="I117" s="2"/>
      <c r="J117" s="2"/>
      <c r="K117" s="2"/>
      <c r="L117" s="2"/>
      <c r="M117" s="2"/>
      <c r="N117" s="2">
        <v>1</v>
      </c>
      <c r="O117" s="2"/>
    </row>
    <row r="118" spans="1:15" x14ac:dyDescent="0.25">
      <c r="A118">
        <v>424</v>
      </c>
      <c r="B118">
        <v>636</v>
      </c>
      <c r="C118" t="s">
        <v>2740</v>
      </c>
      <c r="D118" t="s">
        <v>2741</v>
      </c>
      <c r="E118" s="2"/>
      <c r="F118" s="2"/>
      <c r="G118" s="2"/>
      <c r="H118" s="2"/>
      <c r="I118" s="2"/>
      <c r="J118" s="2"/>
      <c r="K118" s="2"/>
      <c r="L118" s="2"/>
      <c r="M118" s="2"/>
      <c r="N118" s="2">
        <v>1</v>
      </c>
      <c r="O118" s="2"/>
    </row>
    <row r="119" spans="1:15" x14ac:dyDescent="0.25">
      <c r="A119">
        <v>462</v>
      </c>
      <c r="B119">
        <v>447</v>
      </c>
      <c r="C119">
        <v>447</v>
      </c>
      <c r="D119" t="s">
        <v>846</v>
      </c>
      <c r="E119" s="2"/>
      <c r="F119" s="2"/>
      <c r="G119" s="2">
        <v>1</v>
      </c>
      <c r="H119" s="2"/>
      <c r="I119" s="2"/>
      <c r="J119" s="2"/>
      <c r="K119" s="2"/>
      <c r="L119" s="2"/>
      <c r="M119" s="2"/>
      <c r="N119" s="2"/>
      <c r="O119" s="2"/>
    </row>
    <row r="120" spans="1:15" x14ac:dyDescent="0.25">
      <c r="A120">
        <v>515</v>
      </c>
      <c r="B120">
        <v>406</v>
      </c>
      <c r="C120" t="s">
        <v>1358</v>
      </c>
      <c r="D120" t="s">
        <v>1359</v>
      </c>
      <c r="E120" s="2"/>
      <c r="F120" s="2">
        <v>1</v>
      </c>
      <c r="G120" s="2"/>
      <c r="H120" s="2"/>
      <c r="I120" s="2"/>
      <c r="J120" s="2"/>
      <c r="K120" s="2"/>
      <c r="L120" s="2"/>
      <c r="M120" s="2"/>
      <c r="N120" s="2"/>
      <c r="O120" s="2"/>
    </row>
    <row r="121" spans="1:15" x14ac:dyDescent="0.25">
      <c r="A121">
        <v>543</v>
      </c>
      <c r="B121" t="s">
        <v>852</v>
      </c>
      <c r="C121" t="s">
        <v>853</v>
      </c>
      <c r="D121" t="s">
        <v>854</v>
      </c>
      <c r="E121" s="2"/>
      <c r="F121" s="2"/>
      <c r="G121" s="2"/>
      <c r="H121" s="2"/>
      <c r="I121" s="2"/>
      <c r="J121" s="2"/>
      <c r="K121" s="2"/>
      <c r="L121" s="2"/>
      <c r="M121" s="2"/>
      <c r="N121" s="2">
        <v>1</v>
      </c>
      <c r="O121" s="2"/>
    </row>
    <row r="122" spans="1:15" x14ac:dyDescent="0.25">
      <c r="A122">
        <v>544</v>
      </c>
      <c r="B122">
        <v>427</v>
      </c>
      <c r="C122" t="s">
        <v>859</v>
      </c>
      <c r="D122" t="s">
        <v>860</v>
      </c>
      <c r="E122" s="2"/>
      <c r="F122" s="2"/>
      <c r="G122" s="2"/>
      <c r="H122" s="2"/>
      <c r="I122" s="2"/>
      <c r="J122" s="2"/>
      <c r="K122" s="2"/>
      <c r="L122" s="2"/>
      <c r="M122" s="2"/>
      <c r="N122" s="2">
        <v>1</v>
      </c>
      <c r="O122" s="2"/>
    </row>
    <row r="123" spans="1:15" x14ac:dyDescent="0.25">
      <c r="A123">
        <v>547</v>
      </c>
      <c r="B123">
        <v>428</v>
      </c>
      <c r="C123" t="s">
        <v>1393</v>
      </c>
      <c r="D123" t="s">
        <v>1394</v>
      </c>
      <c r="E123" s="2"/>
      <c r="F123" s="2"/>
      <c r="G123" s="2"/>
      <c r="H123" s="2"/>
      <c r="I123" s="2"/>
      <c r="J123" s="2"/>
      <c r="K123" s="2"/>
      <c r="L123" s="2"/>
      <c r="M123" s="2"/>
      <c r="N123" s="2">
        <v>1</v>
      </c>
      <c r="O123" s="2"/>
    </row>
    <row r="124" spans="1:15" x14ac:dyDescent="0.25">
      <c r="A124">
        <v>565</v>
      </c>
      <c r="B124">
        <v>559</v>
      </c>
      <c r="C124" t="s">
        <v>2751</v>
      </c>
      <c r="D124" t="s">
        <v>2752</v>
      </c>
      <c r="E124" s="2"/>
      <c r="F124" s="2"/>
      <c r="G124" s="2"/>
      <c r="H124" s="2"/>
      <c r="I124" s="2"/>
      <c r="J124" s="2"/>
      <c r="K124" s="2"/>
      <c r="L124" s="2"/>
      <c r="M124" s="2"/>
      <c r="N124" s="2">
        <v>1</v>
      </c>
      <c r="O124" s="2"/>
    </row>
    <row r="125" spans="1:15" x14ac:dyDescent="0.25">
      <c r="A125">
        <v>570</v>
      </c>
      <c r="B125" t="s">
        <v>866</v>
      </c>
      <c r="C125" t="s">
        <v>867</v>
      </c>
      <c r="D125" t="s">
        <v>868</v>
      </c>
      <c r="E125" s="2"/>
      <c r="F125" s="2"/>
      <c r="G125" s="2"/>
      <c r="H125" s="2"/>
      <c r="I125" s="2"/>
      <c r="J125" s="2"/>
      <c r="K125" s="2"/>
      <c r="L125" s="2"/>
      <c r="M125" s="2"/>
      <c r="N125" s="2">
        <v>1</v>
      </c>
      <c r="O125" s="2"/>
    </row>
    <row r="126" spans="1:15" x14ac:dyDescent="0.25">
      <c r="A126">
        <v>571</v>
      </c>
      <c r="B126">
        <v>562</v>
      </c>
      <c r="C126" t="s">
        <v>2768</v>
      </c>
      <c r="D126" t="s">
        <v>2769</v>
      </c>
      <c r="E126" s="2"/>
      <c r="F126" s="2"/>
      <c r="G126" s="2"/>
      <c r="H126" s="2"/>
      <c r="I126" s="2"/>
      <c r="J126" s="2"/>
      <c r="K126" s="2"/>
      <c r="L126" s="2">
        <v>1</v>
      </c>
      <c r="M126" s="2"/>
      <c r="N126" s="2"/>
      <c r="O126" s="2"/>
    </row>
    <row r="127" spans="1:15" x14ac:dyDescent="0.25">
      <c r="A127">
        <v>572</v>
      </c>
      <c r="B127">
        <v>563</v>
      </c>
      <c r="C127" t="s">
        <v>872</v>
      </c>
      <c r="D127" t="s">
        <v>873</v>
      </c>
      <c r="E127" s="2"/>
      <c r="F127" s="2"/>
      <c r="G127" s="2"/>
      <c r="H127" s="2"/>
      <c r="I127" s="2"/>
      <c r="J127" s="2"/>
      <c r="K127" s="2"/>
      <c r="L127" s="2"/>
      <c r="M127" s="2"/>
      <c r="N127" s="2">
        <v>1</v>
      </c>
      <c r="O127" s="2"/>
    </row>
    <row r="128" spans="1:15" x14ac:dyDescent="0.25">
      <c r="A128">
        <v>581</v>
      </c>
      <c r="B128">
        <v>577</v>
      </c>
      <c r="C128" t="s">
        <v>882</v>
      </c>
      <c r="D128" t="s">
        <v>883</v>
      </c>
      <c r="E128" s="2"/>
      <c r="F128" s="2"/>
      <c r="G128" s="2"/>
      <c r="H128" s="2">
        <v>1</v>
      </c>
      <c r="I128" s="2"/>
      <c r="J128" s="2"/>
      <c r="K128" s="2"/>
      <c r="L128" s="2"/>
      <c r="M128" s="2"/>
      <c r="N128" s="2">
        <v>1</v>
      </c>
      <c r="O128" s="2"/>
    </row>
    <row r="129" spans="1:15" x14ac:dyDescent="0.25">
      <c r="A129">
        <v>582</v>
      </c>
      <c r="B129">
        <v>579</v>
      </c>
      <c r="C129" t="s">
        <v>2788</v>
      </c>
      <c r="D129" t="s">
        <v>2789</v>
      </c>
      <c r="E129" s="2"/>
      <c r="F129" s="2"/>
      <c r="G129" s="2"/>
      <c r="H129" s="2"/>
      <c r="I129" s="2"/>
      <c r="J129" s="2"/>
      <c r="K129" s="2"/>
      <c r="L129" s="2"/>
      <c r="M129" s="2"/>
      <c r="N129" s="2">
        <v>1</v>
      </c>
      <c r="O129" s="2"/>
    </row>
    <row r="130" spans="1:15" x14ac:dyDescent="0.25">
      <c r="A130">
        <v>585</v>
      </c>
      <c r="B130">
        <v>582</v>
      </c>
      <c r="C130" t="s">
        <v>2806</v>
      </c>
      <c r="D130" t="s">
        <v>2807</v>
      </c>
      <c r="E130" s="2"/>
      <c r="F130" s="2"/>
      <c r="G130" s="2"/>
      <c r="H130" s="2">
        <v>1</v>
      </c>
      <c r="I130" s="2"/>
      <c r="J130" s="2"/>
      <c r="K130" s="2"/>
      <c r="L130" s="2"/>
      <c r="M130" s="2"/>
      <c r="N130" s="2">
        <v>1</v>
      </c>
      <c r="O130" s="2">
        <v>1</v>
      </c>
    </row>
    <row r="131" spans="1:15" x14ac:dyDescent="0.25">
      <c r="A131">
        <v>588</v>
      </c>
      <c r="B131">
        <v>585</v>
      </c>
      <c r="C131" t="s">
        <v>520</v>
      </c>
      <c r="D131" t="s">
        <v>521</v>
      </c>
      <c r="E131" s="2"/>
      <c r="F131" s="2"/>
      <c r="G131" s="2"/>
      <c r="H131" s="2"/>
      <c r="I131" s="2"/>
      <c r="J131" s="2"/>
      <c r="K131" s="2"/>
      <c r="L131" s="2">
        <v>1</v>
      </c>
      <c r="M131" s="2"/>
      <c r="N131" s="2"/>
      <c r="O131" s="2"/>
    </row>
    <row r="132" spans="1:15" x14ac:dyDescent="0.25">
      <c r="A132">
        <v>591</v>
      </c>
      <c r="B132">
        <v>591</v>
      </c>
      <c r="C132" t="s">
        <v>2827</v>
      </c>
      <c r="D132" t="s">
        <v>2828</v>
      </c>
      <c r="E132" s="2"/>
      <c r="F132" s="2"/>
      <c r="G132" s="2"/>
      <c r="H132" s="2"/>
      <c r="I132" s="2"/>
      <c r="J132" s="2"/>
      <c r="K132" s="2"/>
      <c r="L132" s="2"/>
      <c r="M132" s="2"/>
      <c r="N132" s="2">
        <v>1</v>
      </c>
      <c r="O132" s="2"/>
    </row>
    <row r="133" spans="1:15" x14ac:dyDescent="0.25">
      <c r="A133">
        <v>592</v>
      </c>
      <c r="B133">
        <v>588</v>
      </c>
      <c r="C133" t="s">
        <v>2821</v>
      </c>
      <c r="D133" t="s">
        <v>2822</v>
      </c>
      <c r="E133" s="2"/>
      <c r="F133" s="2"/>
      <c r="G133" s="2"/>
      <c r="H133" s="2">
        <v>1</v>
      </c>
      <c r="I133" s="2"/>
      <c r="J133" s="2"/>
      <c r="K133" s="2"/>
      <c r="L133" s="2"/>
      <c r="M133" s="2"/>
      <c r="N133" s="2"/>
      <c r="O133" s="2"/>
    </row>
    <row r="134" spans="1:15" x14ac:dyDescent="0.25">
      <c r="A134">
        <v>594</v>
      </c>
      <c r="B134" t="s">
        <v>76</v>
      </c>
      <c r="C134" t="s">
        <v>3002</v>
      </c>
      <c r="D134" t="s">
        <v>3003</v>
      </c>
      <c r="E134" s="2"/>
      <c r="F134" s="2"/>
      <c r="G134" s="2"/>
      <c r="H134" s="2"/>
      <c r="I134" s="2"/>
      <c r="J134" s="2"/>
      <c r="K134" s="2"/>
      <c r="L134" s="2">
        <v>1</v>
      </c>
      <c r="M134" s="2"/>
      <c r="N134" s="2"/>
      <c r="O134" s="2"/>
    </row>
    <row r="135" spans="1:15" x14ac:dyDescent="0.25">
      <c r="A135">
        <v>597</v>
      </c>
      <c r="B135">
        <v>488</v>
      </c>
      <c r="C135" t="s">
        <v>1439</v>
      </c>
      <c r="D135" t="s">
        <v>1440</v>
      </c>
      <c r="E135" s="2"/>
      <c r="F135" s="2"/>
      <c r="G135" s="2"/>
      <c r="H135" s="2"/>
      <c r="I135" s="2"/>
      <c r="J135" s="2"/>
      <c r="K135" s="2"/>
      <c r="L135" s="2">
        <v>1</v>
      </c>
      <c r="M135" s="2"/>
      <c r="N135" s="2"/>
      <c r="O135" s="2"/>
    </row>
    <row r="136" spans="1:15" x14ac:dyDescent="0.25">
      <c r="A136">
        <v>607</v>
      </c>
      <c r="B136">
        <v>599</v>
      </c>
      <c r="C136" t="s">
        <v>2867</v>
      </c>
      <c r="D136" t="s">
        <v>2868</v>
      </c>
      <c r="E136" s="2"/>
      <c r="F136" s="2"/>
      <c r="G136" s="2"/>
      <c r="H136" s="2"/>
      <c r="I136" s="2"/>
      <c r="J136" s="2"/>
      <c r="K136" s="2"/>
      <c r="L136" s="2"/>
      <c r="M136" s="2"/>
      <c r="N136" s="2">
        <v>1</v>
      </c>
      <c r="O136" s="2"/>
    </row>
    <row r="137" spans="1:15" x14ac:dyDescent="0.25">
      <c r="A137">
        <v>608</v>
      </c>
      <c r="B137">
        <v>600</v>
      </c>
      <c r="C137" t="s">
        <v>532</v>
      </c>
      <c r="D137" t="s">
        <v>533</v>
      </c>
      <c r="E137" s="2"/>
      <c r="F137" s="2"/>
      <c r="G137" s="2"/>
      <c r="H137" s="2">
        <v>1</v>
      </c>
      <c r="I137" s="2"/>
      <c r="J137" s="2"/>
      <c r="K137" s="2"/>
      <c r="L137" s="2">
        <v>1</v>
      </c>
      <c r="M137" s="2"/>
      <c r="N137" s="2">
        <v>1</v>
      </c>
      <c r="O137" s="2"/>
    </row>
    <row r="138" spans="1:15" x14ac:dyDescent="0.25">
      <c r="A138">
        <v>613</v>
      </c>
      <c r="B138" t="s">
        <v>890</v>
      </c>
      <c r="C138" t="s">
        <v>891</v>
      </c>
      <c r="D138" t="s">
        <v>892</v>
      </c>
      <c r="E138" s="2"/>
      <c r="F138" s="2"/>
      <c r="G138" s="2"/>
      <c r="H138" s="2"/>
      <c r="I138" s="2"/>
      <c r="J138" s="2"/>
      <c r="K138" s="2"/>
      <c r="L138" s="2">
        <v>1</v>
      </c>
      <c r="M138" s="2"/>
      <c r="N138" s="2"/>
      <c r="O138" s="2"/>
    </row>
    <row r="139" spans="1:15" x14ac:dyDescent="0.25">
      <c r="A139">
        <v>615</v>
      </c>
      <c r="B139">
        <v>326</v>
      </c>
      <c r="C139" t="s">
        <v>898</v>
      </c>
      <c r="D139" t="s">
        <v>899</v>
      </c>
      <c r="E139" s="2"/>
      <c r="F139" s="2"/>
      <c r="G139" s="2"/>
      <c r="H139" s="2"/>
      <c r="I139" s="2"/>
      <c r="J139" s="2"/>
      <c r="K139" s="2"/>
      <c r="L139" s="2">
        <v>1</v>
      </c>
      <c r="M139" s="2"/>
      <c r="N139" s="2"/>
      <c r="O139" s="2"/>
    </row>
    <row r="140" spans="1:15" x14ac:dyDescent="0.25">
      <c r="A140">
        <v>616</v>
      </c>
      <c r="B140">
        <v>607</v>
      </c>
      <c r="C140" t="s">
        <v>1463</v>
      </c>
      <c r="D140" t="s">
        <v>1464</v>
      </c>
      <c r="E140" s="2"/>
      <c r="F140" s="2"/>
      <c r="G140" s="2"/>
      <c r="H140" s="2"/>
      <c r="I140" s="2"/>
      <c r="J140" s="2"/>
      <c r="K140" s="2"/>
      <c r="L140" s="2"/>
      <c r="M140" s="2"/>
      <c r="N140" s="2">
        <v>1</v>
      </c>
      <c r="O140" s="2"/>
    </row>
    <row r="141" spans="1:15" x14ac:dyDescent="0.25">
      <c r="A141">
        <v>617</v>
      </c>
      <c r="B141">
        <v>608</v>
      </c>
      <c r="C141" t="s">
        <v>1468</v>
      </c>
      <c r="D141" t="s">
        <v>1469</v>
      </c>
      <c r="E141" s="2"/>
      <c r="F141" s="2">
        <v>1</v>
      </c>
      <c r="G141" s="2"/>
      <c r="H141" s="2"/>
      <c r="I141" s="2">
        <v>1</v>
      </c>
      <c r="J141" s="2"/>
      <c r="K141" s="2"/>
      <c r="L141" s="2"/>
      <c r="M141" s="2"/>
      <c r="N141" s="2"/>
      <c r="O141" s="2"/>
    </row>
    <row r="142" spans="1:15" x14ac:dyDescent="0.25">
      <c r="A142">
        <v>620</v>
      </c>
      <c r="B142">
        <v>609</v>
      </c>
      <c r="C142" t="s">
        <v>2929</v>
      </c>
      <c r="D142" t="s">
        <v>2930</v>
      </c>
      <c r="E142" s="2"/>
      <c r="F142" s="2"/>
      <c r="G142" s="2"/>
      <c r="H142" s="2"/>
      <c r="I142" s="2"/>
      <c r="J142" s="2"/>
      <c r="K142" s="2"/>
      <c r="L142" s="2"/>
      <c r="M142" s="2"/>
      <c r="N142" s="2">
        <v>1</v>
      </c>
      <c r="O142" s="2"/>
    </row>
    <row r="143" spans="1:15" x14ac:dyDescent="0.25">
      <c r="A143">
        <v>621</v>
      </c>
      <c r="B143">
        <v>610</v>
      </c>
      <c r="C143" t="s">
        <v>909</v>
      </c>
      <c r="D143" t="s">
        <v>910</v>
      </c>
      <c r="E143" s="2"/>
      <c r="F143" s="2"/>
      <c r="G143" s="2"/>
      <c r="H143" s="2">
        <v>1</v>
      </c>
      <c r="I143" s="2"/>
      <c r="J143" s="2"/>
      <c r="K143" s="2"/>
      <c r="L143" s="2"/>
      <c r="M143" s="2"/>
      <c r="N143" s="2"/>
      <c r="O143" s="2"/>
    </row>
    <row r="144" spans="1:15" x14ac:dyDescent="0.25">
      <c r="A144">
        <v>624</v>
      </c>
      <c r="B144" t="s">
        <v>546</v>
      </c>
      <c r="C144" t="s">
        <v>547</v>
      </c>
      <c r="D144" t="s">
        <v>548</v>
      </c>
      <c r="E144" s="2"/>
      <c r="F144" s="2"/>
      <c r="G144" s="2"/>
      <c r="H144" s="2"/>
      <c r="I144" s="2"/>
      <c r="J144" s="2"/>
      <c r="K144" s="2"/>
      <c r="L144" s="2">
        <v>1</v>
      </c>
      <c r="M144" s="2"/>
      <c r="N144" s="2"/>
      <c r="O144" s="2"/>
    </row>
    <row r="145" spans="1:15" x14ac:dyDescent="0.25">
      <c r="A145">
        <v>635</v>
      </c>
      <c r="B145" t="s">
        <v>922</v>
      </c>
      <c r="C145" t="s">
        <v>923</v>
      </c>
      <c r="D145" t="s">
        <v>924</v>
      </c>
      <c r="E145" s="2"/>
      <c r="F145" s="2"/>
      <c r="G145" s="2"/>
      <c r="H145" s="2"/>
      <c r="I145" s="2"/>
      <c r="J145" s="2">
        <v>1</v>
      </c>
      <c r="K145" s="2"/>
      <c r="L145" s="2"/>
      <c r="M145" s="2"/>
      <c r="N145" s="2"/>
      <c r="O145" s="2"/>
    </row>
    <row r="146" spans="1:15" x14ac:dyDescent="0.25">
      <c r="A146">
        <v>636</v>
      </c>
      <c r="B146" t="s">
        <v>933</v>
      </c>
      <c r="C146" t="s">
        <v>933</v>
      </c>
      <c r="D146" t="s">
        <v>934</v>
      </c>
      <c r="E146" s="2"/>
      <c r="F146" s="2"/>
      <c r="G146" s="2"/>
      <c r="H146" s="2"/>
      <c r="I146" s="2"/>
      <c r="J146" s="2">
        <v>1</v>
      </c>
      <c r="K146" s="2"/>
      <c r="L146" s="2"/>
      <c r="M146" s="2"/>
      <c r="N146" s="2"/>
      <c r="O146" s="2"/>
    </row>
    <row r="147" spans="1:15" x14ac:dyDescent="0.25">
      <c r="A147">
        <v>638</v>
      </c>
      <c r="B147">
        <v>620</v>
      </c>
      <c r="C147" t="s">
        <v>562</v>
      </c>
      <c r="D147" t="s">
        <v>563</v>
      </c>
      <c r="E147" s="2"/>
      <c r="F147" s="2"/>
      <c r="G147" s="2"/>
      <c r="H147" s="2"/>
      <c r="I147" s="2"/>
      <c r="J147" s="2"/>
      <c r="K147" s="2"/>
      <c r="L147" s="2"/>
      <c r="M147" s="2"/>
      <c r="N147" s="2">
        <v>1</v>
      </c>
      <c r="O147" s="2"/>
    </row>
    <row r="148" spans="1:15" x14ac:dyDescent="0.25">
      <c r="A148">
        <v>639</v>
      </c>
      <c r="B148">
        <v>622</v>
      </c>
      <c r="C148" t="s">
        <v>569</v>
      </c>
      <c r="D148" t="s">
        <v>570</v>
      </c>
      <c r="E148" s="2"/>
      <c r="F148" s="2"/>
      <c r="G148" s="2"/>
      <c r="H148" s="2"/>
      <c r="I148" s="2"/>
      <c r="J148" s="2"/>
      <c r="K148" s="2"/>
      <c r="L148" s="2"/>
      <c r="M148" s="2"/>
      <c r="N148" s="2">
        <v>1</v>
      </c>
      <c r="O148" s="2"/>
    </row>
    <row r="149" spans="1:15" x14ac:dyDescent="0.25">
      <c r="A149">
        <v>641</v>
      </c>
      <c r="B149">
        <v>624</v>
      </c>
      <c r="C149" t="s">
        <v>1489</v>
      </c>
      <c r="D149" t="s">
        <v>1490</v>
      </c>
      <c r="E149" s="2"/>
      <c r="F149" s="2">
        <v>1</v>
      </c>
      <c r="G149" s="2"/>
      <c r="H149" s="2"/>
      <c r="I149" s="2"/>
      <c r="J149" s="2"/>
      <c r="K149" s="2"/>
      <c r="L149" s="2"/>
      <c r="M149" s="2"/>
      <c r="N149" s="2"/>
      <c r="O149" s="2"/>
    </row>
    <row r="150" spans="1:15" x14ac:dyDescent="0.25">
      <c r="A150">
        <v>642</v>
      </c>
      <c r="B150">
        <v>625</v>
      </c>
      <c r="C150" t="s">
        <v>2976</v>
      </c>
      <c r="D150" t="s">
        <v>2977</v>
      </c>
      <c r="E150" s="2"/>
      <c r="F150" s="2"/>
      <c r="G150" s="2"/>
      <c r="H150" s="2"/>
      <c r="I150" s="2"/>
      <c r="J150" s="2"/>
      <c r="K150" s="2"/>
      <c r="L150" s="2">
        <v>1</v>
      </c>
      <c r="M150" s="2"/>
      <c r="N150" s="2"/>
      <c r="O150" s="2"/>
    </row>
    <row r="151" spans="1:15" x14ac:dyDescent="0.25">
      <c r="A151">
        <v>644</v>
      </c>
      <c r="B151">
        <v>627</v>
      </c>
      <c r="C151" t="s">
        <v>582</v>
      </c>
      <c r="D151" t="s">
        <v>583</v>
      </c>
      <c r="E151" s="2"/>
      <c r="F151" s="2"/>
      <c r="G151" s="2"/>
      <c r="H151" s="2"/>
      <c r="I151" s="2"/>
      <c r="J151" s="2"/>
      <c r="K151" s="2">
        <v>1</v>
      </c>
      <c r="L151" s="2"/>
      <c r="M151" s="2"/>
      <c r="N151" s="2"/>
      <c r="O151" s="2"/>
    </row>
    <row r="152" spans="1:15" x14ac:dyDescent="0.25">
      <c r="A152">
        <v>645</v>
      </c>
      <c r="B152">
        <v>628</v>
      </c>
      <c r="C152" t="s">
        <v>2982</v>
      </c>
      <c r="D152" t="s">
        <v>2983</v>
      </c>
      <c r="E152" s="2"/>
      <c r="F152" s="2"/>
      <c r="G152" s="2"/>
      <c r="H152" s="2"/>
      <c r="I152" s="2"/>
      <c r="J152" s="2"/>
      <c r="K152" s="2"/>
      <c r="L152" s="2">
        <v>1</v>
      </c>
      <c r="M152" s="2"/>
      <c r="N152" s="2">
        <v>1</v>
      </c>
      <c r="O152" s="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1CC2F-11B5-4664-9EC2-BE50943AC872}">
  <sheetPr codeName="Sheet12">
    <tabColor rgb="FF7030A0"/>
  </sheetPr>
  <dimension ref="B2:S69"/>
  <sheetViews>
    <sheetView workbookViewId="0">
      <pane xSplit="1" ySplit="5" topLeftCell="B53" activePane="bottomRight" state="frozen"/>
      <selection pane="topRight" activeCell="B1" sqref="B1"/>
      <selection pane="bottomLeft" activeCell="A6" sqref="A6"/>
      <selection pane="bottomRight" activeCell="E4" sqref="E4"/>
    </sheetView>
  </sheetViews>
  <sheetFormatPr defaultColWidth="9.140625" defaultRowHeight="14.25" x14ac:dyDescent="0.2"/>
  <cols>
    <col min="1" max="1" width="9.140625" style="4"/>
    <col min="2" max="2" width="10.7109375" style="4" customWidth="1"/>
    <col min="3" max="3" width="16.140625" style="4" hidden="1" customWidth="1"/>
    <col min="4" max="4" width="18.28515625" style="4" hidden="1" customWidth="1"/>
    <col min="5" max="5" width="29.28515625" style="4" customWidth="1"/>
    <col min="6" max="6" width="32.28515625" style="4" bestFit="1" customWidth="1"/>
    <col min="7" max="7" width="33.5703125" style="4" customWidth="1"/>
    <col min="8" max="8" width="67.42578125" style="4" customWidth="1"/>
    <col min="9" max="16384" width="9.140625" style="4"/>
  </cols>
  <sheetData>
    <row r="2" spans="2:19" s="65" customFormat="1" ht="25.5" x14ac:dyDescent="0.35">
      <c r="B2" s="66" t="s">
        <v>3172</v>
      </c>
      <c r="C2" s="66"/>
      <c r="D2" s="66"/>
      <c r="E2" s="66"/>
      <c r="F2" s="66"/>
      <c r="G2" s="66"/>
      <c r="H2" s="66"/>
      <c r="I2" s="66"/>
      <c r="J2" s="66"/>
      <c r="K2" s="66"/>
      <c r="L2" s="66"/>
      <c r="M2" s="66"/>
      <c r="N2" s="66"/>
      <c r="O2" s="66"/>
      <c r="P2" s="66"/>
      <c r="Q2" s="66"/>
      <c r="R2" s="66"/>
      <c r="S2" s="66"/>
    </row>
    <row r="5" spans="2:19" s="4" customFormat="1" ht="15" x14ac:dyDescent="0.25">
      <c r="B5" s="276" t="s">
        <v>3561</v>
      </c>
      <c r="C5" s="276" t="s">
        <v>3173</v>
      </c>
      <c r="D5" s="276" t="s">
        <v>3174</v>
      </c>
      <c r="E5" s="276" t="s">
        <v>3175</v>
      </c>
      <c r="F5" s="276" t="s">
        <v>3176</v>
      </c>
      <c r="G5" s="276" t="s">
        <v>3177</v>
      </c>
      <c r="H5" s="276" t="s">
        <v>74</v>
      </c>
    </row>
    <row r="6" spans="2:19" s="4" customFormat="1" ht="28.5" x14ac:dyDescent="0.2">
      <c r="B6" s="202">
        <v>45859</v>
      </c>
      <c r="C6" s="201">
        <v>5</v>
      </c>
      <c r="D6" s="201" t="s">
        <v>3178</v>
      </c>
      <c r="E6" s="201" t="s">
        <v>17</v>
      </c>
      <c r="F6" s="203" t="s">
        <v>3179</v>
      </c>
      <c r="G6" s="203" t="s">
        <v>3180</v>
      </c>
      <c r="H6" s="203" t="s">
        <v>3562</v>
      </c>
    </row>
    <row r="7" spans="2:19" s="4" customFormat="1" ht="28.5" x14ac:dyDescent="0.2">
      <c r="B7" s="202">
        <v>45859</v>
      </c>
      <c r="C7" s="201">
        <v>6</v>
      </c>
      <c r="D7" s="201" t="s">
        <v>3181</v>
      </c>
      <c r="E7" s="201" t="s">
        <v>17</v>
      </c>
      <c r="F7" s="203" t="s">
        <v>3179</v>
      </c>
      <c r="G7" s="203" t="s">
        <v>3180</v>
      </c>
      <c r="H7" s="203" t="s">
        <v>3562</v>
      </c>
    </row>
    <row r="8" spans="2:19" s="4" customFormat="1" ht="42.75" x14ac:dyDescent="0.2">
      <c r="B8" s="202">
        <v>45859</v>
      </c>
      <c r="C8" s="201">
        <v>6</v>
      </c>
      <c r="D8" s="201" t="s">
        <v>3182</v>
      </c>
      <c r="E8" s="201" t="s">
        <v>3183</v>
      </c>
      <c r="F8" s="203" t="s">
        <v>3376</v>
      </c>
      <c r="G8" s="203" t="s">
        <v>3180</v>
      </c>
      <c r="H8" s="203" t="s">
        <v>3185</v>
      </c>
    </row>
    <row r="9" spans="2:19" s="4" customFormat="1" ht="28.5" x14ac:dyDescent="0.2">
      <c r="B9" s="202">
        <v>45859</v>
      </c>
      <c r="C9" s="201">
        <v>6</v>
      </c>
      <c r="D9" s="203" t="s">
        <v>3186</v>
      </c>
      <c r="E9" s="203" t="s">
        <v>2716</v>
      </c>
      <c r="F9" s="203" t="s">
        <v>3187</v>
      </c>
      <c r="G9" s="203" t="s">
        <v>3188</v>
      </c>
      <c r="H9" s="203" t="s">
        <v>3189</v>
      </c>
    </row>
    <row r="10" spans="2:19" s="4" customFormat="1" ht="57" x14ac:dyDescent="0.2">
      <c r="B10" s="202">
        <v>45859</v>
      </c>
      <c r="C10" s="201">
        <v>6</v>
      </c>
      <c r="D10" s="203" t="s">
        <v>3190</v>
      </c>
      <c r="E10" s="203" t="s">
        <v>3191</v>
      </c>
      <c r="F10" s="203" t="s">
        <v>3192</v>
      </c>
      <c r="G10" s="203" t="s">
        <v>3180</v>
      </c>
      <c r="H10" s="203" t="s">
        <v>3193</v>
      </c>
    </row>
    <row r="11" spans="2:19" s="4" customFormat="1" ht="57" x14ac:dyDescent="0.2">
      <c r="B11" s="202">
        <v>45859</v>
      </c>
      <c r="C11" s="201">
        <v>6</v>
      </c>
      <c r="D11" s="203" t="s">
        <v>3194</v>
      </c>
      <c r="E11" s="203" t="s">
        <v>3195</v>
      </c>
      <c r="F11" s="203" t="s">
        <v>3196</v>
      </c>
      <c r="G11" s="203" t="s">
        <v>3180</v>
      </c>
      <c r="H11" s="203" t="s">
        <v>3197</v>
      </c>
    </row>
    <row r="12" spans="2:19" s="4" customFormat="1" ht="28.5" x14ac:dyDescent="0.2">
      <c r="B12" s="202">
        <v>45859</v>
      </c>
      <c r="C12" s="201">
        <v>6</v>
      </c>
      <c r="D12" s="203" t="s">
        <v>3198</v>
      </c>
      <c r="E12" s="203" t="s">
        <v>3195</v>
      </c>
      <c r="F12" s="203" t="s">
        <v>3199</v>
      </c>
      <c r="G12" s="203" t="s">
        <v>3180</v>
      </c>
      <c r="H12" s="203" t="s">
        <v>3564</v>
      </c>
    </row>
    <row r="13" spans="2:19" s="4" customFormat="1" ht="42.75" x14ac:dyDescent="0.2">
      <c r="B13" s="202">
        <v>45859</v>
      </c>
      <c r="C13" s="201">
        <v>6</v>
      </c>
      <c r="D13" s="203" t="s">
        <v>3200</v>
      </c>
      <c r="E13" s="203" t="s">
        <v>3201</v>
      </c>
      <c r="F13" s="203" t="s">
        <v>3202</v>
      </c>
      <c r="G13" s="203" t="s">
        <v>3180</v>
      </c>
      <c r="H13" s="203" t="s">
        <v>3203</v>
      </c>
    </row>
    <row r="14" spans="2:19" s="4" customFormat="1" ht="42.75" x14ac:dyDescent="0.2">
      <c r="B14" s="202">
        <v>45859</v>
      </c>
      <c r="C14" s="201">
        <v>6</v>
      </c>
      <c r="D14" s="203" t="s">
        <v>3204</v>
      </c>
      <c r="E14" s="203" t="s">
        <v>3201</v>
      </c>
      <c r="F14" s="203" t="s">
        <v>3205</v>
      </c>
      <c r="G14" s="203" t="s">
        <v>3180</v>
      </c>
      <c r="H14" s="203" t="s">
        <v>3565</v>
      </c>
    </row>
    <row r="15" spans="2:19" s="4" customFormat="1" ht="28.5" x14ac:dyDescent="0.2">
      <c r="B15" s="202">
        <v>45859</v>
      </c>
      <c r="C15" s="201">
        <v>6</v>
      </c>
      <c r="D15" s="203" t="s">
        <v>3206</v>
      </c>
      <c r="E15" s="203" t="s">
        <v>3207</v>
      </c>
      <c r="F15" s="203" t="s">
        <v>3208</v>
      </c>
      <c r="G15" s="203" t="s">
        <v>3180</v>
      </c>
      <c r="H15" s="203" t="s">
        <v>3209</v>
      </c>
    </row>
    <row r="16" spans="2:19" s="4" customFormat="1" ht="57" x14ac:dyDescent="0.2">
      <c r="B16" s="202">
        <v>45859</v>
      </c>
      <c r="C16" s="201">
        <v>6</v>
      </c>
      <c r="D16" s="203" t="s">
        <v>3210</v>
      </c>
      <c r="E16" s="203" t="s">
        <v>3211</v>
      </c>
      <c r="F16" s="203" t="s">
        <v>3212</v>
      </c>
      <c r="G16" s="203" t="s">
        <v>3180</v>
      </c>
      <c r="H16" s="203" t="s">
        <v>3213</v>
      </c>
    </row>
    <row r="17" spans="2:8" s="4" customFormat="1" ht="57" x14ac:dyDescent="0.2">
      <c r="B17" s="202">
        <v>45859</v>
      </c>
      <c r="C17" s="201">
        <v>6</v>
      </c>
      <c r="D17" s="201" t="s">
        <v>3214</v>
      </c>
      <c r="E17" s="201" t="s">
        <v>3211</v>
      </c>
      <c r="F17" s="203" t="s">
        <v>3212</v>
      </c>
      <c r="G17" s="203" t="s">
        <v>3180</v>
      </c>
      <c r="H17" s="203" t="s">
        <v>3213</v>
      </c>
    </row>
    <row r="18" spans="2:8" s="4" customFormat="1" ht="28.5" x14ac:dyDescent="0.2">
      <c r="B18" s="202">
        <v>45859</v>
      </c>
      <c r="C18" s="277">
        <v>6</v>
      </c>
      <c r="D18" s="277" t="s">
        <v>3215</v>
      </c>
      <c r="E18" s="203" t="s">
        <v>3216</v>
      </c>
      <c r="F18" s="203" t="s">
        <v>3217</v>
      </c>
      <c r="G18" s="203" t="s">
        <v>3180</v>
      </c>
      <c r="H18" s="201" t="s">
        <v>3563</v>
      </c>
    </row>
    <row r="19" spans="2:8" s="4" customFormat="1" ht="42.75" x14ac:dyDescent="0.2">
      <c r="B19" s="202">
        <v>45859</v>
      </c>
      <c r="C19" s="201">
        <v>6</v>
      </c>
      <c r="D19" s="201" t="s">
        <v>3215</v>
      </c>
      <c r="E19" s="201" t="s">
        <v>3218</v>
      </c>
      <c r="F19" s="203" t="s">
        <v>3219</v>
      </c>
      <c r="G19" s="203" t="s">
        <v>3220</v>
      </c>
      <c r="H19" s="203" t="s">
        <v>3221</v>
      </c>
    </row>
    <row r="20" spans="2:8" s="4" customFormat="1" ht="28.5" x14ac:dyDescent="0.2">
      <c r="B20" s="202">
        <v>45859</v>
      </c>
      <c r="C20" s="201">
        <v>6</v>
      </c>
      <c r="D20" s="201" t="s">
        <v>3222</v>
      </c>
      <c r="E20" s="201" t="s">
        <v>3223</v>
      </c>
      <c r="F20" s="203" t="s">
        <v>3224</v>
      </c>
      <c r="G20" s="203" t="s">
        <v>3225</v>
      </c>
      <c r="H20" s="201" t="s">
        <v>3226</v>
      </c>
    </row>
    <row r="21" spans="2:8" s="4" customFormat="1" ht="42.75" x14ac:dyDescent="0.2">
      <c r="B21" s="202">
        <v>45859</v>
      </c>
      <c r="C21" s="201">
        <v>6</v>
      </c>
      <c r="D21" s="203" t="s">
        <v>3227</v>
      </c>
      <c r="E21" s="203" t="s">
        <v>3228</v>
      </c>
      <c r="F21" s="203" t="s">
        <v>3229</v>
      </c>
      <c r="G21" s="203" t="s">
        <v>3225</v>
      </c>
      <c r="H21" s="203" t="s">
        <v>3230</v>
      </c>
    </row>
    <row r="22" spans="2:8" s="4" customFormat="1" ht="42.75" x14ac:dyDescent="0.2">
      <c r="B22" s="202">
        <v>45859</v>
      </c>
      <c r="C22" s="201">
        <v>6</v>
      </c>
      <c r="D22" s="203" t="s">
        <v>3231</v>
      </c>
      <c r="E22" s="203" t="s">
        <v>3232</v>
      </c>
      <c r="F22" s="203" t="s">
        <v>3233</v>
      </c>
      <c r="G22" s="203" t="s">
        <v>3225</v>
      </c>
      <c r="H22" s="203" t="s">
        <v>3234</v>
      </c>
    </row>
    <row r="23" spans="2:8" s="4" customFormat="1" ht="71.25" x14ac:dyDescent="0.2">
      <c r="B23" s="202">
        <v>45859</v>
      </c>
      <c r="C23" s="201">
        <v>6</v>
      </c>
      <c r="D23" s="203" t="s">
        <v>3235</v>
      </c>
      <c r="E23" s="203" t="s">
        <v>3236</v>
      </c>
      <c r="F23" s="203" t="s">
        <v>3237</v>
      </c>
      <c r="G23" s="203" t="s">
        <v>3225</v>
      </c>
      <c r="H23" s="203" t="s">
        <v>3238</v>
      </c>
    </row>
    <row r="24" spans="2:8" s="4" customFormat="1" ht="85.5" x14ac:dyDescent="0.2">
      <c r="B24" s="202">
        <v>45859</v>
      </c>
      <c r="C24" s="201">
        <v>6</v>
      </c>
      <c r="D24" s="203" t="s">
        <v>3239</v>
      </c>
      <c r="E24" s="203" t="s">
        <v>3240</v>
      </c>
      <c r="F24" s="203" t="s">
        <v>3241</v>
      </c>
      <c r="G24" s="203" t="s">
        <v>3225</v>
      </c>
      <c r="H24" s="203" t="s">
        <v>3242</v>
      </c>
    </row>
    <row r="25" spans="2:8" s="4" customFormat="1" ht="28.5" x14ac:dyDescent="0.2">
      <c r="B25" s="202">
        <v>45859</v>
      </c>
      <c r="C25" s="201">
        <v>6</v>
      </c>
      <c r="D25" s="203" t="s">
        <v>3243</v>
      </c>
      <c r="E25" s="203" t="s">
        <v>3244</v>
      </c>
      <c r="F25" s="203" t="s">
        <v>3245</v>
      </c>
      <c r="G25" s="203" t="s">
        <v>3246</v>
      </c>
      <c r="H25" s="201"/>
    </row>
    <row r="26" spans="2:8" s="4" customFormat="1" ht="57" x14ac:dyDescent="0.2">
      <c r="B26" s="202">
        <v>45859</v>
      </c>
      <c r="C26" s="201">
        <v>8</v>
      </c>
      <c r="D26" s="203" t="s">
        <v>3247</v>
      </c>
      <c r="E26" s="203" t="s">
        <v>3248</v>
      </c>
      <c r="F26" s="203" t="s">
        <v>3249</v>
      </c>
      <c r="G26" s="203" t="s">
        <v>3250</v>
      </c>
      <c r="H26" s="203" t="s">
        <v>3251</v>
      </c>
    </row>
    <row r="27" spans="2:8" s="4" customFormat="1" ht="28.5" x14ac:dyDescent="0.2">
      <c r="B27" s="202">
        <v>45859</v>
      </c>
      <c r="C27" s="201">
        <v>6</v>
      </c>
      <c r="D27" s="201" t="s">
        <v>3252</v>
      </c>
      <c r="E27" s="203" t="s">
        <v>3253</v>
      </c>
      <c r="F27" s="203" t="s">
        <v>3254</v>
      </c>
      <c r="G27" s="203" t="s">
        <v>3250</v>
      </c>
      <c r="H27" s="203" t="s">
        <v>3255</v>
      </c>
    </row>
    <row r="28" spans="2:8" s="4" customFormat="1" ht="71.25" x14ac:dyDescent="0.2">
      <c r="B28" s="202">
        <v>45859</v>
      </c>
      <c r="C28" s="201">
        <v>6</v>
      </c>
      <c r="D28" s="201" t="s">
        <v>3256</v>
      </c>
      <c r="E28" s="203" t="s">
        <v>3253</v>
      </c>
      <c r="F28" s="203" t="s">
        <v>3257</v>
      </c>
      <c r="G28" s="203" t="s">
        <v>3250</v>
      </c>
      <c r="H28" s="203" t="s">
        <v>3258</v>
      </c>
    </row>
    <row r="29" spans="2:8" s="4" customFormat="1" ht="28.5" x14ac:dyDescent="0.2">
      <c r="B29" s="202">
        <v>45859</v>
      </c>
      <c r="C29" s="201" t="s">
        <v>12</v>
      </c>
      <c r="D29" s="201" t="s">
        <v>3259</v>
      </c>
      <c r="E29" s="203" t="s">
        <v>3260</v>
      </c>
      <c r="F29" s="203" t="s">
        <v>3261</v>
      </c>
      <c r="G29" s="203"/>
      <c r="H29" s="203" t="s">
        <v>3262</v>
      </c>
    </row>
    <row r="30" spans="2:8" s="4" customFormat="1" ht="28.5" x14ac:dyDescent="0.2">
      <c r="B30" s="202">
        <v>45859</v>
      </c>
      <c r="C30" s="201" t="s">
        <v>12</v>
      </c>
      <c r="D30" s="201" t="s">
        <v>3263</v>
      </c>
      <c r="E30" s="203" t="s">
        <v>3218</v>
      </c>
      <c r="F30" s="203" t="s">
        <v>3264</v>
      </c>
      <c r="G30" s="203" t="s">
        <v>3265</v>
      </c>
      <c r="H30" s="201"/>
    </row>
    <row r="31" spans="2:8" s="4" customFormat="1" ht="42.75" x14ac:dyDescent="0.2">
      <c r="B31" s="202">
        <v>45859</v>
      </c>
      <c r="C31" s="201" t="s">
        <v>12</v>
      </c>
      <c r="D31" s="201" t="s">
        <v>3266</v>
      </c>
      <c r="E31" s="203" t="s">
        <v>3267</v>
      </c>
      <c r="F31" s="203" t="s">
        <v>3268</v>
      </c>
      <c r="G31" s="203" t="s">
        <v>3269</v>
      </c>
      <c r="H31" s="203" t="s">
        <v>3270</v>
      </c>
    </row>
    <row r="32" spans="2:8" s="4" customFormat="1" ht="28.5" x14ac:dyDescent="0.2">
      <c r="B32" s="202">
        <v>45859</v>
      </c>
      <c r="C32" s="201" t="s">
        <v>12</v>
      </c>
      <c r="D32" s="201" t="s">
        <v>3271</v>
      </c>
      <c r="E32" s="201" t="s">
        <v>3272</v>
      </c>
      <c r="F32" s="203" t="s">
        <v>3273</v>
      </c>
      <c r="G32" s="203" t="s">
        <v>3269</v>
      </c>
      <c r="H32" s="203" t="s">
        <v>3274</v>
      </c>
    </row>
    <row r="33" spans="2:8" s="4" customFormat="1" ht="42.75" x14ac:dyDescent="0.2">
      <c r="B33" s="202">
        <v>45859</v>
      </c>
      <c r="C33" s="201" t="s">
        <v>12</v>
      </c>
      <c r="D33" s="201" t="s">
        <v>3275</v>
      </c>
      <c r="E33" s="203" t="s">
        <v>3272</v>
      </c>
      <c r="F33" s="203" t="s">
        <v>3276</v>
      </c>
      <c r="G33" s="203" t="s">
        <v>3269</v>
      </c>
      <c r="H33" s="203" t="s">
        <v>3277</v>
      </c>
    </row>
    <row r="34" spans="2:8" s="4" customFormat="1" ht="71.25" x14ac:dyDescent="0.2">
      <c r="B34" s="202">
        <v>45859</v>
      </c>
      <c r="C34" s="201" t="s">
        <v>12</v>
      </c>
      <c r="D34" s="201" t="s">
        <v>3278</v>
      </c>
      <c r="E34" s="203" t="s">
        <v>3272</v>
      </c>
      <c r="F34" s="203" t="s">
        <v>3279</v>
      </c>
      <c r="G34" s="203" t="s">
        <v>3269</v>
      </c>
      <c r="H34" s="203" t="s">
        <v>3280</v>
      </c>
    </row>
    <row r="35" spans="2:8" s="4" customFormat="1" ht="57" x14ac:dyDescent="0.2">
      <c r="B35" s="202">
        <v>45859</v>
      </c>
      <c r="C35" s="201" t="s">
        <v>12</v>
      </c>
      <c r="D35" s="201" t="s">
        <v>3281</v>
      </c>
      <c r="E35" s="203" t="s">
        <v>272</v>
      </c>
      <c r="F35" s="203" t="s">
        <v>3282</v>
      </c>
      <c r="G35" s="203" t="s">
        <v>3283</v>
      </c>
      <c r="H35" s="203" t="s">
        <v>3284</v>
      </c>
    </row>
    <row r="36" spans="2:8" s="4" customFormat="1" ht="71.25" x14ac:dyDescent="0.2">
      <c r="B36" s="202">
        <v>45859</v>
      </c>
      <c r="C36" s="201" t="s">
        <v>12</v>
      </c>
      <c r="D36" s="201" t="s">
        <v>3285</v>
      </c>
      <c r="E36" s="203" t="s">
        <v>272</v>
      </c>
      <c r="F36" s="203" t="s">
        <v>3286</v>
      </c>
      <c r="G36" s="203" t="s">
        <v>3287</v>
      </c>
      <c r="H36" s="201" t="s">
        <v>3288</v>
      </c>
    </row>
    <row r="37" spans="2:8" s="4" customFormat="1" ht="57" x14ac:dyDescent="0.2">
      <c r="B37" s="202">
        <v>45859</v>
      </c>
      <c r="C37" s="201" t="s">
        <v>12</v>
      </c>
      <c r="D37" s="201" t="s">
        <v>3289</v>
      </c>
      <c r="E37" s="203" t="s">
        <v>3290</v>
      </c>
      <c r="F37" s="203" t="s">
        <v>3291</v>
      </c>
      <c r="G37" s="203" t="s">
        <v>3283</v>
      </c>
      <c r="H37" s="201"/>
    </row>
    <row r="38" spans="2:8" s="4" customFormat="1" ht="57" x14ac:dyDescent="0.2">
      <c r="B38" s="202">
        <v>45859</v>
      </c>
      <c r="C38" s="201" t="s">
        <v>12</v>
      </c>
      <c r="D38" s="201" t="s">
        <v>3292</v>
      </c>
      <c r="E38" s="203" t="s">
        <v>3293</v>
      </c>
      <c r="F38" s="203" t="s">
        <v>3294</v>
      </c>
      <c r="G38" s="203" t="s">
        <v>3283</v>
      </c>
      <c r="H38" s="203" t="s">
        <v>3295</v>
      </c>
    </row>
    <row r="39" spans="2:8" s="4" customFormat="1" ht="28.5" x14ac:dyDescent="0.2">
      <c r="B39" s="202">
        <v>45859</v>
      </c>
      <c r="C39" s="201" t="s">
        <v>12</v>
      </c>
      <c r="D39" s="203" t="s">
        <v>3296</v>
      </c>
      <c r="E39" s="203" t="s">
        <v>3297</v>
      </c>
      <c r="F39" s="203" t="s">
        <v>3298</v>
      </c>
      <c r="G39" s="203" t="s">
        <v>3299</v>
      </c>
      <c r="H39" s="203" t="s">
        <v>3300</v>
      </c>
    </row>
    <row r="40" spans="2:8" s="4" customFormat="1" ht="28.5" x14ac:dyDescent="0.2">
      <c r="B40" s="202">
        <v>45859</v>
      </c>
      <c r="C40" s="201" t="s">
        <v>12</v>
      </c>
      <c r="D40" s="201" t="s">
        <v>3301</v>
      </c>
      <c r="E40" s="203" t="s">
        <v>3297</v>
      </c>
      <c r="F40" s="203" t="s">
        <v>3184</v>
      </c>
      <c r="G40" s="203" t="s">
        <v>3299</v>
      </c>
      <c r="H40" s="203" t="s">
        <v>3302</v>
      </c>
    </row>
    <row r="41" spans="2:8" s="4" customFormat="1" ht="28.5" x14ac:dyDescent="0.2">
      <c r="B41" s="202">
        <v>45859</v>
      </c>
      <c r="C41" s="201" t="s">
        <v>12</v>
      </c>
      <c r="D41" s="201" t="s">
        <v>3303</v>
      </c>
      <c r="E41" s="203" t="s">
        <v>3297</v>
      </c>
      <c r="F41" s="203" t="s">
        <v>3304</v>
      </c>
      <c r="G41" s="203" t="s">
        <v>3299</v>
      </c>
      <c r="H41" s="203" t="s">
        <v>3305</v>
      </c>
    </row>
    <row r="42" spans="2:8" s="4" customFormat="1" ht="42.75" x14ac:dyDescent="0.2">
      <c r="B42" s="202">
        <v>45859</v>
      </c>
      <c r="C42" s="201" t="s">
        <v>12</v>
      </c>
      <c r="D42" s="201" t="s">
        <v>3306</v>
      </c>
      <c r="E42" s="201" t="s">
        <v>3307</v>
      </c>
      <c r="F42" s="203" t="s">
        <v>3264</v>
      </c>
      <c r="G42" s="203" t="s">
        <v>3308</v>
      </c>
      <c r="H42" s="203" t="s">
        <v>3309</v>
      </c>
    </row>
    <row r="43" spans="2:8" s="4" customFormat="1" ht="42.75" x14ac:dyDescent="0.2">
      <c r="B43" s="202">
        <v>45859</v>
      </c>
      <c r="C43" s="201" t="s">
        <v>12</v>
      </c>
      <c r="D43" s="201" t="s">
        <v>3310</v>
      </c>
      <c r="E43" s="201" t="s">
        <v>3311</v>
      </c>
      <c r="F43" s="203" t="s">
        <v>3264</v>
      </c>
      <c r="G43" s="203" t="s">
        <v>3308</v>
      </c>
      <c r="H43" s="203" t="s">
        <v>3312</v>
      </c>
    </row>
    <row r="44" spans="2:8" s="4" customFormat="1" ht="28.5" x14ac:dyDescent="0.2">
      <c r="B44" s="202">
        <v>45859</v>
      </c>
      <c r="C44" s="201" t="s">
        <v>12</v>
      </c>
      <c r="D44" s="201" t="s">
        <v>3313</v>
      </c>
      <c r="E44" s="201" t="s">
        <v>3314</v>
      </c>
      <c r="F44" s="203" t="s">
        <v>3315</v>
      </c>
      <c r="G44" s="203"/>
      <c r="H44" s="203" t="s">
        <v>3316</v>
      </c>
    </row>
    <row r="45" spans="2:8" s="4" customFormat="1" ht="28.5" x14ac:dyDescent="0.2">
      <c r="B45" s="202">
        <v>45859</v>
      </c>
      <c r="C45" s="201" t="s">
        <v>10</v>
      </c>
      <c r="D45" s="201" t="s">
        <v>3317</v>
      </c>
      <c r="E45" s="201" t="s">
        <v>3318</v>
      </c>
      <c r="F45" s="203" t="s">
        <v>3264</v>
      </c>
      <c r="G45" s="203" t="s">
        <v>3319</v>
      </c>
      <c r="H45" s="203" t="s">
        <v>3320</v>
      </c>
    </row>
    <row r="46" spans="2:8" s="4" customFormat="1" x14ac:dyDescent="0.2">
      <c r="B46" s="202">
        <v>45859</v>
      </c>
      <c r="C46" s="201" t="s">
        <v>12</v>
      </c>
      <c r="D46" s="201" t="s">
        <v>3321</v>
      </c>
      <c r="E46" s="201" t="s">
        <v>3322</v>
      </c>
      <c r="F46" s="203" t="s">
        <v>3315</v>
      </c>
      <c r="G46" s="203"/>
      <c r="H46" s="203" t="s">
        <v>3323</v>
      </c>
    </row>
    <row r="47" spans="2:8" s="4" customFormat="1" ht="42.75" x14ac:dyDescent="0.2">
      <c r="B47" s="202">
        <v>45859</v>
      </c>
      <c r="C47" s="201" t="s">
        <v>12</v>
      </c>
      <c r="D47" s="201" t="s">
        <v>3324</v>
      </c>
      <c r="E47" s="201" t="s">
        <v>3325</v>
      </c>
      <c r="F47" s="203" t="s">
        <v>3326</v>
      </c>
      <c r="G47" s="203" t="s">
        <v>3327</v>
      </c>
      <c r="H47" s="203" t="s">
        <v>3328</v>
      </c>
    </row>
    <row r="48" spans="2:8" s="4" customFormat="1" ht="42.75" x14ac:dyDescent="0.2">
      <c r="B48" s="202">
        <v>45859</v>
      </c>
      <c r="C48" s="201" t="s">
        <v>12</v>
      </c>
      <c r="D48" s="201" t="s">
        <v>3329</v>
      </c>
      <c r="E48" s="201" t="s">
        <v>3325</v>
      </c>
      <c r="F48" s="203" t="s">
        <v>3330</v>
      </c>
      <c r="G48" s="203" t="s">
        <v>3327</v>
      </c>
      <c r="H48" s="203" t="s">
        <v>3331</v>
      </c>
    </row>
    <row r="49" spans="2:8" s="4" customFormat="1" ht="42.75" x14ac:dyDescent="0.2">
      <c r="B49" s="202">
        <v>45859</v>
      </c>
      <c r="C49" s="201" t="s">
        <v>12</v>
      </c>
      <c r="D49" s="201" t="s">
        <v>3332</v>
      </c>
      <c r="E49" s="201" t="s">
        <v>3333</v>
      </c>
      <c r="F49" s="203" t="s">
        <v>3326</v>
      </c>
      <c r="G49" s="203" t="s">
        <v>3327</v>
      </c>
      <c r="H49" s="203" t="s">
        <v>3334</v>
      </c>
    </row>
    <row r="50" spans="2:8" s="4" customFormat="1" ht="42.75" x14ac:dyDescent="0.2">
      <c r="B50" s="202">
        <v>45859</v>
      </c>
      <c r="C50" s="201" t="s">
        <v>12</v>
      </c>
      <c r="D50" s="201" t="s">
        <v>3335</v>
      </c>
      <c r="E50" s="201" t="s">
        <v>3333</v>
      </c>
      <c r="F50" s="203" t="s">
        <v>3336</v>
      </c>
      <c r="G50" s="203" t="s">
        <v>3327</v>
      </c>
      <c r="H50" s="203" t="s">
        <v>3337</v>
      </c>
    </row>
    <row r="51" spans="2:8" s="4" customFormat="1" ht="42.75" x14ac:dyDescent="0.2">
      <c r="B51" s="202">
        <v>45859</v>
      </c>
      <c r="C51" s="201" t="s">
        <v>12</v>
      </c>
      <c r="D51" s="201" t="s">
        <v>3338</v>
      </c>
      <c r="E51" s="201" t="s">
        <v>3339</v>
      </c>
      <c r="F51" s="203" t="s">
        <v>3326</v>
      </c>
      <c r="G51" s="203" t="s">
        <v>3340</v>
      </c>
      <c r="H51" s="203" t="s">
        <v>3341</v>
      </c>
    </row>
    <row r="52" spans="2:8" s="4" customFormat="1" ht="42.75" x14ac:dyDescent="0.2">
      <c r="B52" s="202">
        <v>45859</v>
      </c>
      <c r="C52" s="201" t="s">
        <v>12</v>
      </c>
      <c r="D52" s="201" t="s">
        <v>3342</v>
      </c>
      <c r="E52" s="201" t="s">
        <v>3343</v>
      </c>
      <c r="F52" s="203" t="s">
        <v>3326</v>
      </c>
      <c r="G52" s="203" t="s">
        <v>3340</v>
      </c>
      <c r="H52" s="203" t="s">
        <v>3344</v>
      </c>
    </row>
    <row r="53" spans="2:8" s="4" customFormat="1" ht="42.75" x14ac:dyDescent="0.2">
      <c r="B53" s="202">
        <v>45859</v>
      </c>
      <c r="C53" s="201" t="s">
        <v>12</v>
      </c>
      <c r="D53" s="201" t="s">
        <v>3345</v>
      </c>
      <c r="E53" s="201" t="s">
        <v>3346</v>
      </c>
      <c r="F53" s="203" t="s">
        <v>3326</v>
      </c>
      <c r="G53" s="203" t="s">
        <v>3347</v>
      </c>
      <c r="H53" s="203" t="s">
        <v>3348</v>
      </c>
    </row>
    <row r="54" spans="2:8" s="4" customFormat="1" ht="42.75" x14ac:dyDescent="0.2">
      <c r="B54" s="202">
        <v>45859</v>
      </c>
      <c r="C54" s="201" t="s">
        <v>12</v>
      </c>
      <c r="D54" s="201" t="s">
        <v>3349</v>
      </c>
      <c r="E54" s="201" t="s">
        <v>3350</v>
      </c>
      <c r="F54" s="203" t="s">
        <v>3326</v>
      </c>
      <c r="G54" s="203" t="s">
        <v>3340</v>
      </c>
      <c r="H54" s="203" t="s">
        <v>3351</v>
      </c>
    </row>
    <row r="55" spans="2:8" s="4" customFormat="1" ht="28.5" x14ac:dyDescent="0.2">
      <c r="B55" s="202">
        <v>45859</v>
      </c>
      <c r="C55" s="201" t="s">
        <v>12</v>
      </c>
      <c r="D55" s="201" t="s">
        <v>3352</v>
      </c>
      <c r="E55" s="201" t="s">
        <v>3556</v>
      </c>
      <c r="F55" s="201" t="s">
        <v>3353</v>
      </c>
      <c r="G55" s="203" t="s">
        <v>3354</v>
      </c>
      <c r="H55" s="201"/>
    </row>
    <row r="56" spans="2:8" s="4" customFormat="1" x14ac:dyDescent="0.2">
      <c r="B56" s="202">
        <v>45859</v>
      </c>
      <c r="C56" s="201" t="s">
        <v>10</v>
      </c>
      <c r="D56" s="201" t="s">
        <v>3179</v>
      </c>
      <c r="E56" s="201" t="s">
        <v>17</v>
      </c>
      <c r="F56" s="201" t="s">
        <v>3355</v>
      </c>
      <c r="G56" s="201" t="s">
        <v>3356</v>
      </c>
      <c r="H56" s="203" t="s">
        <v>3357</v>
      </c>
    </row>
    <row r="57" spans="2:8" s="4" customFormat="1" x14ac:dyDescent="0.2">
      <c r="B57" s="202">
        <v>45859</v>
      </c>
      <c r="C57" s="201" t="s">
        <v>3358</v>
      </c>
      <c r="D57" s="201" t="s">
        <v>3358</v>
      </c>
      <c r="E57" s="201" t="s">
        <v>17</v>
      </c>
      <c r="F57" s="201" t="s">
        <v>3359</v>
      </c>
      <c r="G57" s="201" t="s">
        <v>3360</v>
      </c>
      <c r="H57" s="201"/>
    </row>
    <row r="58" spans="2:8" s="4" customFormat="1" x14ac:dyDescent="0.2">
      <c r="B58" s="202">
        <v>45859</v>
      </c>
      <c r="C58" s="201" t="s">
        <v>3361</v>
      </c>
      <c r="D58" s="201" t="s">
        <v>3361</v>
      </c>
      <c r="E58" s="201" t="s">
        <v>3362</v>
      </c>
      <c r="F58" s="201" t="s">
        <v>3363</v>
      </c>
      <c r="G58" s="201" t="s">
        <v>3364</v>
      </c>
      <c r="H58" s="201"/>
    </row>
    <row r="59" spans="2:8" s="4" customFormat="1" ht="28.5" x14ac:dyDescent="0.2">
      <c r="B59" s="202">
        <v>45859</v>
      </c>
      <c r="C59" s="201" t="s">
        <v>10</v>
      </c>
      <c r="D59" s="201"/>
      <c r="E59" s="203" t="s">
        <v>3368</v>
      </c>
      <c r="F59" s="203" t="s">
        <v>3369</v>
      </c>
      <c r="G59" s="203" t="s">
        <v>3370</v>
      </c>
      <c r="H59" s="203" t="s">
        <v>3371</v>
      </c>
    </row>
    <row r="60" spans="2:8" s="4" customFormat="1" ht="28.5" x14ac:dyDescent="0.2">
      <c r="B60" s="202">
        <v>45859</v>
      </c>
      <c r="C60" s="201" t="s">
        <v>10</v>
      </c>
      <c r="D60" s="201"/>
      <c r="E60" s="201" t="s">
        <v>3375</v>
      </c>
      <c r="F60" s="201" t="s">
        <v>3376</v>
      </c>
      <c r="G60" s="201" t="s">
        <v>3377</v>
      </c>
      <c r="H60" s="203" t="s">
        <v>3378</v>
      </c>
    </row>
    <row r="61" spans="2:8" s="4" customFormat="1" x14ac:dyDescent="0.2">
      <c r="B61" s="201"/>
      <c r="C61" s="201"/>
      <c r="D61" s="201"/>
      <c r="E61" s="201"/>
      <c r="F61" s="201"/>
      <c r="G61" s="201"/>
      <c r="H61" s="201"/>
    </row>
    <row r="62" spans="2:8" s="4" customFormat="1" x14ac:dyDescent="0.2">
      <c r="B62" s="201"/>
      <c r="C62" s="201"/>
      <c r="D62" s="201"/>
      <c r="E62" s="201"/>
      <c r="F62" s="201"/>
      <c r="G62" s="201"/>
      <c r="H62" s="201"/>
    </row>
    <row r="63" spans="2:8" s="4" customFormat="1" x14ac:dyDescent="0.2">
      <c r="B63" s="201"/>
      <c r="C63" s="201"/>
      <c r="D63" s="201"/>
      <c r="E63" s="201"/>
      <c r="F63" s="201"/>
      <c r="G63" s="201"/>
      <c r="H63" s="201"/>
    </row>
    <row r="64" spans="2:8" s="4" customFormat="1" x14ac:dyDescent="0.2">
      <c r="B64" s="201"/>
      <c r="C64" s="201"/>
      <c r="D64" s="201"/>
      <c r="E64" s="201"/>
      <c r="F64" s="201"/>
      <c r="G64" s="201"/>
      <c r="H64" s="201"/>
    </row>
    <row r="65" spans="2:8" s="4" customFormat="1" x14ac:dyDescent="0.2">
      <c r="B65" s="201"/>
      <c r="C65" s="201"/>
      <c r="D65" s="201"/>
      <c r="E65" s="201"/>
      <c r="F65" s="201"/>
      <c r="G65" s="201"/>
      <c r="H65" s="201"/>
    </row>
    <row r="66" spans="2:8" s="4" customFormat="1" x14ac:dyDescent="0.2">
      <c r="B66" s="201"/>
      <c r="C66" s="201"/>
      <c r="D66" s="201"/>
      <c r="E66" s="201"/>
      <c r="F66" s="201"/>
      <c r="G66" s="201"/>
      <c r="H66" s="201"/>
    </row>
    <row r="67" spans="2:8" s="4" customFormat="1" x14ac:dyDescent="0.2">
      <c r="B67" s="201"/>
      <c r="C67" s="201"/>
      <c r="D67" s="201"/>
      <c r="E67" s="201"/>
      <c r="F67" s="201"/>
      <c r="G67" s="201"/>
      <c r="H67" s="201"/>
    </row>
    <row r="68" spans="2:8" s="4" customFormat="1" x14ac:dyDescent="0.2">
      <c r="B68" s="201"/>
      <c r="C68" s="201"/>
      <c r="D68" s="201"/>
      <c r="E68" s="201"/>
      <c r="F68" s="201"/>
      <c r="G68" s="201"/>
      <c r="H68" s="201"/>
    </row>
    <row r="69" spans="2:8" s="4" customFormat="1" x14ac:dyDescent="0.2">
      <c r="B69" s="201"/>
      <c r="C69" s="201"/>
      <c r="D69" s="201"/>
      <c r="E69" s="201"/>
      <c r="F69" s="201"/>
      <c r="G69" s="201"/>
      <c r="H69" s="201"/>
    </row>
  </sheetData>
  <autoFilter ref="B5:S59" xr:uid="{DD91CC2F-11B5-4664-9EC2-BE50943AC872}"/>
  <mergeCells count="1">
    <mergeCell ref="B2:S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478A3-8A27-4350-8D31-63466A2AB2E4}">
  <sheetPr codeName="Sheet4">
    <tabColor rgb="FFA6C9EC"/>
  </sheetPr>
  <dimension ref="A2:W50"/>
  <sheetViews>
    <sheetView zoomScale="85" zoomScaleNormal="85" workbookViewId="0">
      <pane ySplit="3" topLeftCell="A4" activePane="bottomLeft" state="frozen"/>
      <selection activeCell="B1" sqref="B1"/>
      <selection pane="bottomLeft" sqref="A1:XFD1048576"/>
    </sheetView>
  </sheetViews>
  <sheetFormatPr defaultColWidth="9.140625" defaultRowHeight="14.25" x14ac:dyDescent="0.2"/>
  <cols>
    <col min="1" max="1" width="7.7109375" style="65" hidden="1" customWidth="1"/>
    <col min="2" max="2" width="6.85546875" style="65" hidden="1" customWidth="1"/>
    <col min="3" max="3" width="10.42578125" style="65" bestFit="1" customWidth="1"/>
    <col min="4" max="4" width="71.140625" style="65" bestFit="1" customWidth="1"/>
    <col min="5" max="5" width="11.42578125" style="65" bestFit="1" customWidth="1"/>
    <col min="6" max="6" width="13.85546875" style="65" customWidth="1"/>
    <col min="7" max="7" width="11.85546875" style="65" bestFit="1" customWidth="1"/>
    <col min="8" max="8" width="9.5703125" style="65" customWidth="1"/>
    <col min="9" max="9" width="12.7109375" style="65" customWidth="1"/>
    <col min="10" max="11" width="13.42578125" style="65" bestFit="1" customWidth="1"/>
    <col min="12" max="12" width="13.42578125" style="65" hidden="1" customWidth="1"/>
    <col min="13" max="13" width="18.140625" style="65" bestFit="1" customWidth="1"/>
    <col min="14" max="14" width="20.140625" style="65" customWidth="1"/>
    <col min="15" max="15" width="19.28515625" style="65" bestFit="1" customWidth="1"/>
    <col min="16" max="16" width="47" style="65" bestFit="1" customWidth="1"/>
    <col min="17" max="17" width="10.42578125" style="65" hidden="1" customWidth="1"/>
    <col min="18" max="18" width="60.28515625" style="65" bestFit="1" customWidth="1"/>
    <col min="19" max="19" width="21.42578125" style="65" bestFit="1" customWidth="1"/>
    <col min="20" max="20" width="44.85546875" style="117" customWidth="1"/>
    <col min="21" max="21" width="2" style="65" hidden="1" customWidth="1"/>
    <col min="22" max="22" width="9.140625" style="65" hidden="1" customWidth="1"/>
    <col min="23" max="23" width="12.28515625" style="65" bestFit="1" customWidth="1"/>
    <col min="24" max="24" width="9.140625" style="65" customWidth="1"/>
    <col min="25" max="16384" width="9.140625" style="65"/>
  </cols>
  <sheetData>
    <row r="2" spans="1:23" s="65" customFormat="1" ht="25.5" x14ac:dyDescent="0.35">
      <c r="C2" s="66" t="s">
        <v>3559</v>
      </c>
      <c r="D2" s="66"/>
      <c r="E2" s="66"/>
      <c r="F2" s="66"/>
      <c r="G2" s="66"/>
      <c r="H2" s="66"/>
      <c r="I2" s="66"/>
      <c r="J2" s="66"/>
      <c r="K2" s="66"/>
      <c r="L2" s="66"/>
      <c r="M2" s="66"/>
      <c r="N2" s="66"/>
      <c r="O2" s="66"/>
      <c r="P2" s="66"/>
      <c r="Q2" s="66"/>
      <c r="R2" s="66"/>
      <c r="S2" s="66"/>
      <c r="T2" s="66"/>
    </row>
    <row r="4" spans="1:23" s="65" customFormat="1" ht="90.75" thickBot="1" x14ac:dyDescent="0.3">
      <c r="A4" s="67" t="s">
        <v>77</v>
      </c>
      <c r="B4" s="67" t="s">
        <v>78</v>
      </c>
      <c r="C4" s="67" t="s">
        <v>3555</v>
      </c>
      <c r="D4" s="67" t="s">
        <v>69</v>
      </c>
      <c r="E4" s="67" t="s">
        <v>80</v>
      </c>
      <c r="F4" s="67" t="s">
        <v>81</v>
      </c>
      <c r="G4" s="67" t="s">
        <v>3584</v>
      </c>
      <c r="H4" s="67" t="s">
        <v>82</v>
      </c>
      <c r="I4" s="67" t="s">
        <v>83</v>
      </c>
      <c r="J4" s="67" t="s">
        <v>84</v>
      </c>
      <c r="K4" s="67" t="s">
        <v>3585</v>
      </c>
      <c r="L4" s="67" t="s">
        <v>3586</v>
      </c>
      <c r="M4" s="67" t="s">
        <v>3587</v>
      </c>
      <c r="N4" s="68" t="s">
        <v>85</v>
      </c>
      <c r="O4" s="68" t="s">
        <v>86</v>
      </c>
      <c r="P4" s="69" t="s">
        <v>87</v>
      </c>
      <c r="Q4" s="69" t="s">
        <v>88</v>
      </c>
      <c r="R4" s="69" t="s">
        <v>89</v>
      </c>
      <c r="S4" s="69" t="s">
        <v>90</v>
      </c>
      <c r="T4" s="70" t="s">
        <v>91</v>
      </c>
      <c r="U4" s="67" t="s">
        <v>92</v>
      </c>
      <c r="V4" s="67" t="s">
        <v>93</v>
      </c>
      <c r="W4" s="67" t="s">
        <v>3547</v>
      </c>
    </row>
    <row r="5" spans="1:23" s="65" customFormat="1" ht="30.75" thickTop="1" x14ac:dyDescent="0.25">
      <c r="A5" s="71">
        <v>1</v>
      </c>
      <c r="B5" s="71">
        <v>1</v>
      </c>
      <c r="C5" s="72" t="s">
        <v>94</v>
      </c>
      <c r="D5" s="73" t="s">
        <v>95</v>
      </c>
      <c r="E5" s="74"/>
      <c r="F5" s="74" t="s">
        <v>96</v>
      </c>
      <c r="G5" s="74">
        <v>0.37</v>
      </c>
      <c r="H5" s="73" t="s">
        <v>47</v>
      </c>
      <c r="I5" s="75" t="s">
        <v>97</v>
      </c>
      <c r="J5" s="75" t="s">
        <v>47</v>
      </c>
      <c r="K5" s="75">
        <v>2.7E-6</v>
      </c>
      <c r="L5" s="75">
        <v>0.37037037037037035</v>
      </c>
      <c r="M5" s="76">
        <v>0.37</v>
      </c>
      <c r="N5" s="77">
        <v>36251</v>
      </c>
      <c r="O5" s="77" t="s">
        <v>98</v>
      </c>
      <c r="P5" s="76" t="s">
        <v>99</v>
      </c>
      <c r="Q5" s="75"/>
      <c r="R5" s="76" t="s">
        <v>100</v>
      </c>
      <c r="S5" s="78" t="s">
        <v>101</v>
      </c>
      <c r="T5" s="79" t="s">
        <v>102</v>
      </c>
      <c r="U5" s="80" t="s">
        <v>97</v>
      </c>
      <c r="V5" s="80" t="s">
        <v>103</v>
      </c>
      <c r="W5" s="81">
        <v>45672</v>
      </c>
    </row>
    <row r="6" spans="1:23" s="65" customFormat="1" ht="29.25" thickBot="1" x14ac:dyDescent="0.25">
      <c r="A6" s="82">
        <v>1</v>
      </c>
      <c r="B6" s="82">
        <v>1</v>
      </c>
      <c r="C6" s="83" t="s">
        <v>94</v>
      </c>
      <c r="D6" s="84" t="s">
        <v>95</v>
      </c>
      <c r="E6" s="85"/>
      <c r="F6" s="85" t="s">
        <v>96</v>
      </c>
      <c r="G6" s="85">
        <v>0.37</v>
      </c>
      <c r="H6" s="84" t="s">
        <v>47</v>
      </c>
      <c r="I6" s="86" t="s">
        <v>97</v>
      </c>
      <c r="J6" s="86" t="s">
        <v>43</v>
      </c>
      <c r="K6" s="86">
        <v>2.2000000000000001E-6</v>
      </c>
      <c r="L6" s="86">
        <v>0.45454545454545447</v>
      </c>
      <c r="M6" s="87">
        <v>0.45</v>
      </c>
      <c r="N6" s="88">
        <v>32324</v>
      </c>
      <c r="O6" s="88" t="s">
        <v>98</v>
      </c>
      <c r="P6" s="87" t="s">
        <v>99</v>
      </c>
      <c r="Q6" s="86"/>
      <c r="R6" s="87" t="s">
        <v>104</v>
      </c>
      <c r="S6" s="89" t="s">
        <v>101</v>
      </c>
      <c r="T6" s="90"/>
      <c r="U6" s="86" t="s">
        <v>97</v>
      </c>
      <c r="V6" s="86" t="s">
        <v>105</v>
      </c>
      <c r="W6" s="88">
        <v>45672</v>
      </c>
    </row>
    <row r="7" spans="1:23" s="65" customFormat="1" ht="15.75" thickTop="1" x14ac:dyDescent="0.25">
      <c r="A7" s="71">
        <v>9</v>
      </c>
      <c r="B7" s="71">
        <v>8</v>
      </c>
      <c r="C7" s="72" t="s">
        <v>106</v>
      </c>
      <c r="D7" s="73" t="s">
        <v>107</v>
      </c>
      <c r="E7" s="74"/>
      <c r="F7" s="74" t="s">
        <v>96</v>
      </c>
      <c r="G7" s="74">
        <v>3.3999999999999998E-3</v>
      </c>
      <c r="H7" s="73" t="s">
        <v>47</v>
      </c>
      <c r="I7" s="75" t="s">
        <v>97</v>
      </c>
      <c r="J7" s="75" t="s">
        <v>47</v>
      </c>
      <c r="K7" s="75">
        <v>2.9E-4</v>
      </c>
      <c r="L7" s="75">
        <v>3.4482758620689655E-3</v>
      </c>
      <c r="M7" s="76">
        <v>3.3999999999999998E-3</v>
      </c>
      <c r="N7" s="77">
        <v>36251</v>
      </c>
      <c r="O7" s="77" t="s">
        <v>108</v>
      </c>
      <c r="P7" s="76" t="s">
        <v>109</v>
      </c>
      <c r="Q7" s="75"/>
      <c r="R7" s="76" t="s">
        <v>110</v>
      </c>
      <c r="S7" s="78" t="s">
        <v>101</v>
      </c>
      <c r="T7" s="79" t="s">
        <v>111</v>
      </c>
      <c r="U7" s="80" t="s">
        <v>97</v>
      </c>
      <c r="V7" s="80" t="s">
        <v>103</v>
      </c>
      <c r="W7" s="81">
        <v>45672</v>
      </c>
    </row>
    <row r="8" spans="1:23" s="65" customFormat="1" ht="15" thickBot="1" x14ac:dyDescent="0.25">
      <c r="A8" s="82">
        <v>9</v>
      </c>
      <c r="B8" s="82">
        <v>8</v>
      </c>
      <c r="C8" s="91" t="s">
        <v>106</v>
      </c>
      <c r="D8" s="92" t="s">
        <v>107</v>
      </c>
      <c r="E8" s="93"/>
      <c r="F8" s="93" t="s">
        <v>96</v>
      </c>
      <c r="G8" s="93">
        <v>3.3999999999999998E-3</v>
      </c>
      <c r="H8" s="92" t="s">
        <v>47</v>
      </c>
      <c r="I8" s="86" t="s">
        <v>97</v>
      </c>
      <c r="J8" s="86" t="s">
        <v>43</v>
      </c>
      <c r="K8" s="86">
        <v>6.7999999999999999E-5</v>
      </c>
      <c r="L8" s="86">
        <v>1.4705882352941176E-2</v>
      </c>
      <c r="M8" s="87">
        <v>1.4999999999999999E-2</v>
      </c>
      <c r="N8" s="88">
        <v>32050</v>
      </c>
      <c r="O8" s="88" t="s">
        <v>108</v>
      </c>
      <c r="P8" s="87" t="s">
        <v>109</v>
      </c>
      <c r="Q8" s="86"/>
      <c r="R8" s="87" t="s">
        <v>110</v>
      </c>
      <c r="S8" s="89" t="s">
        <v>101</v>
      </c>
      <c r="T8" s="90"/>
      <c r="U8" s="86" t="s">
        <v>97</v>
      </c>
      <c r="V8" s="86" t="s">
        <v>105</v>
      </c>
      <c r="W8" s="88">
        <v>45672</v>
      </c>
    </row>
    <row r="9" spans="1:23" s="65" customFormat="1" ht="15.75" thickTop="1" x14ac:dyDescent="0.25">
      <c r="A9" s="71">
        <v>105</v>
      </c>
      <c r="B9" s="71">
        <v>118</v>
      </c>
      <c r="C9" s="72" t="s">
        <v>112</v>
      </c>
      <c r="D9" s="73" t="s">
        <v>113</v>
      </c>
      <c r="E9" s="74"/>
      <c r="F9" s="74" t="s">
        <v>96</v>
      </c>
      <c r="G9" s="74">
        <v>4.2999999999999997E-2</v>
      </c>
      <c r="H9" s="73" t="s">
        <v>43</v>
      </c>
      <c r="I9" s="75" t="s">
        <v>97</v>
      </c>
      <c r="J9" s="75" t="s">
        <v>43</v>
      </c>
      <c r="K9" s="75">
        <v>2.3E-5</v>
      </c>
      <c r="L9" s="75">
        <v>4.3478260869565216E-2</v>
      </c>
      <c r="M9" s="76">
        <v>4.2999999999999997E-2</v>
      </c>
      <c r="N9" s="77">
        <v>37183</v>
      </c>
      <c r="O9" s="77" t="s">
        <v>98</v>
      </c>
      <c r="P9" s="76" t="s">
        <v>114</v>
      </c>
      <c r="Q9" s="75"/>
      <c r="R9" s="76" t="s">
        <v>115</v>
      </c>
      <c r="S9" s="78" t="s">
        <v>101</v>
      </c>
      <c r="T9" s="79" t="s">
        <v>116</v>
      </c>
      <c r="U9" s="80" t="s">
        <v>97</v>
      </c>
      <c r="V9" s="80" t="s">
        <v>103</v>
      </c>
      <c r="W9" s="81">
        <v>45672</v>
      </c>
    </row>
    <row r="10" spans="1:23" s="65" customFormat="1" ht="43.5" thickBot="1" x14ac:dyDescent="0.25">
      <c r="A10" s="82">
        <v>105</v>
      </c>
      <c r="B10" s="82">
        <v>118</v>
      </c>
      <c r="C10" s="91" t="s">
        <v>112</v>
      </c>
      <c r="D10" s="92" t="s">
        <v>113</v>
      </c>
      <c r="E10" s="93"/>
      <c r="F10" s="93" t="s">
        <v>96</v>
      </c>
      <c r="G10" s="93">
        <v>4.2999999999999997E-2</v>
      </c>
      <c r="H10" s="92" t="s">
        <v>43</v>
      </c>
      <c r="I10" s="86" t="s">
        <v>97</v>
      </c>
      <c r="J10" s="86" t="s">
        <v>47</v>
      </c>
      <c r="K10" s="86">
        <v>5.3000000000000001E-6</v>
      </c>
      <c r="L10" s="86">
        <v>0.18867924528301885</v>
      </c>
      <c r="M10" s="87">
        <v>0.19</v>
      </c>
      <c r="N10" s="88">
        <v>33208</v>
      </c>
      <c r="O10" s="88" t="s">
        <v>98</v>
      </c>
      <c r="P10" s="87" t="s">
        <v>3439</v>
      </c>
      <c r="Q10" s="86"/>
      <c r="R10" s="87" t="s">
        <v>117</v>
      </c>
      <c r="S10" s="89" t="s">
        <v>101</v>
      </c>
      <c r="T10" s="90"/>
      <c r="U10" s="86" t="s">
        <v>97</v>
      </c>
      <c r="V10" s="86" t="s">
        <v>105</v>
      </c>
      <c r="W10" s="88">
        <v>45672</v>
      </c>
    </row>
    <row r="11" spans="1:23" s="65" customFormat="1" ht="15.75" thickTop="1" x14ac:dyDescent="0.25">
      <c r="A11" s="71">
        <v>121</v>
      </c>
      <c r="B11" s="71">
        <v>140</v>
      </c>
      <c r="C11" s="72" t="s">
        <v>118</v>
      </c>
      <c r="D11" s="73" t="s">
        <v>119</v>
      </c>
      <c r="E11" s="74">
        <v>7</v>
      </c>
      <c r="F11" s="74" t="s">
        <v>96</v>
      </c>
      <c r="G11" s="74">
        <v>9.0000000000000006E-5</v>
      </c>
      <c r="H11" s="73" t="s">
        <v>43</v>
      </c>
      <c r="I11" s="75" t="s">
        <v>97</v>
      </c>
      <c r="J11" s="75" t="s">
        <v>43</v>
      </c>
      <c r="K11" s="75">
        <v>1.11E-2</v>
      </c>
      <c r="L11" s="75">
        <v>9.0090090090090078E-5</v>
      </c>
      <c r="M11" s="76">
        <v>9.0000000000000006E-5</v>
      </c>
      <c r="N11" s="77">
        <v>45505</v>
      </c>
      <c r="O11" s="77" t="s">
        <v>108</v>
      </c>
      <c r="P11" s="76" t="s">
        <v>120</v>
      </c>
      <c r="Q11" s="75"/>
      <c r="R11" s="76" t="s">
        <v>121</v>
      </c>
      <c r="S11" s="78" t="s">
        <v>101</v>
      </c>
      <c r="T11" s="79" t="s">
        <v>122</v>
      </c>
      <c r="U11" s="80" t="s">
        <v>97</v>
      </c>
      <c r="V11" s="80" t="s">
        <v>103</v>
      </c>
      <c r="W11" s="81">
        <v>45672</v>
      </c>
    </row>
    <row r="12" spans="1:23" s="65" customFormat="1" ht="15" thickBot="1" x14ac:dyDescent="0.25">
      <c r="A12" s="82">
        <v>121</v>
      </c>
      <c r="B12" s="82">
        <v>140</v>
      </c>
      <c r="C12" s="91" t="s">
        <v>118</v>
      </c>
      <c r="D12" s="92" t="s">
        <v>119</v>
      </c>
      <c r="E12" s="93"/>
      <c r="F12" s="93" t="s">
        <v>96</v>
      </c>
      <c r="G12" s="93">
        <v>9.0000000000000006E-5</v>
      </c>
      <c r="H12" s="92" t="s">
        <v>43</v>
      </c>
      <c r="I12" s="86" t="s">
        <v>97</v>
      </c>
      <c r="J12" s="86" t="s">
        <v>47</v>
      </c>
      <c r="K12" s="86">
        <v>0.15</v>
      </c>
      <c r="L12" s="86">
        <v>6.6666666666666666E-6</v>
      </c>
      <c r="M12" s="87">
        <v>6.7000000000000002E-6</v>
      </c>
      <c r="N12" s="88">
        <v>31413</v>
      </c>
      <c r="O12" s="88" t="s">
        <v>108</v>
      </c>
      <c r="P12" s="87" t="s">
        <v>120</v>
      </c>
      <c r="Q12" s="86"/>
      <c r="R12" s="87" t="s">
        <v>123</v>
      </c>
      <c r="S12" s="94" t="s">
        <v>101</v>
      </c>
      <c r="T12" s="90"/>
      <c r="U12" s="86" t="s">
        <v>97</v>
      </c>
      <c r="V12" s="86" t="s">
        <v>105</v>
      </c>
      <c r="W12" s="88">
        <v>45672</v>
      </c>
    </row>
    <row r="13" spans="1:23" s="65" customFormat="1" ht="15.75" thickTop="1" x14ac:dyDescent="0.25">
      <c r="A13" s="71">
        <v>122</v>
      </c>
      <c r="B13" s="71">
        <v>136</v>
      </c>
      <c r="C13" s="72" t="s">
        <v>124</v>
      </c>
      <c r="D13" s="73" t="s">
        <v>125</v>
      </c>
      <c r="E13" s="74">
        <v>8</v>
      </c>
      <c r="F13" s="74" t="s">
        <v>96</v>
      </c>
      <c r="G13" s="74">
        <v>9.0000000000000006E-5</v>
      </c>
      <c r="H13" s="73" t="s">
        <v>43</v>
      </c>
      <c r="I13" s="75" t="s">
        <v>97</v>
      </c>
      <c r="J13" s="75" t="s">
        <v>43</v>
      </c>
      <c r="K13" s="75">
        <v>1.11E-2</v>
      </c>
      <c r="L13" s="75">
        <v>9.0090090090090078E-5</v>
      </c>
      <c r="M13" s="76">
        <v>9.0000000000000006E-5</v>
      </c>
      <c r="N13" s="77">
        <v>45505</v>
      </c>
      <c r="O13" s="77" t="s">
        <v>108</v>
      </c>
      <c r="P13" s="76" t="s">
        <v>120</v>
      </c>
      <c r="Q13" s="75"/>
      <c r="R13" s="76" t="s">
        <v>121</v>
      </c>
      <c r="S13" s="95" t="s">
        <v>101</v>
      </c>
      <c r="T13" s="79" t="s">
        <v>126</v>
      </c>
      <c r="U13" s="80" t="s">
        <v>97</v>
      </c>
      <c r="V13" s="80" t="s">
        <v>103</v>
      </c>
      <c r="W13" s="81">
        <v>45672</v>
      </c>
    </row>
    <row r="14" spans="1:23" s="65" customFormat="1" ht="15" thickBot="1" x14ac:dyDescent="0.25">
      <c r="A14" s="82">
        <v>122</v>
      </c>
      <c r="B14" s="82">
        <v>136</v>
      </c>
      <c r="C14" s="91" t="s">
        <v>124</v>
      </c>
      <c r="D14" s="92" t="s">
        <v>125</v>
      </c>
      <c r="E14" s="93"/>
      <c r="F14" s="93" t="s">
        <v>96</v>
      </c>
      <c r="G14" s="93">
        <v>9.0000000000000006E-5</v>
      </c>
      <c r="H14" s="92" t="s">
        <v>43</v>
      </c>
      <c r="I14" s="86" t="s">
        <v>97</v>
      </c>
      <c r="J14" s="86" t="s">
        <v>47</v>
      </c>
      <c r="K14" s="86">
        <v>0.15</v>
      </c>
      <c r="L14" s="86">
        <v>6.6666666666666666E-6</v>
      </c>
      <c r="M14" s="87">
        <v>6.7000000000000002E-6</v>
      </c>
      <c r="N14" s="88">
        <v>31413</v>
      </c>
      <c r="O14" s="88" t="s">
        <v>108</v>
      </c>
      <c r="P14" s="87" t="s">
        <v>120</v>
      </c>
      <c r="Q14" s="86"/>
      <c r="R14" s="87" t="s">
        <v>123</v>
      </c>
      <c r="S14" s="94" t="s">
        <v>101</v>
      </c>
      <c r="T14" s="90"/>
      <c r="U14" s="86" t="s">
        <v>97</v>
      </c>
      <c r="V14" s="86" t="s">
        <v>105</v>
      </c>
      <c r="W14" s="88">
        <v>45672</v>
      </c>
    </row>
    <row r="15" spans="1:23" s="65" customFormat="1" ht="15.75" thickTop="1" x14ac:dyDescent="0.25">
      <c r="A15" s="71">
        <v>125</v>
      </c>
      <c r="B15" s="71" t="s">
        <v>127</v>
      </c>
      <c r="C15" s="72" t="s">
        <v>127</v>
      </c>
      <c r="D15" s="73" t="s">
        <v>128</v>
      </c>
      <c r="E15" s="74"/>
      <c r="F15" s="74" t="s">
        <v>96</v>
      </c>
      <c r="G15" s="74">
        <v>1E-4</v>
      </c>
      <c r="H15" s="73" t="s">
        <v>47</v>
      </c>
      <c r="I15" s="75" t="s">
        <v>97</v>
      </c>
      <c r="J15" s="75" t="s">
        <v>47</v>
      </c>
      <c r="K15" s="75">
        <v>0.01</v>
      </c>
      <c r="L15" s="75">
        <v>9.9999999999999991E-5</v>
      </c>
      <c r="M15" s="76">
        <v>1E-4</v>
      </c>
      <c r="N15" s="77">
        <v>45139</v>
      </c>
      <c r="O15" s="77" t="s">
        <v>98</v>
      </c>
      <c r="P15" s="76" t="s">
        <v>129</v>
      </c>
      <c r="Q15" s="75"/>
      <c r="R15" s="76" t="s">
        <v>130</v>
      </c>
      <c r="S15" s="78" t="s">
        <v>101</v>
      </c>
      <c r="T15" s="79" t="s">
        <v>131</v>
      </c>
      <c r="U15" s="80" t="s">
        <v>97</v>
      </c>
      <c r="V15" s="80" t="s">
        <v>103</v>
      </c>
      <c r="W15" s="81">
        <v>45672</v>
      </c>
    </row>
    <row r="16" spans="1:23" s="65" customFormat="1" ht="15" thickBot="1" x14ac:dyDescent="0.25">
      <c r="A16" s="82">
        <v>125</v>
      </c>
      <c r="B16" s="82" t="s">
        <v>127</v>
      </c>
      <c r="C16" s="91" t="s">
        <v>127</v>
      </c>
      <c r="D16" s="92" t="s">
        <v>128</v>
      </c>
      <c r="E16" s="93">
        <v>2</v>
      </c>
      <c r="F16" s="93" t="s">
        <v>96</v>
      </c>
      <c r="G16" s="93">
        <v>1E-4</v>
      </c>
      <c r="H16" s="92" t="s">
        <v>47</v>
      </c>
      <c r="I16" s="86" t="s">
        <v>97</v>
      </c>
      <c r="J16" s="86" t="s">
        <v>45</v>
      </c>
      <c r="K16" s="86">
        <v>8.9999999999999993E-3</v>
      </c>
      <c r="L16" s="86">
        <v>1.1111111111111112E-4</v>
      </c>
      <c r="M16" s="87">
        <v>1.1E-4</v>
      </c>
      <c r="N16" s="88">
        <v>39685</v>
      </c>
      <c r="O16" s="88" t="s">
        <v>132</v>
      </c>
      <c r="P16" s="87" t="s">
        <v>129</v>
      </c>
      <c r="Q16" s="86"/>
      <c r="R16" s="87" t="s">
        <v>133</v>
      </c>
      <c r="S16" s="89" t="s">
        <v>101</v>
      </c>
      <c r="T16" s="90"/>
      <c r="U16" s="86" t="s">
        <v>97</v>
      </c>
      <c r="V16" s="86" t="s">
        <v>105</v>
      </c>
      <c r="W16" s="88">
        <v>45672</v>
      </c>
    </row>
    <row r="17" spans="1:23" s="65" customFormat="1" ht="15.75" thickTop="1" x14ac:dyDescent="0.25">
      <c r="A17" s="71">
        <v>176</v>
      </c>
      <c r="B17" s="71">
        <v>195</v>
      </c>
      <c r="C17" s="72" t="s">
        <v>134</v>
      </c>
      <c r="D17" s="73" t="s">
        <v>135</v>
      </c>
      <c r="E17" s="74">
        <v>2</v>
      </c>
      <c r="F17" s="74" t="s">
        <v>96</v>
      </c>
      <c r="G17" s="74">
        <v>0.27</v>
      </c>
      <c r="H17" s="73" t="s">
        <v>45</v>
      </c>
      <c r="I17" s="75" t="s">
        <v>97</v>
      </c>
      <c r="J17" s="75" t="s">
        <v>45</v>
      </c>
      <c r="K17" s="75">
        <v>3.7000000000000002E-6</v>
      </c>
      <c r="L17" s="75">
        <v>0.27027027027027023</v>
      </c>
      <c r="M17" s="76">
        <v>0.27</v>
      </c>
      <c r="N17" s="77">
        <v>42642</v>
      </c>
      <c r="O17" s="77" t="s">
        <v>98</v>
      </c>
      <c r="P17" s="76" t="s">
        <v>136</v>
      </c>
      <c r="Q17" s="75"/>
      <c r="R17" s="76" t="s">
        <v>137</v>
      </c>
      <c r="S17" s="78" t="s">
        <v>101</v>
      </c>
      <c r="T17" s="79" t="s">
        <v>138</v>
      </c>
      <c r="U17" s="80" t="s">
        <v>97</v>
      </c>
      <c r="V17" s="80" t="s">
        <v>103</v>
      </c>
      <c r="W17" s="81">
        <v>45672</v>
      </c>
    </row>
    <row r="18" spans="1:23" s="65" customFormat="1" ht="15" thickBot="1" x14ac:dyDescent="0.25">
      <c r="A18" s="82">
        <v>176</v>
      </c>
      <c r="B18" s="82">
        <v>195</v>
      </c>
      <c r="C18" s="91" t="s">
        <v>134</v>
      </c>
      <c r="D18" s="92" t="s">
        <v>135</v>
      </c>
      <c r="E18" s="93"/>
      <c r="F18" s="93" t="s">
        <v>96</v>
      </c>
      <c r="G18" s="93">
        <v>0.27</v>
      </c>
      <c r="H18" s="92" t="s">
        <v>45</v>
      </c>
      <c r="I18" s="86" t="s">
        <v>97</v>
      </c>
      <c r="J18" s="86" t="s">
        <v>47</v>
      </c>
      <c r="K18" s="86">
        <v>1.0000000000000001E-5</v>
      </c>
      <c r="L18" s="86">
        <v>9.9999999999999992E-2</v>
      </c>
      <c r="M18" s="87">
        <v>0.1</v>
      </c>
      <c r="N18" s="88">
        <v>36161</v>
      </c>
      <c r="O18" s="88" t="s">
        <v>139</v>
      </c>
      <c r="P18" s="87" t="s">
        <v>140</v>
      </c>
      <c r="Q18" s="86"/>
      <c r="R18" s="87"/>
      <c r="S18" s="94" t="s">
        <v>101</v>
      </c>
      <c r="T18" s="90"/>
      <c r="U18" s="86" t="s">
        <v>97</v>
      </c>
      <c r="V18" s="86" t="s">
        <v>105</v>
      </c>
      <c r="W18" s="88">
        <v>45672</v>
      </c>
    </row>
    <row r="19" spans="1:23" s="65" customFormat="1" ht="15.75" thickTop="1" x14ac:dyDescent="0.25">
      <c r="A19" s="71">
        <v>238</v>
      </c>
      <c r="B19" s="71">
        <v>250</v>
      </c>
      <c r="C19" s="72" t="s">
        <v>141</v>
      </c>
      <c r="D19" s="73" t="s">
        <v>142</v>
      </c>
      <c r="E19" s="74"/>
      <c r="F19" s="74" t="s">
        <v>96</v>
      </c>
      <c r="G19" s="74">
        <v>0.14000000000000001</v>
      </c>
      <c r="H19" s="73" t="s">
        <v>43</v>
      </c>
      <c r="I19" s="75" t="s">
        <v>97</v>
      </c>
      <c r="J19" s="75" t="s">
        <v>43</v>
      </c>
      <c r="K19" s="75">
        <v>7.4000000000000003E-6</v>
      </c>
      <c r="L19" s="75">
        <v>0.13513513513513511</v>
      </c>
      <c r="M19" s="76">
        <v>0.14000000000000001</v>
      </c>
      <c r="N19" s="77">
        <v>45505</v>
      </c>
      <c r="O19" s="77" t="s">
        <v>108</v>
      </c>
      <c r="P19" s="76" t="s">
        <v>143</v>
      </c>
      <c r="Q19" s="75"/>
      <c r="R19" s="76" t="s">
        <v>144</v>
      </c>
      <c r="S19" s="78" t="s">
        <v>101</v>
      </c>
      <c r="T19" s="79" t="s">
        <v>145</v>
      </c>
      <c r="U19" s="80" t="s">
        <v>97</v>
      </c>
      <c r="V19" s="80" t="s">
        <v>103</v>
      </c>
      <c r="W19" s="81">
        <v>45672</v>
      </c>
    </row>
    <row r="20" spans="1:23" s="65" customFormat="1" ht="15" thickBot="1" x14ac:dyDescent="0.25">
      <c r="A20" s="82">
        <v>238</v>
      </c>
      <c r="B20" s="82">
        <v>250</v>
      </c>
      <c r="C20" s="91" t="s">
        <v>141</v>
      </c>
      <c r="D20" s="92" t="s">
        <v>142</v>
      </c>
      <c r="E20" s="93"/>
      <c r="F20" s="93" t="s">
        <v>96</v>
      </c>
      <c r="G20" s="93">
        <v>0.14000000000000001</v>
      </c>
      <c r="H20" s="92" t="s">
        <v>43</v>
      </c>
      <c r="I20" s="86" t="s">
        <v>97</v>
      </c>
      <c r="J20" s="86" t="s">
        <v>47</v>
      </c>
      <c r="K20" s="86">
        <v>6.0000000000000002E-6</v>
      </c>
      <c r="L20" s="86">
        <v>0.16666666666666666</v>
      </c>
      <c r="M20" s="87">
        <v>0.17</v>
      </c>
      <c r="N20" s="88">
        <v>33664</v>
      </c>
      <c r="O20" s="88" t="s">
        <v>98</v>
      </c>
      <c r="P20" s="87" t="s">
        <v>146</v>
      </c>
      <c r="Q20" s="86"/>
      <c r="R20" s="87" t="s">
        <v>147</v>
      </c>
      <c r="S20" s="89" t="s">
        <v>101</v>
      </c>
      <c r="T20" s="90"/>
      <c r="U20" s="86" t="s">
        <v>97</v>
      </c>
      <c r="V20" s="86" t="s">
        <v>105</v>
      </c>
      <c r="W20" s="88">
        <v>45672</v>
      </c>
    </row>
    <row r="21" spans="1:23" s="65" customFormat="1" ht="15.75" thickTop="1" x14ac:dyDescent="0.25">
      <c r="A21" s="71">
        <v>353</v>
      </c>
      <c r="B21" s="71">
        <v>366</v>
      </c>
      <c r="C21" s="72" t="s">
        <v>148</v>
      </c>
      <c r="D21" s="73" t="s">
        <v>149</v>
      </c>
      <c r="E21" s="74"/>
      <c r="F21" s="74" t="s">
        <v>96</v>
      </c>
      <c r="G21" s="74">
        <v>3.8E-3</v>
      </c>
      <c r="H21" s="73" t="s">
        <v>47</v>
      </c>
      <c r="I21" s="75" t="s">
        <v>97</v>
      </c>
      <c r="J21" s="75" t="s">
        <v>47</v>
      </c>
      <c r="K21" s="75">
        <v>2.5999999999999998E-4</v>
      </c>
      <c r="L21" s="75">
        <v>3.8461538461538464E-3</v>
      </c>
      <c r="M21" s="76">
        <v>3.8E-3</v>
      </c>
      <c r="N21" s="77">
        <v>33451</v>
      </c>
      <c r="O21" s="77" t="s">
        <v>108</v>
      </c>
      <c r="P21" s="76" t="s">
        <v>150</v>
      </c>
      <c r="Q21" s="75"/>
      <c r="R21" s="76" t="s">
        <v>151</v>
      </c>
      <c r="S21" s="95" t="s">
        <v>101</v>
      </c>
      <c r="T21" s="79" t="s">
        <v>3400</v>
      </c>
      <c r="U21" s="80" t="s">
        <v>97</v>
      </c>
      <c r="V21" s="80" t="s">
        <v>103</v>
      </c>
      <c r="W21" s="81">
        <v>45672</v>
      </c>
    </row>
    <row r="22" spans="1:23" s="65" customFormat="1" ht="15" thickBot="1" x14ac:dyDescent="0.25">
      <c r="A22" s="82">
        <v>353</v>
      </c>
      <c r="B22" s="82">
        <v>366</v>
      </c>
      <c r="C22" s="91" t="s">
        <v>148</v>
      </c>
      <c r="D22" s="92" t="s">
        <v>149</v>
      </c>
      <c r="E22" s="93"/>
      <c r="F22" s="93" t="s">
        <v>96</v>
      </c>
      <c r="G22" s="93">
        <v>3.8E-3</v>
      </c>
      <c r="H22" s="92" t="s">
        <v>47</v>
      </c>
      <c r="I22" s="86" t="s">
        <v>97</v>
      </c>
      <c r="J22" s="86" t="s">
        <v>43</v>
      </c>
      <c r="K22" s="86">
        <v>2.4000000000000001E-4</v>
      </c>
      <c r="L22" s="86">
        <v>4.1666666666666666E-3</v>
      </c>
      <c r="M22" s="87">
        <v>4.1999999999999997E-3</v>
      </c>
      <c r="N22" s="88">
        <v>32050</v>
      </c>
      <c r="O22" s="88" t="s">
        <v>108</v>
      </c>
      <c r="P22" s="87" t="s">
        <v>120</v>
      </c>
      <c r="Q22" s="86"/>
      <c r="R22" s="87" t="s">
        <v>152</v>
      </c>
      <c r="S22" s="94" t="s">
        <v>101</v>
      </c>
      <c r="T22" s="90"/>
      <c r="U22" s="86" t="s">
        <v>97</v>
      </c>
      <c r="V22" s="86" t="s">
        <v>105</v>
      </c>
      <c r="W22" s="88">
        <v>45672</v>
      </c>
    </row>
    <row r="23" spans="1:23" s="65" customFormat="1" ht="15.75" thickTop="1" x14ac:dyDescent="0.25">
      <c r="A23" s="71">
        <v>461</v>
      </c>
      <c r="B23" s="71" t="s">
        <v>153</v>
      </c>
      <c r="C23" s="72" t="s">
        <v>153</v>
      </c>
      <c r="D23" s="73" t="s">
        <v>154</v>
      </c>
      <c r="E23" s="74">
        <v>6</v>
      </c>
      <c r="F23" s="74" t="s">
        <v>96</v>
      </c>
      <c r="G23" s="74">
        <v>2.6000000000000001E-8</v>
      </c>
      <c r="H23" s="73" t="s">
        <v>36</v>
      </c>
      <c r="I23" s="75" t="s">
        <v>97</v>
      </c>
      <c r="J23" s="75" t="s">
        <v>36</v>
      </c>
      <c r="K23" s="75">
        <v>38</v>
      </c>
      <c r="L23" s="75">
        <v>2.6315789473684208E-8</v>
      </c>
      <c r="M23" s="76">
        <v>2.6000000000000001E-8</v>
      </c>
      <c r="N23" s="77">
        <v>45386</v>
      </c>
      <c r="O23" s="77" t="s">
        <v>98</v>
      </c>
      <c r="P23" s="76" t="s">
        <v>155</v>
      </c>
      <c r="Q23" s="75"/>
      <c r="R23" s="76" t="s">
        <v>156</v>
      </c>
      <c r="S23" s="96" t="s">
        <v>157</v>
      </c>
      <c r="T23" s="79" t="s">
        <v>158</v>
      </c>
      <c r="U23" s="80" t="s">
        <v>97</v>
      </c>
      <c r="V23" s="80" t="s">
        <v>103</v>
      </c>
      <c r="W23" s="81">
        <v>45672</v>
      </c>
    </row>
    <row r="24" spans="1:23" s="65" customFormat="1" ht="15" thickBot="1" x14ac:dyDescent="0.25">
      <c r="A24" s="82">
        <v>461</v>
      </c>
      <c r="B24" s="82" t="s">
        <v>153</v>
      </c>
      <c r="C24" s="91" t="s">
        <v>153</v>
      </c>
      <c r="D24" s="92" t="s">
        <v>154</v>
      </c>
      <c r="E24" s="93">
        <v>6</v>
      </c>
      <c r="F24" s="93" t="s">
        <v>96</v>
      </c>
      <c r="G24" s="93">
        <v>2.6000000000000001E-8</v>
      </c>
      <c r="H24" s="92" t="s">
        <v>36</v>
      </c>
      <c r="I24" s="86" t="s">
        <v>97</v>
      </c>
      <c r="J24" s="86" t="s">
        <v>47</v>
      </c>
      <c r="K24" s="86">
        <v>38</v>
      </c>
      <c r="L24" s="86">
        <v>2.6315789473684208E-8</v>
      </c>
      <c r="M24" s="87">
        <v>2.6000000000000001E-8</v>
      </c>
      <c r="N24" s="88">
        <v>31625</v>
      </c>
      <c r="O24" s="88" t="s">
        <v>98</v>
      </c>
      <c r="P24" s="87" t="s">
        <v>155</v>
      </c>
      <c r="Q24" s="86"/>
      <c r="R24" s="87" t="s">
        <v>156</v>
      </c>
      <c r="S24" s="97" t="s">
        <v>157</v>
      </c>
      <c r="T24" s="90"/>
      <c r="U24" s="86" t="s">
        <v>97</v>
      </c>
      <c r="V24" s="86" t="s">
        <v>105</v>
      </c>
      <c r="W24" s="88">
        <v>45672</v>
      </c>
    </row>
    <row r="25" spans="1:23" s="65" customFormat="1" ht="45.75" thickTop="1" x14ac:dyDescent="0.25">
      <c r="A25" s="71">
        <v>477</v>
      </c>
      <c r="B25" s="71">
        <v>456</v>
      </c>
      <c r="C25" s="72" t="s">
        <v>159</v>
      </c>
      <c r="D25" s="73" t="s">
        <v>160</v>
      </c>
      <c r="E25" s="74">
        <v>6</v>
      </c>
      <c r="F25" s="74" t="s">
        <v>96</v>
      </c>
      <c r="G25" s="74">
        <v>9.1000000000000004E-3</v>
      </c>
      <c r="H25" s="73" t="s">
        <v>47</v>
      </c>
      <c r="I25" s="75" t="s">
        <v>97</v>
      </c>
      <c r="J25" s="75" t="s">
        <v>47</v>
      </c>
      <c r="K25" s="75">
        <v>1.1E-4</v>
      </c>
      <c r="L25" s="75">
        <v>9.0909090909090905E-3</v>
      </c>
      <c r="M25" s="76">
        <v>9.1000000000000004E-3</v>
      </c>
      <c r="N25" s="77">
        <v>36251</v>
      </c>
      <c r="O25" s="77" t="s">
        <v>98</v>
      </c>
      <c r="P25" s="76" t="s">
        <v>3438</v>
      </c>
      <c r="Q25" s="75"/>
      <c r="R25" s="76" t="s">
        <v>161</v>
      </c>
      <c r="S25" s="78" t="s">
        <v>101</v>
      </c>
      <c r="T25" s="79" t="s">
        <v>162</v>
      </c>
      <c r="U25" s="80" t="s">
        <v>97</v>
      </c>
      <c r="V25" s="80" t="s">
        <v>103</v>
      </c>
      <c r="W25" s="81">
        <v>45672</v>
      </c>
    </row>
    <row r="26" spans="1:23" s="65" customFormat="1" ht="29.25" thickBot="1" x14ac:dyDescent="0.25">
      <c r="A26" s="82">
        <v>477</v>
      </c>
      <c r="B26" s="82">
        <v>456</v>
      </c>
      <c r="C26" s="91" t="s">
        <v>159</v>
      </c>
      <c r="D26" s="92" t="s">
        <v>160</v>
      </c>
      <c r="E26" s="93">
        <v>6</v>
      </c>
      <c r="F26" s="93" t="s">
        <v>96</v>
      </c>
      <c r="G26" s="93">
        <v>9.1000000000000004E-3</v>
      </c>
      <c r="H26" s="92" t="s">
        <v>47</v>
      </c>
      <c r="I26" s="86" t="s">
        <v>97</v>
      </c>
      <c r="J26" s="86" t="s">
        <v>43</v>
      </c>
      <c r="K26" s="86">
        <v>1E-4</v>
      </c>
      <c r="L26" s="86">
        <v>9.9999999999999985E-3</v>
      </c>
      <c r="M26" s="87">
        <v>0.01</v>
      </c>
      <c r="N26" s="88">
        <v>35339</v>
      </c>
      <c r="O26" s="88" t="s">
        <v>98</v>
      </c>
      <c r="P26" s="87" t="s">
        <v>3438</v>
      </c>
      <c r="Q26" s="86"/>
      <c r="R26" s="87" t="s">
        <v>163</v>
      </c>
      <c r="S26" s="89" t="s">
        <v>101</v>
      </c>
      <c r="T26" s="90"/>
      <c r="U26" s="86" t="s">
        <v>97</v>
      </c>
      <c r="V26" s="86" t="s">
        <v>105</v>
      </c>
      <c r="W26" s="88">
        <v>45672</v>
      </c>
    </row>
    <row r="27" spans="1:23" s="65" customFormat="1" ht="45.75" thickTop="1" x14ac:dyDescent="0.25">
      <c r="A27" s="71">
        <v>478</v>
      </c>
      <c r="B27" s="71" t="s">
        <v>3366</v>
      </c>
      <c r="C27" s="72" t="s">
        <v>159</v>
      </c>
      <c r="D27" s="73" t="s">
        <v>3365</v>
      </c>
      <c r="E27" s="74">
        <v>6</v>
      </c>
      <c r="F27" s="74" t="s">
        <v>96</v>
      </c>
      <c r="G27" s="74">
        <v>1.8E-3</v>
      </c>
      <c r="H27" s="73" t="s">
        <v>47</v>
      </c>
      <c r="I27" s="75" t="s">
        <v>97</v>
      </c>
      <c r="J27" s="75" t="s">
        <v>47</v>
      </c>
      <c r="K27" s="98">
        <v>5.6999999999999998E-4</v>
      </c>
      <c r="L27" s="99">
        <f>0.000001/K27</f>
        <v>1.7543859649122807E-3</v>
      </c>
      <c r="M27" s="76">
        <v>1.8E-3</v>
      </c>
      <c r="N27" s="77">
        <v>36251</v>
      </c>
      <c r="O27" s="77" t="s">
        <v>98</v>
      </c>
      <c r="P27" s="76" t="s">
        <v>3438</v>
      </c>
      <c r="Q27" s="75"/>
      <c r="R27" s="76" t="s">
        <v>161</v>
      </c>
      <c r="S27" s="100" t="s">
        <v>101</v>
      </c>
      <c r="T27" s="101" t="s">
        <v>3373</v>
      </c>
      <c r="U27" s="80" t="s">
        <v>97</v>
      </c>
      <c r="V27" s="80" t="s">
        <v>103</v>
      </c>
      <c r="W27" s="81">
        <v>45859</v>
      </c>
    </row>
    <row r="28" spans="1:23" s="65" customFormat="1" ht="29.25" thickBot="1" x14ac:dyDescent="0.25">
      <c r="A28" s="82">
        <v>478</v>
      </c>
      <c r="B28" s="82" t="s">
        <v>3366</v>
      </c>
      <c r="C28" s="91" t="s">
        <v>159</v>
      </c>
      <c r="D28" s="92" t="s">
        <v>3365</v>
      </c>
      <c r="E28" s="93">
        <v>6</v>
      </c>
      <c r="F28" s="93" t="s">
        <v>96</v>
      </c>
      <c r="G28" s="93">
        <v>9.1000000000000004E-3</v>
      </c>
      <c r="H28" s="92" t="s">
        <v>47</v>
      </c>
      <c r="I28" s="86" t="s">
        <v>97</v>
      </c>
      <c r="J28" s="86" t="s">
        <v>43</v>
      </c>
      <c r="K28" s="86">
        <v>5.6999999999999998E-4</v>
      </c>
      <c r="L28" s="86">
        <f>0.000001/K28</f>
        <v>1.7543859649122807E-3</v>
      </c>
      <c r="M28" s="87">
        <v>1.8E-3</v>
      </c>
      <c r="N28" s="88">
        <v>35339</v>
      </c>
      <c r="O28" s="88" t="s">
        <v>98</v>
      </c>
      <c r="P28" s="87" t="s">
        <v>3438</v>
      </c>
      <c r="Q28" s="86"/>
      <c r="R28" s="87" t="s">
        <v>163</v>
      </c>
      <c r="S28" s="102" t="s">
        <v>101</v>
      </c>
      <c r="T28" s="103"/>
      <c r="U28" s="86" t="s">
        <v>97</v>
      </c>
      <c r="V28" s="86" t="s">
        <v>105</v>
      </c>
      <c r="W28" s="88">
        <v>45859</v>
      </c>
    </row>
    <row r="29" spans="1:23" s="65" customFormat="1" ht="45.75" thickTop="1" x14ac:dyDescent="0.25">
      <c r="A29" s="71">
        <v>526</v>
      </c>
      <c r="B29" s="71">
        <v>416</v>
      </c>
      <c r="C29" s="72" t="s">
        <v>164</v>
      </c>
      <c r="D29" s="73" t="s">
        <v>165</v>
      </c>
      <c r="E29" s="74" t="s">
        <v>3384</v>
      </c>
      <c r="F29" s="74" t="s">
        <v>96</v>
      </c>
      <c r="G29" s="74">
        <v>1.7000000000000001E-2</v>
      </c>
      <c r="H29" s="73" t="s">
        <v>36</v>
      </c>
      <c r="I29" s="75" t="s">
        <v>97</v>
      </c>
      <c r="J29" s="75" t="s">
        <v>36</v>
      </c>
      <c r="K29" s="75">
        <v>6.0000000000000002E-5</v>
      </c>
      <c r="L29" s="75">
        <v>1.6666666666666666E-2</v>
      </c>
      <c r="M29" s="76">
        <v>1.7000000000000001E-2</v>
      </c>
      <c r="N29" s="77">
        <v>45264</v>
      </c>
      <c r="O29" s="77" t="s">
        <v>166</v>
      </c>
      <c r="P29" s="76" t="s">
        <v>167</v>
      </c>
      <c r="Q29" s="75"/>
      <c r="R29" s="76" t="s">
        <v>168</v>
      </c>
      <c r="S29" s="96" t="s">
        <v>157</v>
      </c>
      <c r="T29" s="79" t="s">
        <v>3401</v>
      </c>
      <c r="U29" s="80" t="s">
        <v>97</v>
      </c>
      <c r="V29" s="80" t="s">
        <v>103</v>
      </c>
      <c r="W29" s="81">
        <v>45672</v>
      </c>
    </row>
    <row r="30" spans="1:23" s="65" customFormat="1" ht="43.5" thickBot="1" x14ac:dyDescent="0.25">
      <c r="A30" s="82">
        <v>526</v>
      </c>
      <c r="B30" s="82">
        <v>416</v>
      </c>
      <c r="C30" s="91" t="s">
        <v>164</v>
      </c>
      <c r="D30" s="92" t="s">
        <v>165</v>
      </c>
      <c r="E30" s="93" t="s">
        <v>3384</v>
      </c>
      <c r="F30" s="93" t="s">
        <v>96</v>
      </c>
      <c r="G30" s="93">
        <v>1.7000000000000001E-2</v>
      </c>
      <c r="H30" s="92" t="s">
        <v>36</v>
      </c>
      <c r="I30" s="86" t="s">
        <v>97</v>
      </c>
      <c r="J30" s="86" t="s">
        <v>47</v>
      </c>
      <c r="K30" s="86">
        <v>1.1E-4</v>
      </c>
      <c r="L30" s="86">
        <v>9.0909090909090905E-3</v>
      </c>
      <c r="M30" s="87">
        <v>9.1000000000000004E-3</v>
      </c>
      <c r="N30" s="88">
        <v>36251</v>
      </c>
      <c r="O30" s="88" t="s">
        <v>166</v>
      </c>
      <c r="P30" s="87" t="s">
        <v>169</v>
      </c>
      <c r="Q30" s="86"/>
      <c r="R30" s="87" t="s">
        <v>170</v>
      </c>
      <c r="S30" s="97" t="s">
        <v>157</v>
      </c>
      <c r="T30" s="90"/>
      <c r="U30" s="86" t="s">
        <v>97</v>
      </c>
      <c r="V30" s="86" t="s">
        <v>105</v>
      </c>
      <c r="W30" s="88">
        <v>45672</v>
      </c>
    </row>
    <row r="31" spans="1:23" s="65" customFormat="1" ht="30.75" thickTop="1" x14ac:dyDescent="0.25">
      <c r="A31" s="71">
        <v>527</v>
      </c>
      <c r="B31" s="71">
        <v>417</v>
      </c>
      <c r="C31" s="72" t="s">
        <v>171</v>
      </c>
      <c r="D31" s="73" t="s">
        <v>172</v>
      </c>
      <c r="E31" s="74" t="s">
        <v>3384</v>
      </c>
      <c r="F31" s="74" t="s">
        <v>96</v>
      </c>
      <c r="G31" s="74">
        <v>1.7000000000000001E-2</v>
      </c>
      <c r="H31" s="73" t="s">
        <v>36</v>
      </c>
      <c r="I31" s="75" t="s">
        <v>97</v>
      </c>
      <c r="J31" s="75" t="s">
        <v>36</v>
      </c>
      <c r="K31" s="75">
        <v>6.0000000000000002E-5</v>
      </c>
      <c r="L31" s="75">
        <v>1.6666666666666666E-2</v>
      </c>
      <c r="M31" s="76">
        <v>1.7000000000000001E-2</v>
      </c>
      <c r="N31" s="77">
        <v>45264</v>
      </c>
      <c r="O31" s="77" t="s">
        <v>166</v>
      </c>
      <c r="P31" s="76" t="s">
        <v>173</v>
      </c>
      <c r="Q31" s="75"/>
      <c r="R31" s="76" t="s">
        <v>168</v>
      </c>
      <c r="S31" s="96" t="s">
        <v>157</v>
      </c>
      <c r="T31" s="79" t="s">
        <v>3402</v>
      </c>
      <c r="U31" s="80" t="s">
        <v>97</v>
      </c>
      <c r="V31" s="80" t="s">
        <v>103</v>
      </c>
      <c r="W31" s="81">
        <v>45672</v>
      </c>
    </row>
    <row r="32" spans="1:23" s="65" customFormat="1" ht="29.25" thickBot="1" x14ac:dyDescent="0.25">
      <c r="A32" s="82">
        <v>527</v>
      </c>
      <c r="B32" s="82">
        <v>417</v>
      </c>
      <c r="C32" s="91" t="s">
        <v>171</v>
      </c>
      <c r="D32" s="92" t="s">
        <v>172</v>
      </c>
      <c r="E32" s="93" t="s">
        <v>3384</v>
      </c>
      <c r="F32" s="93" t="s">
        <v>96</v>
      </c>
      <c r="G32" s="93">
        <v>1.7000000000000001E-2</v>
      </c>
      <c r="H32" s="92" t="s">
        <v>36</v>
      </c>
      <c r="I32" s="86" t="s">
        <v>97</v>
      </c>
      <c r="J32" s="86" t="s">
        <v>47</v>
      </c>
      <c r="K32" s="86">
        <v>1.1E-4</v>
      </c>
      <c r="L32" s="86">
        <v>9.0909090909090905E-3</v>
      </c>
      <c r="M32" s="87">
        <v>9.1000000000000004E-3</v>
      </c>
      <c r="N32" s="88">
        <v>36251</v>
      </c>
      <c r="O32" s="88" t="s">
        <v>166</v>
      </c>
      <c r="P32" s="87" t="s">
        <v>174</v>
      </c>
      <c r="Q32" s="86"/>
      <c r="R32" s="87" t="s">
        <v>170</v>
      </c>
      <c r="S32" s="97" t="s">
        <v>157</v>
      </c>
      <c r="T32" s="90"/>
      <c r="U32" s="86" t="s">
        <v>97</v>
      </c>
      <c r="V32" s="86" t="s">
        <v>105</v>
      </c>
      <c r="W32" s="88">
        <v>45672</v>
      </c>
    </row>
    <row r="33" spans="1:23" s="65" customFormat="1" ht="45.75" thickTop="1" x14ac:dyDescent="0.25">
      <c r="A33" s="71">
        <v>528</v>
      </c>
      <c r="B33" s="71">
        <v>418</v>
      </c>
      <c r="C33" s="72" t="s">
        <v>175</v>
      </c>
      <c r="D33" s="73" t="s">
        <v>176</v>
      </c>
      <c r="E33" s="74" t="s">
        <v>3384</v>
      </c>
      <c r="F33" s="74" t="s">
        <v>96</v>
      </c>
      <c r="G33" s="74">
        <v>1.6999999999999999E-3</v>
      </c>
      <c r="H33" s="73" t="s">
        <v>36</v>
      </c>
      <c r="I33" s="75" t="s">
        <v>97</v>
      </c>
      <c r="J33" s="75" t="s">
        <v>36</v>
      </c>
      <c r="K33" s="75">
        <v>5.9999999999999995E-4</v>
      </c>
      <c r="L33" s="75">
        <v>1.6666666666666668E-3</v>
      </c>
      <c r="M33" s="76">
        <v>1.6999999999999999E-3</v>
      </c>
      <c r="N33" s="77">
        <v>45264</v>
      </c>
      <c r="O33" s="77" t="s">
        <v>166</v>
      </c>
      <c r="P33" s="76" t="s">
        <v>177</v>
      </c>
      <c r="Q33" s="75"/>
      <c r="R33" s="76" t="s">
        <v>168</v>
      </c>
      <c r="S33" s="96" t="s">
        <v>157</v>
      </c>
      <c r="T33" s="79" t="s">
        <v>178</v>
      </c>
      <c r="U33" s="80" t="s">
        <v>97</v>
      </c>
      <c r="V33" s="80" t="s">
        <v>103</v>
      </c>
      <c r="W33" s="81">
        <v>45672</v>
      </c>
    </row>
    <row r="34" spans="1:23" s="65" customFormat="1" ht="29.25" thickBot="1" x14ac:dyDescent="0.25">
      <c r="A34" s="82">
        <v>528</v>
      </c>
      <c r="B34" s="82">
        <v>418</v>
      </c>
      <c r="C34" s="91" t="s">
        <v>175</v>
      </c>
      <c r="D34" s="92" t="s">
        <v>176</v>
      </c>
      <c r="E34" s="93" t="s">
        <v>3384</v>
      </c>
      <c r="F34" s="93" t="s">
        <v>96</v>
      </c>
      <c r="G34" s="93">
        <v>1.6999999999999999E-3</v>
      </c>
      <c r="H34" s="92" t="s">
        <v>36</v>
      </c>
      <c r="I34" s="86" t="s">
        <v>97</v>
      </c>
      <c r="J34" s="86" t="s">
        <v>47</v>
      </c>
      <c r="K34" s="86">
        <v>1.1000000000000001E-3</v>
      </c>
      <c r="L34" s="86">
        <v>9.0909090909090898E-4</v>
      </c>
      <c r="M34" s="87">
        <v>9.1E-4</v>
      </c>
      <c r="N34" s="88">
        <v>36251</v>
      </c>
      <c r="O34" s="88" t="s">
        <v>166</v>
      </c>
      <c r="P34" s="87" t="s">
        <v>179</v>
      </c>
      <c r="Q34" s="86"/>
      <c r="R34" s="87" t="s">
        <v>170</v>
      </c>
      <c r="S34" s="97" t="s">
        <v>157</v>
      </c>
      <c r="T34" s="90"/>
      <c r="U34" s="86" t="s">
        <v>97</v>
      </c>
      <c r="V34" s="86" t="s">
        <v>105</v>
      </c>
      <c r="W34" s="88">
        <v>45672</v>
      </c>
    </row>
    <row r="35" spans="1:23" s="65" customFormat="1" ht="75.75" thickTop="1" x14ac:dyDescent="0.25">
      <c r="A35" s="71">
        <v>535</v>
      </c>
      <c r="B35" s="71">
        <v>436</v>
      </c>
      <c r="C35" s="72" t="s">
        <v>180</v>
      </c>
      <c r="D35" s="73" t="s">
        <v>181</v>
      </c>
      <c r="E35" s="74" t="s">
        <v>3384</v>
      </c>
      <c r="F35" s="74" t="s">
        <v>96</v>
      </c>
      <c r="G35" s="74">
        <v>2.5999999999999998E-5</v>
      </c>
      <c r="H35" s="73" t="s">
        <v>36</v>
      </c>
      <c r="I35" s="75" t="s">
        <v>97</v>
      </c>
      <c r="J35" s="75" t="s">
        <v>36</v>
      </c>
      <c r="K35" s="75">
        <v>3.8399999999999997E-2</v>
      </c>
      <c r="L35" s="75">
        <v>2.6041666666666668E-5</v>
      </c>
      <c r="M35" s="76">
        <v>2.5999999999999998E-5</v>
      </c>
      <c r="N35" s="77">
        <v>45414</v>
      </c>
      <c r="O35" s="77" t="s">
        <v>98</v>
      </c>
      <c r="P35" s="76" t="s">
        <v>182</v>
      </c>
      <c r="Q35" s="75" t="s">
        <v>183</v>
      </c>
      <c r="R35" s="76"/>
      <c r="S35" s="96" t="s">
        <v>157</v>
      </c>
      <c r="T35" s="79" t="s">
        <v>3403</v>
      </c>
      <c r="U35" s="80" t="s">
        <v>97</v>
      </c>
      <c r="V35" s="80" t="s">
        <v>103</v>
      </c>
      <c r="W35" s="81">
        <v>45672</v>
      </c>
    </row>
    <row r="36" spans="1:23" s="65" customFormat="1" ht="15" thickBot="1" x14ac:dyDescent="0.25">
      <c r="A36" s="82">
        <v>535</v>
      </c>
      <c r="B36" s="82">
        <v>436</v>
      </c>
      <c r="C36" s="91" t="s">
        <v>180</v>
      </c>
      <c r="D36" s="92" t="s">
        <v>181</v>
      </c>
      <c r="E36" s="93" t="s">
        <v>3384</v>
      </c>
      <c r="F36" s="93" t="s">
        <v>96</v>
      </c>
      <c r="G36" s="93">
        <v>2.5999999999999998E-5</v>
      </c>
      <c r="H36" s="92" t="s">
        <v>36</v>
      </c>
      <c r="I36" s="86" t="s">
        <v>97</v>
      </c>
      <c r="J36" s="86" t="s">
        <v>47</v>
      </c>
      <c r="K36" s="86">
        <v>7.0999999999999994E-2</v>
      </c>
      <c r="L36" s="86">
        <v>1.4084507042253522E-5</v>
      </c>
      <c r="M36" s="87">
        <v>1.4E-5</v>
      </c>
      <c r="N36" s="88">
        <v>36251</v>
      </c>
      <c r="O36" s="88" t="s">
        <v>98</v>
      </c>
      <c r="P36" s="87" t="s">
        <v>184</v>
      </c>
      <c r="Q36" s="86"/>
      <c r="R36" s="87" t="s">
        <v>185</v>
      </c>
      <c r="S36" s="97" t="s">
        <v>157</v>
      </c>
      <c r="T36" s="90"/>
      <c r="U36" s="86" t="s">
        <v>97</v>
      </c>
      <c r="V36" s="86" t="s">
        <v>105</v>
      </c>
      <c r="W36" s="88">
        <v>45672</v>
      </c>
    </row>
    <row r="37" spans="1:23" s="65" customFormat="1" ht="45.75" thickTop="1" x14ac:dyDescent="0.25">
      <c r="A37" s="71">
        <v>536</v>
      </c>
      <c r="B37" s="71">
        <v>437</v>
      </c>
      <c r="C37" s="72" t="s">
        <v>186</v>
      </c>
      <c r="D37" s="73" t="s">
        <v>187</v>
      </c>
      <c r="E37" s="74" t="s">
        <v>3384</v>
      </c>
      <c r="F37" s="74" t="s">
        <v>96</v>
      </c>
      <c r="G37" s="74">
        <v>1.7000000000000001E-4</v>
      </c>
      <c r="H37" s="73" t="s">
        <v>36</v>
      </c>
      <c r="I37" s="75" t="s">
        <v>97</v>
      </c>
      <c r="J37" s="75" t="s">
        <v>36</v>
      </c>
      <c r="K37" s="75">
        <v>6.0000000000000001E-3</v>
      </c>
      <c r="L37" s="75">
        <v>1.6666666666666669E-4</v>
      </c>
      <c r="M37" s="76">
        <v>1.7000000000000001E-4</v>
      </c>
      <c r="N37" s="77">
        <v>45265</v>
      </c>
      <c r="O37" s="77" t="s">
        <v>166</v>
      </c>
      <c r="P37" s="76" t="s">
        <v>188</v>
      </c>
      <c r="Q37" s="75"/>
      <c r="R37" s="76" t="s">
        <v>168</v>
      </c>
      <c r="S37" s="96" t="s">
        <v>157</v>
      </c>
      <c r="T37" s="79" t="s">
        <v>189</v>
      </c>
      <c r="U37" s="80" t="s">
        <v>97</v>
      </c>
      <c r="V37" s="80" t="s">
        <v>103</v>
      </c>
      <c r="W37" s="81">
        <v>45672</v>
      </c>
    </row>
    <row r="38" spans="1:23" s="65" customFormat="1" ht="29.25" thickBot="1" x14ac:dyDescent="0.25">
      <c r="A38" s="82">
        <v>536</v>
      </c>
      <c r="B38" s="82">
        <v>437</v>
      </c>
      <c r="C38" s="91" t="s">
        <v>186</v>
      </c>
      <c r="D38" s="92" t="s">
        <v>187</v>
      </c>
      <c r="E38" s="93" t="s">
        <v>3384</v>
      </c>
      <c r="F38" s="93" t="s">
        <v>96</v>
      </c>
      <c r="G38" s="93">
        <v>1.7000000000000001E-4</v>
      </c>
      <c r="H38" s="92" t="s">
        <v>36</v>
      </c>
      <c r="I38" s="86" t="s">
        <v>97</v>
      </c>
      <c r="J38" s="86" t="s">
        <v>47</v>
      </c>
      <c r="K38" s="86">
        <v>1.0999999999999999E-2</v>
      </c>
      <c r="L38" s="86">
        <v>9.0909090909090904E-5</v>
      </c>
      <c r="M38" s="87">
        <v>9.1000000000000003E-5</v>
      </c>
      <c r="N38" s="88">
        <v>36251</v>
      </c>
      <c r="O38" s="88" t="s">
        <v>166</v>
      </c>
      <c r="P38" s="87" t="s">
        <v>190</v>
      </c>
      <c r="Q38" s="86"/>
      <c r="R38" s="87" t="s">
        <v>170</v>
      </c>
      <c r="S38" s="97" t="s">
        <v>157</v>
      </c>
      <c r="T38" s="90"/>
      <c r="U38" s="86" t="s">
        <v>97</v>
      </c>
      <c r="V38" s="86" t="s">
        <v>105</v>
      </c>
      <c r="W38" s="88">
        <v>45672</v>
      </c>
    </row>
    <row r="39" spans="1:23" s="65" customFormat="1" ht="45.75" thickTop="1" x14ac:dyDescent="0.25">
      <c r="A39" s="71">
        <v>537</v>
      </c>
      <c r="B39" s="71">
        <v>438</v>
      </c>
      <c r="C39" s="72" t="s">
        <v>191</v>
      </c>
      <c r="D39" s="73" t="s">
        <v>192</v>
      </c>
      <c r="E39" s="74" t="s">
        <v>3384</v>
      </c>
      <c r="F39" s="74" t="s">
        <v>96</v>
      </c>
      <c r="G39" s="74">
        <v>1.6999999999999999E-3</v>
      </c>
      <c r="H39" s="73" t="s">
        <v>36</v>
      </c>
      <c r="I39" s="75" t="s">
        <v>97</v>
      </c>
      <c r="J39" s="75" t="s">
        <v>36</v>
      </c>
      <c r="K39" s="75">
        <v>5.9999999999999995E-4</v>
      </c>
      <c r="L39" s="75">
        <v>1.6666666666666668E-3</v>
      </c>
      <c r="M39" s="76">
        <v>1.6999999999999999E-3</v>
      </c>
      <c r="N39" s="77">
        <v>45265</v>
      </c>
      <c r="O39" s="77" t="s">
        <v>166</v>
      </c>
      <c r="P39" s="76" t="s">
        <v>193</v>
      </c>
      <c r="Q39" s="75"/>
      <c r="R39" s="76" t="s">
        <v>168</v>
      </c>
      <c r="S39" s="96" t="s">
        <v>157</v>
      </c>
      <c r="T39" s="79" t="s">
        <v>194</v>
      </c>
      <c r="U39" s="80" t="s">
        <v>97</v>
      </c>
      <c r="V39" s="80" t="s">
        <v>103</v>
      </c>
      <c r="W39" s="81">
        <v>45672</v>
      </c>
    </row>
    <row r="40" spans="1:23" s="65" customFormat="1" ht="43.5" thickBot="1" x14ac:dyDescent="0.25">
      <c r="A40" s="82">
        <v>537</v>
      </c>
      <c r="B40" s="82">
        <v>438</v>
      </c>
      <c r="C40" s="91" t="s">
        <v>191</v>
      </c>
      <c r="D40" s="92" t="s">
        <v>192</v>
      </c>
      <c r="E40" s="93" t="s">
        <v>3384</v>
      </c>
      <c r="F40" s="93" t="s">
        <v>96</v>
      </c>
      <c r="G40" s="93">
        <v>1.6999999999999999E-3</v>
      </c>
      <c r="H40" s="92" t="s">
        <v>36</v>
      </c>
      <c r="I40" s="86" t="s">
        <v>97</v>
      </c>
      <c r="J40" s="86" t="s">
        <v>47</v>
      </c>
      <c r="K40" s="86">
        <v>1.1000000000000001E-3</v>
      </c>
      <c r="L40" s="86">
        <v>9.0909090909090898E-4</v>
      </c>
      <c r="M40" s="87">
        <v>9.1E-4</v>
      </c>
      <c r="N40" s="88">
        <v>36251</v>
      </c>
      <c r="O40" s="88" t="s">
        <v>166</v>
      </c>
      <c r="P40" s="87" t="s">
        <v>195</v>
      </c>
      <c r="Q40" s="86"/>
      <c r="R40" s="87" t="s">
        <v>170</v>
      </c>
      <c r="S40" s="97" t="s">
        <v>157</v>
      </c>
      <c r="T40" s="90"/>
      <c r="U40" s="86" t="s">
        <v>97</v>
      </c>
      <c r="V40" s="86" t="s">
        <v>105</v>
      </c>
      <c r="W40" s="88">
        <v>45672</v>
      </c>
    </row>
    <row r="41" spans="1:23" s="65" customFormat="1" ht="75.75" thickTop="1" x14ac:dyDescent="0.25">
      <c r="A41" s="71">
        <v>541</v>
      </c>
      <c r="B41" s="71">
        <v>439</v>
      </c>
      <c r="C41" s="72" t="s">
        <v>196</v>
      </c>
      <c r="D41" s="73" t="s">
        <v>197</v>
      </c>
      <c r="E41" s="74" t="s">
        <v>3384</v>
      </c>
      <c r="F41" s="74" t="s">
        <v>96</v>
      </c>
      <c r="G41" s="74">
        <v>2.9999999999999997E-4</v>
      </c>
      <c r="H41" s="73" t="s">
        <v>36</v>
      </c>
      <c r="I41" s="75" t="s">
        <v>97</v>
      </c>
      <c r="J41" s="75" t="s">
        <v>36</v>
      </c>
      <c r="K41" s="75">
        <v>3.3600000000000001E-3</v>
      </c>
      <c r="L41" s="75">
        <v>2.9761904761904765E-4</v>
      </c>
      <c r="M41" s="76">
        <v>2.9999999999999997E-4</v>
      </c>
      <c r="N41" s="77">
        <v>45414</v>
      </c>
      <c r="O41" s="77" t="s">
        <v>98</v>
      </c>
      <c r="P41" s="76" t="s">
        <v>198</v>
      </c>
      <c r="Q41" s="75"/>
      <c r="R41" s="76"/>
      <c r="S41" s="96" t="s">
        <v>157</v>
      </c>
      <c r="T41" s="79" t="s">
        <v>199</v>
      </c>
      <c r="U41" s="80" t="s">
        <v>97</v>
      </c>
      <c r="V41" s="80" t="s">
        <v>103</v>
      </c>
      <c r="W41" s="81">
        <v>45672</v>
      </c>
    </row>
    <row r="42" spans="1:23" s="65" customFormat="1" ht="15" thickBot="1" x14ac:dyDescent="0.25">
      <c r="A42" s="82">
        <v>541</v>
      </c>
      <c r="B42" s="82">
        <v>439</v>
      </c>
      <c r="C42" s="91" t="s">
        <v>196</v>
      </c>
      <c r="D42" s="92" t="s">
        <v>197</v>
      </c>
      <c r="E42" s="93" t="s">
        <v>3384</v>
      </c>
      <c r="F42" s="93" t="s">
        <v>96</v>
      </c>
      <c r="G42" s="93">
        <v>2.9999999999999997E-4</v>
      </c>
      <c r="H42" s="92" t="s">
        <v>36</v>
      </c>
      <c r="I42" s="86" t="s">
        <v>97</v>
      </c>
      <c r="J42" s="86" t="s">
        <v>47</v>
      </c>
      <c r="K42" s="86">
        <v>6.3E-3</v>
      </c>
      <c r="L42" s="86">
        <v>1.5873015873015873E-4</v>
      </c>
      <c r="M42" s="87">
        <v>1.6000000000000001E-4</v>
      </c>
      <c r="N42" s="88">
        <v>36251</v>
      </c>
      <c r="O42" s="88" t="s">
        <v>98</v>
      </c>
      <c r="P42" s="87" t="s">
        <v>200</v>
      </c>
      <c r="Q42" s="86"/>
      <c r="R42" s="87" t="s">
        <v>170</v>
      </c>
      <c r="S42" s="97" t="s">
        <v>157</v>
      </c>
      <c r="T42" s="90"/>
      <c r="U42" s="86" t="s">
        <v>97</v>
      </c>
      <c r="V42" s="86" t="s">
        <v>105</v>
      </c>
      <c r="W42" s="88">
        <v>45672</v>
      </c>
    </row>
    <row r="43" spans="1:23" s="65" customFormat="1" ht="60.75" thickTop="1" x14ac:dyDescent="0.25">
      <c r="A43" s="71">
        <v>549</v>
      </c>
      <c r="B43" s="71">
        <v>441</v>
      </c>
      <c r="C43" s="72" t="s">
        <v>201</v>
      </c>
      <c r="D43" s="73" t="s">
        <v>202</v>
      </c>
      <c r="E43" s="74" t="s">
        <v>3384</v>
      </c>
      <c r="F43" s="74" t="s">
        <v>96</v>
      </c>
      <c r="G43" s="74">
        <v>8.3000000000000004E-2</v>
      </c>
      <c r="H43" s="73" t="s">
        <v>36</v>
      </c>
      <c r="I43" s="75" t="s">
        <v>97</v>
      </c>
      <c r="J43" s="75" t="s">
        <v>36</v>
      </c>
      <c r="K43" s="75">
        <v>1.2E-5</v>
      </c>
      <c r="L43" s="104">
        <v>8.3299999999999999E-2</v>
      </c>
      <c r="M43" s="76">
        <v>8.3000000000000004E-2</v>
      </c>
      <c r="N43" s="77">
        <v>45408</v>
      </c>
      <c r="O43" s="77" t="s">
        <v>98</v>
      </c>
      <c r="P43" s="76" t="s">
        <v>203</v>
      </c>
      <c r="Q43" s="75"/>
      <c r="R43" s="76"/>
      <c r="S43" s="96" t="s">
        <v>157</v>
      </c>
      <c r="T43" s="79" t="s">
        <v>204</v>
      </c>
      <c r="U43" s="80" t="s">
        <v>97</v>
      </c>
      <c r="V43" s="80" t="s">
        <v>103</v>
      </c>
      <c r="W43" s="81">
        <v>45672</v>
      </c>
    </row>
    <row r="44" spans="1:23" s="65" customFormat="1" ht="15" thickBot="1" x14ac:dyDescent="0.25">
      <c r="A44" s="82">
        <v>549</v>
      </c>
      <c r="B44" s="82">
        <v>441</v>
      </c>
      <c r="C44" s="91" t="s">
        <v>201</v>
      </c>
      <c r="D44" s="92" t="s">
        <v>202</v>
      </c>
      <c r="E44" s="93" t="s">
        <v>3384</v>
      </c>
      <c r="F44" s="93" t="s">
        <v>96</v>
      </c>
      <c r="G44" s="93">
        <v>8.3000000000000004E-2</v>
      </c>
      <c r="H44" s="92" t="s">
        <v>36</v>
      </c>
      <c r="I44" s="86" t="s">
        <v>97</v>
      </c>
      <c r="J44" s="86" t="s">
        <v>47</v>
      </c>
      <c r="K44" s="86">
        <v>3.6999999999999998E-5</v>
      </c>
      <c r="L44" s="86">
        <v>2.7027027027027029E-2</v>
      </c>
      <c r="M44" s="87">
        <v>2.7E-2</v>
      </c>
      <c r="N44" s="88">
        <v>36251</v>
      </c>
      <c r="O44" s="88" t="s">
        <v>98</v>
      </c>
      <c r="P44" s="87" t="s">
        <v>205</v>
      </c>
      <c r="Q44" s="86"/>
      <c r="R44" s="87" t="s">
        <v>206</v>
      </c>
      <c r="S44" s="97" t="s">
        <v>157</v>
      </c>
      <c r="T44" s="90"/>
      <c r="U44" s="86" t="s">
        <v>97</v>
      </c>
      <c r="V44" s="86" t="s">
        <v>105</v>
      </c>
      <c r="W44" s="88">
        <v>45672</v>
      </c>
    </row>
    <row r="45" spans="1:23" s="65" customFormat="1" ht="45.75" thickTop="1" x14ac:dyDescent="0.25">
      <c r="A45" s="71">
        <v>551</v>
      </c>
      <c r="B45" s="71">
        <v>443</v>
      </c>
      <c r="C45" s="72" t="s">
        <v>207</v>
      </c>
      <c r="D45" s="73" t="s">
        <v>208</v>
      </c>
      <c r="E45" s="74" t="s">
        <v>3384</v>
      </c>
      <c r="F45" s="74" t="s">
        <v>96</v>
      </c>
      <c r="G45" s="74">
        <v>0.17</v>
      </c>
      <c r="H45" s="73" t="s">
        <v>36</v>
      </c>
      <c r="I45" s="75" t="s">
        <v>97</v>
      </c>
      <c r="J45" s="75" t="s">
        <v>36</v>
      </c>
      <c r="K45" s="75">
        <v>6.0000000000000002E-6</v>
      </c>
      <c r="L45" s="75">
        <v>0.16666666666666669</v>
      </c>
      <c r="M45" s="76">
        <v>0.17</v>
      </c>
      <c r="N45" s="77">
        <v>45265</v>
      </c>
      <c r="O45" s="77" t="s">
        <v>166</v>
      </c>
      <c r="P45" s="76" t="s">
        <v>3399</v>
      </c>
      <c r="Q45" s="75"/>
      <c r="R45" s="76" t="s">
        <v>168</v>
      </c>
      <c r="S45" s="96" t="s">
        <v>157</v>
      </c>
      <c r="T45" s="79" t="s">
        <v>209</v>
      </c>
      <c r="U45" s="80" t="s">
        <v>97</v>
      </c>
      <c r="V45" s="80" t="s">
        <v>103</v>
      </c>
      <c r="W45" s="81">
        <v>45672</v>
      </c>
    </row>
    <row r="46" spans="1:23" s="65" customFormat="1" ht="43.5" thickBot="1" x14ac:dyDescent="0.25">
      <c r="A46" s="82">
        <v>551</v>
      </c>
      <c r="B46" s="82">
        <v>443</v>
      </c>
      <c r="C46" s="91" t="s">
        <v>207</v>
      </c>
      <c r="D46" s="92" t="s">
        <v>208</v>
      </c>
      <c r="E46" s="93" t="s">
        <v>3384</v>
      </c>
      <c r="F46" s="93" t="s">
        <v>96</v>
      </c>
      <c r="G46" s="93">
        <v>0.17</v>
      </c>
      <c r="H46" s="92" t="s">
        <v>36</v>
      </c>
      <c r="I46" s="86" t="s">
        <v>97</v>
      </c>
      <c r="J46" s="86" t="s">
        <v>47</v>
      </c>
      <c r="K46" s="86">
        <v>1.1E-5</v>
      </c>
      <c r="L46" s="86">
        <v>9.0909090909090912E-2</v>
      </c>
      <c r="M46" s="87">
        <v>9.0999999999999998E-2</v>
      </c>
      <c r="N46" s="88">
        <v>36251</v>
      </c>
      <c r="O46" s="88" t="s">
        <v>166</v>
      </c>
      <c r="P46" s="87" t="s">
        <v>210</v>
      </c>
      <c r="Q46" s="86"/>
      <c r="R46" s="87" t="s">
        <v>170</v>
      </c>
      <c r="S46" s="97" t="s">
        <v>157</v>
      </c>
      <c r="T46" s="90"/>
      <c r="U46" s="86" t="s">
        <v>97</v>
      </c>
      <c r="V46" s="86" t="s">
        <v>105</v>
      </c>
      <c r="W46" s="88">
        <v>45672</v>
      </c>
    </row>
    <row r="47" spans="1:23" s="65" customFormat="1" ht="45.75" thickTop="1" x14ac:dyDescent="0.25">
      <c r="A47" s="71">
        <v>552</v>
      </c>
      <c r="B47" s="71">
        <v>444</v>
      </c>
      <c r="C47" s="72" t="s">
        <v>211</v>
      </c>
      <c r="D47" s="73" t="s">
        <v>212</v>
      </c>
      <c r="E47" s="74" t="s">
        <v>3384</v>
      </c>
      <c r="F47" s="74" t="s">
        <v>96</v>
      </c>
      <c r="G47" s="74">
        <v>1.7000000000000001E-2</v>
      </c>
      <c r="H47" s="73" t="s">
        <v>36</v>
      </c>
      <c r="I47" s="75" t="s">
        <v>97</v>
      </c>
      <c r="J47" s="75" t="s">
        <v>36</v>
      </c>
      <c r="K47" s="75">
        <v>6.0000000000000002E-5</v>
      </c>
      <c r="L47" s="75">
        <v>1.6666666666666666E-2</v>
      </c>
      <c r="M47" s="76">
        <v>1.7000000000000001E-2</v>
      </c>
      <c r="N47" s="77">
        <v>45265</v>
      </c>
      <c r="O47" s="77" t="s">
        <v>166</v>
      </c>
      <c r="P47" s="76" t="s">
        <v>213</v>
      </c>
      <c r="Q47" s="75"/>
      <c r="R47" s="76" t="s">
        <v>168</v>
      </c>
      <c r="S47" s="96" t="s">
        <v>157</v>
      </c>
      <c r="T47" s="79" t="s">
        <v>214</v>
      </c>
      <c r="U47" s="80" t="s">
        <v>97</v>
      </c>
      <c r="V47" s="80" t="s">
        <v>103</v>
      </c>
      <c r="W47" s="81">
        <v>45672</v>
      </c>
    </row>
    <row r="48" spans="1:23" s="65" customFormat="1" ht="43.5" thickBot="1" x14ac:dyDescent="0.25">
      <c r="A48" s="82">
        <v>552</v>
      </c>
      <c r="B48" s="82">
        <v>444</v>
      </c>
      <c r="C48" s="91" t="s">
        <v>211</v>
      </c>
      <c r="D48" s="92" t="s">
        <v>212</v>
      </c>
      <c r="E48" s="93" t="s">
        <v>3384</v>
      </c>
      <c r="F48" s="93" t="s">
        <v>96</v>
      </c>
      <c r="G48" s="93">
        <v>1.7000000000000001E-2</v>
      </c>
      <c r="H48" s="92" t="s">
        <v>36</v>
      </c>
      <c r="I48" s="86" t="s">
        <v>97</v>
      </c>
      <c r="J48" s="86" t="s">
        <v>47</v>
      </c>
      <c r="K48" s="86">
        <v>1.1E-4</v>
      </c>
      <c r="L48" s="86">
        <v>9.0909090909090905E-3</v>
      </c>
      <c r="M48" s="87">
        <v>9.1000000000000004E-3</v>
      </c>
      <c r="N48" s="88">
        <v>36251</v>
      </c>
      <c r="O48" s="88" t="s">
        <v>166</v>
      </c>
      <c r="P48" s="87" t="s">
        <v>215</v>
      </c>
      <c r="Q48" s="86"/>
      <c r="R48" s="87" t="s">
        <v>170</v>
      </c>
      <c r="S48" s="97" t="s">
        <v>157</v>
      </c>
      <c r="T48" s="90"/>
      <c r="U48" s="86" t="s">
        <v>97</v>
      </c>
      <c r="V48" s="86" t="s">
        <v>105</v>
      </c>
      <c r="W48" s="88">
        <v>45672</v>
      </c>
    </row>
    <row r="49" spans="1:23" s="65" customFormat="1" ht="43.5" thickTop="1" x14ac:dyDescent="0.2">
      <c r="A49" s="71">
        <v>553</v>
      </c>
      <c r="B49" s="71">
        <v>445</v>
      </c>
      <c r="C49" s="72" t="s">
        <v>216</v>
      </c>
      <c r="D49" s="73" t="s">
        <v>217</v>
      </c>
      <c r="E49" s="74">
        <v>6</v>
      </c>
      <c r="F49" s="74" t="s">
        <v>96</v>
      </c>
      <c r="G49" s="74">
        <v>1.7000000000000001E-2</v>
      </c>
      <c r="H49" s="73" t="s">
        <v>36</v>
      </c>
      <c r="I49" s="80" t="s">
        <v>97</v>
      </c>
      <c r="J49" s="80" t="s">
        <v>47</v>
      </c>
      <c r="K49" s="80">
        <v>1.1E-4</v>
      </c>
      <c r="L49" s="80">
        <v>9.0909090909090905E-3</v>
      </c>
      <c r="M49" s="105">
        <v>9.1000000000000004E-3</v>
      </c>
      <c r="N49" s="106">
        <v>36251</v>
      </c>
      <c r="O49" s="106" t="s">
        <v>166</v>
      </c>
      <c r="P49" s="105" t="s">
        <v>215</v>
      </c>
      <c r="Q49" s="80"/>
      <c r="R49" s="105" t="s">
        <v>170</v>
      </c>
      <c r="S49" s="96" t="s">
        <v>157</v>
      </c>
      <c r="T49" s="79" t="s">
        <v>218</v>
      </c>
      <c r="U49" s="80" t="s">
        <v>97</v>
      </c>
      <c r="V49" s="80" t="s">
        <v>105</v>
      </c>
      <c r="W49" s="106">
        <v>45672</v>
      </c>
    </row>
    <row r="50" spans="1:23" s="65" customFormat="1" ht="45" x14ac:dyDescent="0.25">
      <c r="A50" s="107">
        <v>553</v>
      </c>
      <c r="B50" s="107">
        <v>445</v>
      </c>
      <c r="C50" s="108" t="s">
        <v>216</v>
      </c>
      <c r="D50" s="109" t="s">
        <v>217</v>
      </c>
      <c r="E50" s="109" t="s">
        <v>3384</v>
      </c>
      <c r="F50" s="109" t="s">
        <v>96</v>
      </c>
      <c r="G50" s="109">
        <v>1.7000000000000001E-2</v>
      </c>
      <c r="H50" s="109" t="s">
        <v>36</v>
      </c>
      <c r="I50" s="110" t="s">
        <v>97</v>
      </c>
      <c r="J50" s="110" t="s">
        <v>36</v>
      </c>
      <c r="K50" s="110">
        <v>6.0000000000000002E-5</v>
      </c>
      <c r="L50" s="110">
        <v>1.6666666666666666E-2</v>
      </c>
      <c r="M50" s="111">
        <v>1.7000000000000001E-2</v>
      </c>
      <c r="N50" s="112">
        <v>45265</v>
      </c>
      <c r="O50" s="112" t="s">
        <v>166</v>
      </c>
      <c r="P50" s="111" t="s">
        <v>213</v>
      </c>
      <c r="Q50" s="110"/>
      <c r="R50" s="111" t="s">
        <v>168</v>
      </c>
      <c r="S50" s="113" t="s">
        <v>157</v>
      </c>
      <c r="T50" s="114"/>
      <c r="U50" s="115" t="s">
        <v>97</v>
      </c>
      <c r="V50" s="115" t="s">
        <v>103</v>
      </c>
      <c r="W50" s="116">
        <v>45672</v>
      </c>
    </row>
  </sheetData>
  <autoFilter ref="A4:W4" xr:uid="{773478A3-8A27-4350-8D31-63466A2AB2E4}"/>
  <mergeCells count="24">
    <mergeCell ref="T45:T46"/>
    <mergeCell ref="T47:T48"/>
    <mergeCell ref="T49:T50"/>
    <mergeCell ref="T35:T36"/>
    <mergeCell ref="T37:T38"/>
    <mergeCell ref="T39:T40"/>
    <mergeCell ref="T41:T42"/>
    <mergeCell ref="T43:T44"/>
    <mergeCell ref="T23:T24"/>
    <mergeCell ref="T25:T26"/>
    <mergeCell ref="T29:T30"/>
    <mergeCell ref="T31:T32"/>
    <mergeCell ref="T33:T34"/>
    <mergeCell ref="T27:T28"/>
    <mergeCell ref="T13:T14"/>
    <mergeCell ref="T15:T16"/>
    <mergeCell ref="T17:T18"/>
    <mergeCell ref="T19:T20"/>
    <mergeCell ref="T21:T22"/>
    <mergeCell ref="T5:T6"/>
    <mergeCell ref="T7:T8"/>
    <mergeCell ref="T9:T10"/>
    <mergeCell ref="T11:T12"/>
    <mergeCell ref="C2:T2"/>
  </mergeCells>
  <hyperlinks>
    <hyperlink ref="S6" r:id="rId1" xr:uid="{94AE2952-8096-4DDB-9475-06C8F1434D8F}"/>
    <hyperlink ref="S5" r:id="rId2" xr:uid="{6FB37CDE-7177-440D-9FE4-166C2E817B07}"/>
    <hyperlink ref="S8" display="Click Here" xr:uid="{3C6D481E-D2A5-4185-9965-D41BC1AD1C61}"/>
    <hyperlink ref="S7" display="Click Here" xr:uid="{B58752EC-FFB7-4ED9-9440-5FAD3B32DAC3}"/>
    <hyperlink ref="S9" r:id="rId3" xr:uid="{6EAA8747-5128-4C02-B399-D49AC09115A7}"/>
    <hyperlink ref="S10" r:id="rId4" xr:uid="{EEBB52E5-2E93-495A-8F33-58C164CEBE65}"/>
    <hyperlink ref="S11" r:id="rId5" xr:uid="{F80E9FFC-6570-4197-BC76-A1BAC4F1CAA0}"/>
    <hyperlink ref="S13" r:id="rId6" xr:uid="{CCD201E1-F1E9-4142-A131-B189D68A15AD}"/>
    <hyperlink ref="S14" r:id="rId7" xr:uid="{3CC8499A-5688-4CFA-837D-50B21741956E}"/>
    <hyperlink ref="S12" r:id="rId8" xr:uid="{B7BC40F9-15B8-4921-B46B-562EAE880217}"/>
    <hyperlink ref="S15" r:id="rId9" xr:uid="{DB375FB8-1436-4B37-AAA7-B29795BC741C}"/>
    <hyperlink ref="S16" r:id="rId10" xr:uid="{5DA1298D-3095-4B5D-81E8-E524999D6461}"/>
    <hyperlink ref="S17" r:id="rId11" xr:uid="{3FA33BAA-277A-4C87-92AC-26E2C5C7B232}"/>
    <hyperlink ref="S18" display="Click Here" xr:uid="{6CD940C7-5772-4A4D-96AB-77707AAB3A04}"/>
    <hyperlink ref="S19" r:id="rId12" xr:uid="{A5C99398-B48A-43BA-8ABB-25CF97AC5C4B}"/>
    <hyperlink ref="S20" r:id="rId13" xr:uid="{9343E548-8F82-4804-BA86-5CA3F6908790}"/>
    <hyperlink ref="S22" r:id="rId14" xr:uid="{5F19AB3B-8D63-4112-A8BB-5A535EF61416}"/>
    <hyperlink ref="S21" r:id="rId15" xr:uid="{864197CB-D24C-4760-BFE6-2FB29BDD072E}"/>
    <hyperlink ref="S26" r:id="rId16" xr:uid="{7E0F801F-9104-48C3-98EA-FAA07DEB58C1}"/>
    <hyperlink ref="S25" r:id="rId17" xr:uid="{B42D4584-7F7C-4D91-8BAA-27D2A1D3DD5E}"/>
    <hyperlink ref="S28" r:id="rId18" xr:uid="{FE933454-5107-467B-9392-077227608517}"/>
    <hyperlink ref="S27" r:id="rId19" xr:uid="{692DE3F1-CAB3-4C0C-95FC-79710EADAC6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C2C42-0D61-4AC9-AEF9-7795817DA911}">
  <sheetPr codeName="Sheet3">
    <tabColor rgb="FFEAF29A"/>
  </sheetPr>
  <dimension ref="A1:AO94"/>
  <sheetViews>
    <sheetView zoomScale="85" zoomScaleNormal="85" workbookViewId="0">
      <pane ySplit="3" topLeftCell="A4" activePane="bottomLeft" state="frozen"/>
      <selection pane="bottomLeft" sqref="A1:XFD1048576"/>
    </sheetView>
  </sheetViews>
  <sheetFormatPr defaultColWidth="9.140625" defaultRowHeight="14.25" x14ac:dyDescent="0.2"/>
  <cols>
    <col min="1" max="1" width="13.42578125" style="65" hidden="1" customWidth="1"/>
    <col min="2" max="2" width="6.85546875" style="65" hidden="1" customWidth="1"/>
    <col min="3" max="3" width="10.42578125" style="65" bestFit="1" customWidth="1"/>
    <col min="4" max="4" width="43.85546875" style="65" customWidth="1"/>
    <col min="5" max="5" width="9" style="157" customWidth="1"/>
    <col min="6" max="6" width="9.140625" style="157" hidden="1" customWidth="1"/>
    <col min="7" max="7" width="11.42578125" style="157" customWidth="1"/>
    <col min="8" max="8" width="10.5703125" style="65" customWidth="1"/>
    <col min="9" max="9" width="8" style="65" customWidth="1"/>
    <col min="10" max="10" width="7.5703125" style="65" bestFit="1" customWidth="1"/>
    <col min="11" max="11" width="8.7109375" style="65" hidden="1" customWidth="1"/>
    <col min="12" max="12" width="10.7109375" style="65" customWidth="1"/>
    <col min="13" max="13" width="13.5703125" style="65" customWidth="1"/>
    <col min="14" max="14" width="13.7109375" style="65" bestFit="1" customWidth="1"/>
    <col min="15" max="15" width="19.140625" style="65" bestFit="1" customWidth="1"/>
    <col min="16" max="16" width="25" style="65" hidden="1" customWidth="1"/>
    <col min="17" max="17" width="25.5703125" style="65" customWidth="1"/>
    <col min="18" max="18" width="62.42578125" style="65" customWidth="1"/>
    <col min="19" max="19" width="10.42578125" style="65" hidden="1" customWidth="1"/>
    <col min="20" max="20" width="11.5703125" style="65" customWidth="1"/>
    <col min="21" max="21" width="68.85546875" style="65" customWidth="1"/>
    <col min="22" max="22" width="27.140625" style="65" customWidth="1"/>
    <col min="23" max="23" width="11.140625" style="65" customWidth="1"/>
    <col min="24" max="24" width="38.7109375" style="65" customWidth="1"/>
    <col min="25" max="25" width="10.5703125" style="65" customWidth="1"/>
    <col min="26" max="26" width="50.140625" style="65" customWidth="1"/>
    <col min="27" max="27" width="4.5703125" style="65" bestFit="1" customWidth="1"/>
    <col min="28" max="28" width="6.85546875" style="65" bestFit="1" customWidth="1"/>
    <col min="29" max="29" width="4.42578125" style="65" bestFit="1" customWidth="1"/>
    <col min="30" max="30" width="4.5703125" style="65" bestFit="1" customWidth="1"/>
    <col min="31" max="31" width="4.85546875" style="65" bestFit="1" customWidth="1"/>
    <col min="32" max="32" width="11.42578125" style="65" customWidth="1"/>
    <col min="33" max="33" width="6.140625" style="65" customWidth="1"/>
    <col min="34" max="34" width="58.85546875" style="65" customWidth="1"/>
    <col min="35" max="35" width="50.42578125" style="65" customWidth="1"/>
    <col min="36" max="36" width="21.42578125" style="65" bestFit="1" customWidth="1"/>
    <col min="37" max="37" width="71.28515625" style="65" hidden="1" customWidth="1"/>
    <col min="38" max="38" width="54.5703125" style="65" customWidth="1"/>
    <col min="39" max="39" width="9.42578125" style="65" hidden="1" customWidth="1"/>
    <col min="40" max="40" width="10.42578125" style="65" bestFit="1" customWidth="1"/>
    <col min="41" max="41" width="9.140625" style="65" hidden="1" customWidth="1"/>
    <col min="42" max="16384" width="9.140625" style="65"/>
  </cols>
  <sheetData>
    <row r="1" spans="1:41" x14ac:dyDescent="0.2">
      <c r="E1" s="65"/>
      <c r="F1" s="65"/>
      <c r="G1" s="65"/>
    </row>
    <row r="2" spans="1:41" ht="25.5" x14ac:dyDescent="0.35">
      <c r="C2" s="118" t="s">
        <v>3558</v>
      </c>
      <c r="D2" s="118"/>
      <c r="E2" s="118"/>
      <c r="F2" s="118"/>
      <c r="G2" s="118"/>
      <c r="H2" s="118"/>
      <c r="I2" s="118"/>
      <c r="J2" s="118"/>
      <c r="K2" s="118"/>
      <c r="L2" s="118"/>
      <c r="M2" s="118"/>
      <c r="N2" s="118"/>
      <c r="O2" s="118"/>
      <c r="P2" s="118"/>
      <c r="Q2" s="118"/>
      <c r="R2" s="118"/>
      <c r="S2" s="118"/>
      <c r="AF2" s="119"/>
      <c r="AG2" s="119"/>
      <c r="AH2" s="119"/>
      <c r="AI2" s="119"/>
      <c r="AJ2" s="119"/>
      <c r="AK2" s="119"/>
      <c r="AL2" s="119"/>
    </row>
    <row r="3" spans="1:41" x14ac:dyDescent="0.2">
      <c r="E3" s="65"/>
      <c r="F3" s="65"/>
      <c r="G3" s="65"/>
    </row>
    <row r="4" spans="1:41" s="123" customFormat="1" ht="60.75" thickBot="1" x14ac:dyDescent="0.3">
      <c r="A4" s="120" t="s">
        <v>77</v>
      </c>
      <c r="B4" s="120" t="s">
        <v>78</v>
      </c>
      <c r="C4" s="120" t="s">
        <v>3555</v>
      </c>
      <c r="D4" s="120" t="s">
        <v>69</v>
      </c>
      <c r="E4" s="120" t="s">
        <v>80</v>
      </c>
      <c r="F4" s="120" t="s">
        <v>81</v>
      </c>
      <c r="G4" s="120" t="s">
        <v>3584</v>
      </c>
      <c r="H4" s="120" t="s">
        <v>82</v>
      </c>
      <c r="I4" s="120" t="s">
        <v>83</v>
      </c>
      <c r="J4" s="120" t="s">
        <v>84</v>
      </c>
      <c r="K4" s="120" t="s">
        <v>219</v>
      </c>
      <c r="L4" s="120" t="s">
        <v>3588</v>
      </c>
      <c r="M4" s="121" t="s">
        <v>85</v>
      </c>
      <c r="N4" s="120" t="s">
        <v>86</v>
      </c>
      <c r="O4" s="120" t="s">
        <v>220</v>
      </c>
      <c r="P4" s="120" t="s">
        <v>3589</v>
      </c>
      <c r="Q4" s="122" t="s">
        <v>89</v>
      </c>
      <c r="R4" s="120" t="s">
        <v>87</v>
      </c>
      <c r="S4" s="120" t="s">
        <v>221</v>
      </c>
      <c r="T4" s="120" t="s">
        <v>222</v>
      </c>
      <c r="U4" s="120" t="s">
        <v>223</v>
      </c>
      <c r="V4" s="120" t="s">
        <v>224</v>
      </c>
      <c r="W4" s="120" t="s">
        <v>225</v>
      </c>
      <c r="X4" s="120" t="s">
        <v>226</v>
      </c>
      <c r="Y4" s="120" t="s">
        <v>227</v>
      </c>
      <c r="Z4" s="120" t="s">
        <v>228</v>
      </c>
      <c r="AA4" s="120" t="s">
        <v>3590</v>
      </c>
      <c r="AB4" s="120" t="s">
        <v>3591</v>
      </c>
      <c r="AC4" s="120" t="s">
        <v>3592</v>
      </c>
      <c r="AD4" s="120" t="s">
        <v>3593</v>
      </c>
      <c r="AE4" s="120" t="s">
        <v>3594</v>
      </c>
      <c r="AF4" s="120" t="s">
        <v>229</v>
      </c>
      <c r="AG4" s="120" t="s">
        <v>230</v>
      </c>
      <c r="AH4" s="120" t="s">
        <v>231</v>
      </c>
      <c r="AI4" s="120" t="s">
        <v>75</v>
      </c>
      <c r="AJ4" s="120" t="s">
        <v>90</v>
      </c>
      <c r="AK4" s="120" t="s">
        <v>232</v>
      </c>
      <c r="AL4" s="120" t="s">
        <v>91</v>
      </c>
      <c r="AM4" s="120" t="s">
        <v>92</v>
      </c>
      <c r="AN4" s="120" t="s">
        <v>3547</v>
      </c>
      <c r="AO4" s="120" t="s">
        <v>93</v>
      </c>
    </row>
    <row r="5" spans="1:41" ht="30.75" customHeight="1" thickTop="1" x14ac:dyDescent="0.25">
      <c r="A5" s="71">
        <v>6</v>
      </c>
      <c r="B5" s="71">
        <v>5</v>
      </c>
      <c r="C5" s="73" t="s">
        <v>233</v>
      </c>
      <c r="D5" s="124" t="s">
        <v>234</v>
      </c>
      <c r="E5" s="74"/>
      <c r="F5" s="74" t="s">
        <v>235</v>
      </c>
      <c r="G5" s="74">
        <v>0.9</v>
      </c>
      <c r="H5" s="73" t="s">
        <v>29</v>
      </c>
      <c r="I5" s="125" t="s">
        <v>97</v>
      </c>
      <c r="J5" s="125" t="s">
        <v>29</v>
      </c>
      <c r="K5" s="125">
        <v>0.9</v>
      </c>
      <c r="L5" s="126">
        <v>0.9</v>
      </c>
      <c r="M5" s="127">
        <v>45748</v>
      </c>
      <c r="N5" s="125" t="s">
        <v>98</v>
      </c>
      <c r="O5" s="125" t="s">
        <v>236</v>
      </c>
      <c r="P5" s="125" t="s">
        <v>97</v>
      </c>
      <c r="Q5" s="128" t="s">
        <v>237</v>
      </c>
      <c r="R5" s="126" t="s">
        <v>238</v>
      </c>
      <c r="S5" s="125"/>
      <c r="T5" s="125" t="s">
        <v>239</v>
      </c>
      <c r="U5" s="126"/>
      <c r="V5" s="126" t="s">
        <v>240</v>
      </c>
      <c r="W5" s="125" t="s">
        <v>97</v>
      </c>
      <c r="X5" s="125" t="s">
        <v>241</v>
      </c>
      <c r="Y5" s="125" t="s">
        <v>97</v>
      </c>
      <c r="Z5" s="125" t="s">
        <v>242</v>
      </c>
      <c r="AA5" s="125">
        <v>3</v>
      </c>
      <c r="AB5" s="125">
        <v>10</v>
      </c>
      <c r="AC5" s="125"/>
      <c r="AD5" s="125"/>
      <c r="AE5" s="125"/>
      <c r="AF5" s="125"/>
      <c r="AG5" s="125">
        <v>30</v>
      </c>
      <c r="AH5" s="126"/>
      <c r="AI5" s="126"/>
      <c r="AJ5" s="129" t="s">
        <v>101</v>
      </c>
      <c r="AK5" s="80"/>
      <c r="AL5" s="79" t="s">
        <v>243</v>
      </c>
      <c r="AM5" s="80" t="s">
        <v>97</v>
      </c>
      <c r="AN5" s="130">
        <v>45859</v>
      </c>
      <c r="AO5" s="80" t="b">
        <v>1</v>
      </c>
    </row>
    <row r="6" spans="1:41" ht="28.5" x14ac:dyDescent="0.2">
      <c r="A6" s="82">
        <v>6</v>
      </c>
      <c r="B6" s="82">
        <v>5</v>
      </c>
      <c r="C6" s="92" t="s">
        <v>233</v>
      </c>
      <c r="D6" s="131" t="s">
        <v>234</v>
      </c>
      <c r="E6" s="93"/>
      <c r="F6" s="93" t="s">
        <v>235</v>
      </c>
      <c r="G6" s="93">
        <v>0.9</v>
      </c>
      <c r="H6" s="92" t="s">
        <v>29</v>
      </c>
      <c r="I6" s="132" t="s">
        <v>97</v>
      </c>
      <c r="J6" s="132" t="s">
        <v>43</v>
      </c>
      <c r="K6" s="132">
        <v>0.02</v>
      </c>
      <c r="L6" s="133">
        <v>0.02</v>
      </c>
      <c r="M6" s="134">
        <v>37775</v>
      </c>
      <c r="N6" s="132" t="s">
        <v>98</v>
      </c>
      <c r="O6" s="132" t="s">
        <v>236</v>
      </c>
      <c r="P6" s="132" t="s">
        <v>97</v>
      </c>
      <c r="Q6" s="135" t="s">
        <v>244</v>
      </c>
      <c r="R6" s="133" t="s">
        <v>245</v>
      </c>
      <c r="S6" s="132"/>
      <c r="T6" s="132" t="s">
        <v>246</v>
      </c>
      <c r="U6" s="133" t="s">
        <v>247</v>
      </c>
      <c r="V6" s="133" t="s">
        <v>248</v>
      </c>
      <c r="W6" s="132" t="s">
        <v>97</v>
      </c>
      <c r="X6" s="132" t="s">
        <v>241</v>
      </c>
      <c r="Y6" s="132" t="s">
        <v>97</v>
      </c>
      <c r="Z6" s="132" t="s">
        <v>249</v>
      </c>
      <c r="AA6" s="132">
        <v>3</v>
      </c>
      <c r="AB6" s="132">
        <v>10</v>
      </c>
      <c r="AC6" s="132">
        <v>3</v>
      </c>
      <c r="AD6" s="132">
        <v>10</v>
      </c>
      <c r="AE6" s="132"/>
      <c r="AF6" s="132"/>
      <c r="AG6" s="132">
        <v>1000</v>
      </c>
      <c r="AH6" s="133"/>
      <c r="AI6" s="133"/>
      <c r="AJ6" s="136" t="s">
        <v>101</v>
      </c>
      <c r="AK6" s="132"/>
      <c r="AL6" s="137"/>
      <c r="AM6" s="132" t="s">
        <v>97</v>
      </c>
      <c r="AN6" s="134">
        <v>45672</v>
      </c>
      <c r="AO6" s="132" t="b">
        <v>0</v>
      </c>
    </row>
    <row r="7" spans="1:41" ht="85.5" x14ac:dyDescent="0.2">
      <c r="A7" s="82">
        <v>6</v>
      </c>
      <c r="B7" s="82">
        <v>5</v>
      </c>
      <c r="C7" s="92" t="s">
        <v>233</v>
      </c>
      <c r="D7" s="131" t="s">
        <v>234</v>
      </c>
      <c r="E7" s="93"/>
      <c r="F7" s="93" t="s">
        <v>235</v>
      </c>
      <c r="G7" s="93">
        <v>0.9</v>
      </c>
      <c r="H7" s="92" t="s">
        <v>29</v>
      </c>
      <c r="I7" s="132" t="s">
        <v>97</v>
      </c>
      <c r="J7" s="132" t="s">
        <v>47</v>
      </c>
      <c r="K7" s="132">
        <v>0.35</v>
      </c>
      <c r="L7" s="133">
        <v>0.35</v>
      </c>
      <c r="M7" s="134">
        <v>39783</v>
      </c>
      <c r="N7" s="132" t="s">
        <v>250</v>
      </c>
      <c r="O7" s="132" t="s">
        <v>236</v>
      </c>
      <c r="P7" s="132" t="s">
        <v>97</v>
      </c>
      <c r="Q7" s="135" t="s">
        <v>251</v>
      </c>
      <c r="R7" s="133" t="s">
        <v>252</v>
      </c>
      <c r="S7" s="132"/>
      <c r="T7" s="132" t="s">
        <v>253</v>
      </c>
      <c r="U7" s="133"/>
      <c r="V7" s="133" t="s">
        <v>254</v>
      </c>
      <c r="W7" s="132" t="s">
        <v>97</v>
      </c>
      <c r="X7" s="132" t="s">
        <v>241</v>
      </c>
      <c r="Y7" s="132" t="s">
        <v>97</v>
      </c>
      <c r="Z7" s="132" t="s">
        <v>255</v>
      </c>
      <c r="AA7" s="132">
        <v>3</v>
      </c>
      <c r="AB7" s="132">
        <v>10</v>
      </c>
      <c r="AC7" s="132">
        <v>1</v>
      </c>
      <c r="AD7" s="132">
        <v>3</v>
      </c>
      <c r="AE7" s="132"/>
      <c r="AF7" s="132">
        <v>2</v>
      </c>
      <c r="AG7" s="132">
        <v>200</v>
      </c>
      <c r="AH7" s="133" t="s">
        <v>256</v>
      </c>
      <c r="AI7" s="133" t="s">
        <v>257</v>
      </c>
      <c r="AJ7" s="136" t="s">
        <v>101</v>
      </c>
      <c r="AK7" s="132"/>
      <c r="AL7" s="137"/>
      <c r="AM7" s="132" t="s">
        <v>97</v>
      </c>
      <c r="AN7" s="134">
        <v>45672</v>
      </c>
      <c r="AO7" s="132" t="b">
        <v>0</v>
      </c>
    </row>
    <row r="8" spans="1:41" ht="86.25" thickBot="1" x14ac:dyDescent="0.25">
      <c r="A8" s="82">
        <v>6</v>
      </c>
      <c r="B8" s="82">
        <v>5</v>
      </c>
      <c r="C8" s="92" t="s">
        <v>233</v>
      </c>
      <c r="D8" s="131" t="s">
        <v>234</v>
      </c>
      <c r="E8" s="93"/>
      <c r="F8" s="93" t="s">
        <v>235</v>
      </c>
      <c r="G8" s="93">
        <v>0.9</v>
      </c>
      <c r="H8" s="92" t="s">
        <v>29</v>
      </c>
      <c r="I8" s="86" t="s">
        <v>97</v>
      </c>
      <c r="J8" s="86" t="s">
        <v>47</v>
      </c>
      <c r="K8" s="86">
        <v>0.35</v>
      </c>
      <c r="L8" s="87">
        <v>0.35</v>
      </c>
      <c r="M8" s="88">
        <v>39783</v>
      </c>
      <c r="N8" s="86" t="s">
        <v>250</v>
      </c>
      <c r="O8" s="86" t="s">
        <v>258</v>
      </c>
      <c r="P8" s="86" t="s">
        <v>97</v>
      </c>
      <c r="Q8" s="138" t="s">
        <v>251</v>
      </c>
      <c r="R8" s="87" t="s">
        <v>252</v>
      </c>
      <c r="S8" s="86"/>
      <c r="T8" s="86" t="s">
        <v>253</v>
      </c>
      <c r="U8" s="87"/>
      <c r="V8" s="87" t="s">
        <v>254</v>
      </c>
      <c r="W8" s="86" t="s">
        <v>97</v>
      </c>
      <c r="X8" s="86" t="s">
        <v>241</v>
      </c>
      <c r="Y8" s="86" t="s">
        <v>97</v>
      </c>
      <c r="Z8" s="86" t="s">
        <v>255</v>
      </c>
      <c r="AA8" s="86">
        <v>3</v>
      </c>
      <c r="AB8" s="86">
        <v>10</v>
      </c>
      <c r="AC8" s="86">
        <v>1</v>
      </c>
      <c r="AD8" s="86">
        <v>3</v>
      </c>
      <c r="AE8" s="86"/>
      <c r="AF8" s="86">
        <v>2</v>
      </c>
      <c r="AG8" s="86">
        <v>200</v>
      </c>
      <c r="AH8" s="87" t="s">
        <v>256</v>
      </c>
      <c r="AI8" s="87" t="s">
        <v>257</v>
      </c>
      <c r="AJ8" s="89" t="s">
        <v>101</v>
      </c>
      <c r="AK8" s="86"/>
      <c r="AL8" s="90"/>
      <c r="AM8" s="86" t="s">
        <v>97</v>
      </c>
      <c r="AN8" s="88">
        <v>45672</v>
      </c>
      <c r="AO8" s="86" t="b">
        <v>0</v>
      </c>
    </row>
    <row r="9" spans="1:41" ht="120.75" customHeight="1" thickTop="1" x14ac:dyDescent="0.25">
      <c r="A9" s="71">
        <v>8</v>
      </c>
      <c r="B9" s="71">
        <v>7</v>
      </c>
      <c r="C9" s="73" t="s">
        <v>259</v>
      </c>
      <c r="D9" s="124" t="s">
        <v>260</v>
      </c>
      <c r="E9" s="74"/>
      <c r="F9" s="74" t="s">
        <v>235</v>
      </c>
      <c r="G9" s="74">
        <v>0.2</v>
      </c>
      <c r="H9" s="73" t="s">
        <v>45</v>
      </c>
      <c r="I9" s="125" t="s">
        <v>97</v>
      </c>
      <c r="J9" s="125" t="s">
        <v>45</v>
      </c>
      <c r="K9" s="125">
        <v>0.2</v>
      </c>
      <c r="L9" s="126">
        <v>0.2</v>
      </c>
      <c r="M9" s="127">
        <v>40452</v>
      </c>
      <c r="N9" s="125" t="s">
        <v>98</v>
      </c>
      <c r="O9" s="125" t="s">
        <v>236</v>
      </c>
      <c r="P9" s="125" t="s">
        <v>97</v>
      </c>
      <c r="Q9" s="128" t="s">
        <v>261</v>
      </c>
      <c r="R9" s="126" t="s">
        <v>262</v>
      </c>
      <c r="S9" s="125"/>
      <c r="T9" s="125" t="s">
        <v>239</v>
      </c>
      <c r="U9" s="126"/>
      <c r="V9" s="126" t="s">
        <v>263</v>
      </c>
      <c r="W9" s="125" t="s">
        <v>97</v>
      </c>
      <c r="X9" s="125" t="s">
        <v>241</v>
      </c>
      <c r="Y9" s="125" t="s">
        <v>97</v>
      </c>
      <c r="Z9" s="125" t="s">
        <v>264</v>
      </c>
      <c r="AA9" s="125">
        <v>3</v>
      </c>
      <c r="AB9" s="125">
        <v>10</v>
      </c>
      <c r="AC9" s="125"/>
      <c r="AD9" s="125"/>
      <c r="AE9" s="125">
        <v>3</v>
      </c>
      <c r="AF9" s="125"/>
      <c r="AG9" s="125">
        <v>100</v>
      </c>
      <c r="AH9" s="126"/>
      <c r="AI9" s="126" t="s">
        <v>265</v>
      </c>
      <c r="AJ9" s="129" t="s">
        <v>101</v>
      </c>
      <c r="AK9" s="80"/>
      <c r="AL9" s="79" t="s">
        <v>266</v>
      </c>
      <c r="AM9" s="80" t="s">
        <v>97</v>
      </c>
      <c r="AN9" s="130">
        <v>45672</v>
      </c>
      <c r="AO9" s="80" t="b">
        <v>1</v>
      </c>
    </row>
    <row r="10" spans="1:41" ht="99.75" x14ac:dyDescent="0.2">
      <c r="A10" s="82">
        <v>8</v>
      </c>
      <c r="B10" s="82">
        <v>7</v>
      </c>
      <c r="C10" s="92" t="s">
        <v>259</v>
      </c>
      <c r="D10" s="131" t="s">
        <v>260</v>
      </c>
      <c r="E10" s="93"/>
      <c r="F10" s="93" t="s">
        <v>235</v>
      </c>
      <c r="G10" s="93">
        <v>0.2</v>
      </c>
      <c r="H10" s="92" t="s">
        <v>45</v>
      </c>
      <c r="I10" s="132" t="s">
        <v>97</v>
      </c>
      <c r="J10" s="132" t="s">
        <v>43</v>
      </c>
      <c r="K10" s="132">
        <v>1</v>
      </c>
      <c r="L10" s="133">
        <v>1</v>
      </c>
      <c r="M10" s="134">
        <v>34425</v>
      </c>
      <c r="N10" s="132" t="s">
        <v>267</v>
      </c>
      <c r="O10" s="132" t="s">
        <v>236</v>
      </c>
      <c r="P10" s="132" t="s">
        <v>97</v>
      </c>
      <c r="Q10" s="135" t="s">
        <v>261</v>
      </c>
      <c r="R10" s="133" t="s">
        <v>262</v>
      </c>
      <c r="S10" s="132"/>
      <c r="T10" s="132" t="s">
        <v>246</v>
      </c>
      <c r="U10" s="133" t="s">
        <v>247</v>
      </c>
      <c r="V10" s="133" t="s">
        <v>263</v>
      </c>
      <c r="W10" s="132" t="s">
        <v>97</v>
      </c>
      <c r="X10" s="132" t="s">
        <v>241</v>
      </c>
      <c r="Y10" s="132" t="s">
        <v>97</v>
      </c>
      <c r="Z10" s="132" t="s">
        <v>268</v>
      </c>
      <c r="AA10" s="132" t="s">
        <v>269</v>
      </c>
      <c r="AB10" s="132">
        <v>10</v>
      </c>
      <c r="AC10" s="132" t="s">
        <v>269</v>
      </c>
      <c r="AD10" s="132">
        <v>3</v>
      </c>
      <c r="AE10" s="132"/>
      <c r="AF10" s="132">
        <v>10</v>
      </c>
      <c r="AG10" s="132">
        <v>300</v>
      </c>
      <c r="AH10" s="133"/>
      <c r="AI10" s="133" t="s">
        <v>3404</v>
      </c>
      <c r="AJ10" s="136" t="s">
        <v>101</v>
      </c>
      <c r="AK10" s="132"/>
      <c r="AL10" s="137"/>
      <c r="AM10" s="132" t="s">
        <v>97</v>
      </c>
      <c r="AN10" s="134">
        <v>45672</v>
      </c>
      <c r="AO10" s="132" t="b">
        <v>0</v>
      </c>
    </row>
    <row r="11" spans="1:41" ht="15" thickBot="1" x14ac:dyDescent="0.25">
      <c r="A11" s="82">
        <v>8</v>
      </c>
      <c r="B11" s="82">
        <v>7</v>
      </c>
      <c r="C11" s="92" t="s">
        <v>259</v>
      </c>
      <c r="D11" s="131" t="s">
        <v>260</v>
      </c>
      <c r="E11" s="93"/>
      <c r="F11" s="93" t="s">
        <v>235</v>
      </c>
      <c r="G11" s="93">
        <v>0.2</v>
      </c>
      <c r="H11" s="92" t="s">
        <v>45</v>
      </c>
      <c r="I11" s="86" t="s">
        <v>97</v>
      </c>
      <c r="J11" s="86" t="s">
        <v>43</v>
      </c>
      <c r="K11" s="86">
        <v>1</v>
      </c>
      <c r="L11" s="87">
        <v>1</v>
      </c>
      <c r="M11" s="88">
        <v>34425</v>
      </c>
      <c r="N11" s="86" t="s">
        <v>98</v>
      </c>
      <c r="O11" s="86" t="s">
        <v>270</v>
      </c>
      <c r="P11" s="86" t="s">
        <v>97</v>
      </c>
      <c r="Q11" s="138" t="s">
        <v>261</v>
      </c>
      <c r="R11" s="87" t="s">
        <v>262</v>
      </c>
      <c r="S11" s="86"/>
      <c r="T11" s="86" t="s">
        <v>246</v>
      </c>
      <c r="U11" s="87" t="s">
        <v>247</v>
      </c>
      <c r="V11" s="87" t="s">
        <v>263</v>
      </c>
      <c r="W11" s="86" t="s">
        <v>97</v>
      </c>
      <c r="X11" s="86" t="s">
        <v>241</v>
      </c>
      <c r="Y11" s="86" t="s">
        <v>97</v>
      </c>
      <c r="Z11" s="86" t="s">
        <v>268</v>
      </c>
      <c r="AA11" s="86" t="s">
        <v>269</v>
      </c>
      <c r="AB11" s="86">
        <v>10</v>
      </c>
      <c r="AC11" s="86" t="s">
        <v>269</v>
      </c>
      <c r="AD11" s="86">
        <v>3</v>
      </c>
      <c r="AE11" s="86"/>
      <c r="AF11" s="86">
        <v>10</v>
      </c>
      <c r="AG11" s="86">
        <v>300</v>
      </c>
      <c r="AH11" s="87"/>
      <c r="AI11" s="87"/>
      <c r="AJ11" s="89" t="s">
        <v>101</v>
      </c>
      <c r="AK11" s="86"/>
      <c r="AL11" s="90"/>
      <c r="AM11" s="86" t="s">
        <v>97</v>
      </c>
      <c r="AN11" s="88">
        <v>45672</v>
      </c>
      <c r="AO11" s="86" t="b">
        <v>0</v>
      </c>
    </row>
    <row r="12" spans="1:41" ht="75.75" customHeight="1" thickTop="1" x14ac:dyDescent="0.25">
      <c r="A12" s="71">
        <v>44</v>
      </c>
      <c r="B12" s="71">
        <v>46</v>
      </c>
      <c r="C12" s="73" t="s">
        <v>271</v>
      </c>
      <c r="D12" s="124" t="s">
        <v>272</v>
      </c>
      <c r="E12" s="74">
        <v>5</v>
      </c>
      <c r="F12" s="74" t="s">
        <v>235</v>
      </c>
      <c r="G12" s="74">
        <v>6</v>
      </c>
      <c r="H12" s="73" t="s">
        <v>29</v>
      </c>
      <c r="I12" s="125" t="s">
        <v>97</v>
      </c>
      <c r="J12" s="125" t="s">
        <v>29</v>
      </c>
      <c r="K12" s="125">
        <v>6</v>
      </c>
      <c r="L12" s="126">
        <v>6</v>
      </c>
      <c r="M12" s="127">
        <v>45566</v>
      </c>
      <c r="N12" s="125" t="s">
        <v>108</v>
      </c>
      <c r="O12" s="125" t="s">
        <v>273</v>
      </c>
      <c r="P12" s="125" t="s">
        <v>97</v>
      </c>
      <c r="Q12" s="125" t="s">
        <v>274</v>
      </c>
      <c r="R12" s="126" t="s">
        <v>275</v>
      </c>
      <c r="S12" s="125"/>
      <c r="T12" s="125" t="s">
        <v>246</v>
      </c>
      <c r="U12" s="126"/>
      <c r="V12" s="126" t="s">
        <v>276</v>
      </c>
      <c r="W12" s="125" t="s">
        <v>97</v>
      </c>
      <c r="X12" s="125" t="s">
        <v>277</v>
      </c>
      <c r="Y12" s="125" t="s">
        <v>278</v>
      </c>
      <c r="Z12" s="125"/>
      <c r="AA12" s="125"/>
      <c r="AB12" s="125">
        <v>10</v>
      </c>
      <c r="AC12" s="125">
        <v>10</v>
      </c>
      <c r="AD12" s="125"/>
      <c r="AE12" s="125"/>
      <c r="AF12" s="125"/>
      <c r="AG12" s="125">
        <v>100</v>
      </c>
      <c r="AH12" s="126"/>
      <c r="AI12" s="126"/>
      <c r="AJ12" s="139" t="s">
        <v>101</v>
      </c>
      <c r="AK12" s="80"/>
      <c r="AL12" s="79" t="s">
        <v>279</v>
      </c>
      <c r="AM12" s="80" t="s">
        <v>97</v>
      </c>
      <c r="AN12" s="130">
        <v>45859</v>
      </c>
      <c r="AO12" s="80" t="b">
        <v>1</v>
      </c>
    </row>
    <row r="13" spans="1:41" ht="42.75" x14ac:dyDescent="0.2">
      <c r="A13" s="82">
        <v>44</v>
      </c>
      <c r="B13" s="82">
        <v>46</v>
      </c>
      <c r="C13" s="92" t="s">
        <v>271</v>
      </c>
      <c r="D13" s="131" t="s">
        <v>272</v>
      </c>
      <c r="E13" s="93"/>
      <c r="F13" s="93" t="s">
        <v>235</v>
      </c>
      <c r="G13" s="93">
        <v>6</v>
      </c>
      <c r="H13" s="92" t="s">
        <v>29</v>
      </c>
      <c r="I13" s="132" t="s">
        <v>97</v>
      </c>
      <c r="J13" s="132" t="s">
        <v>43</v>
      </c>
      <c r="K13" s="132">
        <v>30</v>
      </c>
      <c r="L13" s="133">
        <v>30</v>
      </c>
      <c r="M13" s="134">
        <v>37728</v>
      </c>
      <c r="N13" s="132" t="s">
        <v>108</v>
      </c>
      <c r="O13" s="132" t="s">
        <v>280</v>
      </c>
      <c r="P13" s="132" t="s">
        <v>97</v>
      </c>
      <c r="Q13" s="135" t="s">
        <v>281</v>
      </c>
      <c r="R13" s="133" t="s">
        <v>282</v>
      </c>
      <c r="S13" s="132"/>
      <c r="T13" s="132" t="s">
        <v>283</v>
      </c>
      <c r="U13" s="133"/>
      <c r="V13" s="133" t="s">
        <v>284</v>
      </c>
      <c r="W13" s="132" t="s">
        <v>97</v>
      </c>
      <c r="X13" s="132" t="s">
        <v>285</v>
      </c>
      <c r="Y13" s="132" t="s">
        <v>278</v>
      </c>
      <c r="Z13" s="132"/>
      <c r="AA13" s="132"/>
      <c r="AB13" s="132">
        <v>10</v>
      </c>
      <c r="AC13" s="132">
        <v>3</v>
      </c>
      <c r="AD13" s="132">
        <v>3</v>
      </c>
      <c r="AE13" s="132">
        <v>3</v>
      </c>
      <c r="AF13" s="132"/>
      <c r="AG13" s="132">
        <v>300</v>
      </c>
      <c r="AH13" s="133" t="s">
        <v>286</v>
      </c>
      <c r="AI13" s="133"/>
      <c r="AJ13" s="136" t="s">
        <v>101</v>
      </c>
      <c r="AK13" s="132"/>
      <c r="AL13" s="137"/>
      <c r="AM13" s="132" t="s">
        <v>97</v>
      </c>
      <c r="AN13" s="134">
        <v>45859</v>
      </c>
      <c r="AO13" s="132" t="b">
        <v>0</v>
      </c>
    </row>
    <row r="14" spans="1:41" ht="57" x14ac:dyDescent="0.2">
      <c r="A14" s="82">
        <v>44</v>
      </c>
      <c r="B14" s="82">
        <v>46</v>
      </c>
      <c r="C14" s="92" t="s">
        <v>271</v>
      </c>
      <c r="D14" s="131" t="s">
        <v>272</v>
      </c>
      <c r="E14" s="93"/>
      <c r="F14" s="93" t="s">
        <v>235</v>
      </c>
      <c r="G14" s="93">
        <v>6</v>
      </c>
      <c r="H14" s="92" t="s">
        <v>29</v>
      </c>
      <c r="I14" s="132" t="s">
        <v>97</v>
      </c>
      <c r="J14" s="132" t="s">
        <v>47</v>
      </c>
      <c r="K14" s="132">
        <v>3</v>
      </c>
      <c r="L14" s="133">
        <v>3</v>
      </c>
      <c r="M14" s="134">
        <v>41791</v>
      </c>
      <c r="N14" s="132" t="s">
        <v>108</v>
      </c>
      <c r="O14" s="132" t="s">
        <v>273</v>
      </c>
      <c r="P14" s="132" t="s">
        <v>97</v>
      </c>
      <c r="Q14" s="135" t="s">
        <v>274</v>
      </c>
      <c r="R14" s="133" t="s">
        <v>287</v>
      </c>
      <c r="S14" s="132"/>
      <c r="T14" s="132" t="s">
        <v>288</v>
      </c>
      <c r="U14" s="133" t="s">
        <v>289</v>
      </c>
      <c r="V14" s="133" t="s">
        <v>290</v>
      </c>
      <c r="W14" s="132" t="s">
        <v>97</v>
      </c>
      <c r="X14" s="133" t="s">
        <v>3405</v>
      </c>
      <c r="Y14" s="132" t="s">
        <v>278</v>
      </c>
      <c r="Z14" s="132"/>
      <c r="AA14" s="132"/>
      <c r="AB14" s="132">
        <v>60</v>
      </c>
      <c r="AC14" s="132"/>
      <c r="AD14" s="132" t="s">
        <v>291</v>
      </c>
      <c r="AE14" s="132"/>
      <c r="AF14" s="132"/>
      <c r="AG14" s="132">
        <v>200</v>
      </c>
      <c r="AH14" s="133" t="s">
        <v>292</v>
      </c>
      <c r="AI14" s="133"/>
      <c r="AJ14" s="136" t="s">
        <v>101</v>
      </c>
      <c r="AK14" s="132"/>
      <c r="AL14" s="137"/>
      <c r="AM14" s="132" t="s">
        <v>97</v>
      </c>
      <c r="AN14" s="134">
        <v>45859</v>
      </c>
      <c r="AO14" s="132" t="b">
        <v>0</v>
      </c>
    </row>
    <row r="15" spans="1:41" ht="29.25" thickBot="1" x14ac:dyDescent="0.25">
      <c r="A15" s="82">
        <v>44</v>
      </c>
      <c r="B15" s="82">
        <v>46</v>
      </c>
      <c r="C15" s="92" t="s">
        <v>271</v>
      </c>
      <c r="D15" s="131" t="s">
        <v>272</v>
      </c>
      <c r="E15" s="93"/>
      <c r="F15" s="93" t="s">
        <v>235</v>
      </c>
      <c r="G15" s="93">
        <v>6</v>
      </c>
      <c r="H15" s="92" t="s">
        <v>29</v>
      </c>
      <c r="I15" s="86" t="s">
        <v>97</v>
      </c>
      <c r="J15" s="86" t="s">
        <v>45</v>
      </c>
      <c r="K15" s="86">
        <v>80</v>
      </c>
      <c r="L15" s="87">
        <v>80</v>
      </c>
      <c r="M15" s="88">
        <v>40085</v>
      </c>
      <c r="N15" s="86" t="s">
        <v>108</v>
      </c>
      <c r="O15" s="86" t="s">
        <v>280</v>
      </c>
      <c r="P15" s="86" t="s">
        <v>97</v>
      </c>
      <c r="Q15" s="138" t="s">
        <v>281</v>
      </c>
      <c r="R15" s="87" t="s">
        <v>282</v>
      </c>
      <c r="S15" s="86"/>
      <c r="T15" s="86" t="s">
        <v>283</v>
      </c>
      <c r="U15" s="87" t="s">
        <v>293</v>
      </c>
      <c r="V15" s="87" t="s">
        <v>284</v>
      </c>
      <c r="W15" s="86" t="s">
        <v>97</v>
      </c>
      <c r="X15" s="86" t="s">
        <v>285</v>
      </c>
      <c r="Y15" s="86" t="s">
        <v>278</v>
      </c>
      <c r="Z15" s="86"/>
      <c r="AA15" s="86"/>
      <c r="AB15" s="86">
        <v>10</v>
      </c>
      <c r="AC15" s="86">
        <v>3</v>
      </c>
      <c r="AD15" s="86"/>
      <c r="AE15" s="86">
        <v>3</v>
      </c>
      <c r="AF15" s="86"/>
      <c r="AG15" s="86">
        <v>100</v>
      </c>
      <c r="AH15" s="87" t="s">
        <v>294</v>
      </c>
      <c r="AI15" s="87"/>
      <c r="AJ15" s="89" t="s">
        <v>101</v>
      </c>
      <c r="AK15" s="86"/>
      <c r="AL15" s="90"/>
      <c r="AM15" s="86" t="s">
        <v>97</v>
      </c>
      <c r="AN15" s="88">
        <v>45859</v>
      </c>
      <c r="AO15" s="86" t="b">
        <v>0</v>
      </c>
    </row>
    <row r="16" spans="1:41" ht="90.75" customHeight="1" thickTop="1" x14ac:dyDescent="0.25">
      <c r="A16" s="71">
        <v>55</v>
      </c>
      <c r="B16" s="71">
        <v>58</v>
      </c>
      <c r="C16" s="73" t="s">
        <v>295</v>
      </c>
      <c r="D16" s="124" t="s">
        <v>296</v>
      </c>
      <c r="E16" s="74"/>
      <c r="F16" s="74" t="s">
        <v>235</v>
      </c>
      <c r="G16" s="74">
        <v>1E-3</v>
      </c>
      <c r="H16" s="73" t="s">
        <v>29</v>
      </c>
      <c r="I16" s="125" t="s">
        <v>97</v>
      </c>
      <c r="J16" s="125" t="s">
        <v>29</v>
      </c>
      <c r="K16" s="125">
        <v>1E-3</v>
      </c>
      <c r="L16" s="126">
        <v>1E-3</v>
      </c>
      <c r="M16" s="127">
        <v>45170</v>
      </c>
      <c r="N16" s="125" t="s">
        <v>108</v>
      </c>
      <c r="O16" s="125" t="s">
        <v>280</v>
      </c>
      <c r="P16" s="125" t="s">
        <v>97</v>
      </c>
      <c r="Q16" s="128" t="s">
        <v>297</v>
      </c>
      <c r="R16" s="126" t="s">
        <v>298</v>
      </c>
      <c r="S16" s="125"/>
      <c r="T16" s="125" t="s">
        <v>246</v>
      </c>
      <c r="U16" s="126"/>
      <c r="V16" s="126" t="s">
        <v>299</v>
      </c>
      <c r="W16" s="125" t="s">
        <v>278</v>
      </c>
      <c r="X16" s="125"/>
      <c r="Y16" s="125" t="s">
        <v>278</v>
      </c>
      <c r="Z16" s="125"/>
      <c r="AA16" s="125"/>
      <c r="AB16" s="125">
        <v>3</v>
      </c>
      <c r="AC16" s="125">
        <v>10</v>
      </c>
      <c r="AD16" s="125"/>
      <c r="AE16" s="125"/>
      <c r="AF16" s="125"/>
      <c r="AG16" s="125">
        <v>30</v>
      </c>
      <c r="AH16" s="126"/>
      <c r="AI16" s="126"/>
      <c r="AJ16" s="129" t="s">
        <v>101</v>
      </c>
      <c r="AK16" s="80"/>
      <c r="AL16" s="79" t="s">
        <v>300</v>
      </c>
      <c r="AM16" s="80" t="s">
        <v>97</v>
      </c>
      <c r="AN16" s="130">
        <v>45672</v>
      </c>
      <c r="AO16" s="80" t="b">
        <v>1</v>
      </c>
    </row>
    <row r="17" spans="1:41" ht="28.5" x14ac:dyDescent="0.2">
      <c r="A17" s="82">
        <v>55</v>
      </c>
      <c r="B17" s="82">
        <v>58</v>
      </c>
      <c r="C17" s="92" t="s">
        <v>295</v>
      </c>
      <c r="D17" s="131" t="s">
        <v>296</v>
      </c>
      <c r="E17" s="93"/>
      <c r="F17" s="93" t="s">
        <v>235</v>
      </c>
      <c r="G17" s="93">
        <v>1E-3</v>
      </c>
      <c r="H17" s="92" t="s">
        <v>29</v>
      </c>
      <c r="I17" s="132" t="s">
        <v>97</v>
      </c>
      <c r="J17" s="132" t="s">
        <v>43</v>
      </c>
      <c r="K17" s="132">
        <v>0.02</v>
      </c>
      <c r="L17" s="133">
        <v>0.02</v>
      </c>
      <c r="M17" s="134">
        <v>35888</v>
      </c>
      <c r="N17" s="132" t="s">
        <v>108</v>
      </c>
      <c r="O17" s="132" t="s">
        <v>236</v>
      </c>
      <c r="P17" s="132" t="s">
        <v>97</v>
      </c>
      <c r="Q17" s="135" t="s">
        <v>301</v>
      </c>
      <c r="R17" s="133" t="s">
        <v>302</v>
      </c>
      <c r="S17" s="132"/>
      <c r="T17" s="132" t="s">
        <v>246</v>
      </c>
      <c r="U17" s="133"/>
      <c r="V17" s="133" t="s">
        <v>303</v>
      </c>
      <c r="W17" s="132" t="s">
        <v>97</v>
      </c>
      <c r="X17" s="132" t="s">
        <v>285</v>
      </c>
      <c r="Y17" s="132" t="s">
        <v>278</v>
      </c>
      <c r="Z17" s="132"/>
      <c r="AA17" s="132"/>
      <c r="AB17" s="132"/>
      <c r="AC17" s="132">
        <v>3</v>
      </c>
      <c r="AD17" s="132"/>
      <c r="AE17" s="132">
        <v>3</v>
      </c>
      <c r="AF17" s="132"/>
      <c r="AG17" s="132">
        <v>10</v>
      </c>
      <c r="AH17" s="133"/>
      <c r="AI17" s="133"/>
      <c r="AJ17" s="136" t="s">
        <v>101</v>
      </c>
      <c r="AK17" s="132"/>
      <c r="AL17" s="137"/>
      <c r="AM17" s="132" t="s">
        <v>97</v>
      </c>
      <c r="AN17" s="134">
        <v>45672</v>
      </c>
      <c r="AO17" s="132" t="b">
        <v>0</v>
      </c>
    </row>
    <row r="18" spans="1:41" ht="28.5" x14ac:dyDescent="0.2">
      <c r="A18" s="82">
        <v>55</v>
      </c>
      <c r="B18" s="82">
        <v>58</v>
      </c>
      <c r="C18" s="92" t="s">
        <v>295</v>
      </c>
      <c r="D18" s="131" t="s">
        <v>296</v>
      </c>
      <c r="E18" s="93"/>
      <c r="F18" s="93" t="s">
        <v>235</v>
      </c>
      <c r="G18" s="93">
        <v>1E-3</v>
      </c>
      <c r="H18" s="92" t="s">
        <v>29</v>
      </c>
      <c r="I18" s="132" t="s">
        <v>97</v>
      </c>
      <c r="J18" s="132" t="s">
        <v>43</v>
      </c>
      <c r="K18" s="132">
        <v>0.02</v>
      </c>
      <c r="L18" s="133">
        <v>0.02</v>
      </c>
      <c r="M18" s="134">
        <v>35888</v>
      </c>
      <c r="N18" s="132" t="s">
        <v>108</v>
      </c>
      <c r="O18" s="132" t="s">
        <v>280</v>
      </c>
      <c r="P18" s="132" t="s">
        <v>97</v>
      </c>
      <c r="Q18" s="135" t="s">
        <v>301</v>
      </c>
      <c r="R18" s="133" t="s">
        <v>302</v>
      </c>
      <c r="S18" s="132"/>
      <c r="T18" s="132" t="s">
        <v>246</v>
      </c>
      <c r="U18" s="133"/>
      <c r="V18" s="133" t="s">
        <v>303</v>
      </c>
      <c r="W18" s="132" t="s">
        <v>97</v>
      </c>
      <c r="X18" s="132" t="s">
        <v>285</v>
      </c>
      <c r="Y18" s="132" t="s">
        <v>278</v>
      </c>
      <c r="Z18" s="132"/>
      <c r="AA18" s="132"/>
      <c r="AB18" s="132"/>
      <c r="AC18" s="132">
        <v>3</v>
      </c>
      <c r="AD18" s="132"/>
      <c r="AE18" s="132">
        <v>3</v>
      </c>
      <c r="AF18" s="132"/>
      <c r="AG18" s="132">
        <v>10</v>
      </c>
      <c r="AH18" s="133"/>
      <c r="AI18" s="133"/>
      <c r="AJ18" s="136" t="s">
        <v>101</v>
      </c>
      <c r="AK18" s="132"/>
      <c r="AL18" s="137"/>
      <c r="AM18" s="132" t="s">
        <v>97</v>
      </c>
      <c r="AN18" s="134">
        <v>45672</v>
      </c>
      <c r="AO18" s="132" t="b">
        <v>0</v>
      </c>
    </row>
    <row r="19" spans="1:41" ht="42.75" x14ac:dyDescent="0.2">
      <c r="A19" s="82">
        <v>55</v>
      </c>
      <c r="B19" s="82">
        <v>58</v>
      </c>
      <c r="C19" s="92" t="s">
        <v>295</v>
      </c>
      <c r="D19" s="131" t="s">
        <v>296</v>
      </c>
      <c r="E19" s="93"/>
      <c r="F19" s="93" t="s">
        <v>235</v>
      </c>
      <c r="G19" s="93">
        <v>1E-3</v>
      </c>
      <c r="H19" s="92" t="s">
        <v>29</v>
      </c>
      <c r="I19" s="132" t="s">
        <v>97</v>
      </c>
      <c r="J19" s="132" t="s">
        <v>47</v>
      </c>
      <c r="K19" s="132">
        <v>7.0000000000000001E-3</v>
      </c>
      <c r="L19" s="133">
        <v>7.0000000000000001E-3</v>
      </c>
      <c r="M19" s="134">
        <v>37226</v>
      </c>
      <c r="N19" s="132" t="s">
        <v>108</v>
      </c>
      <c r="O19" s="132" t="s">
        <v>280</v>
      </c>
      <c r="P19" s="132" t="s">
        <v>97</v>
      </c>
      <c r="Q19" s="135" t="s">
        <v>304</v>
      </c>
      <c r="R19" s="133" t="s">
        <v>305</v>
      </c>
      <c r="S19" s="132"/>
      <c r="T19" s="132" t="s">
        <v>246</v>
      </c>
      <c r="U19" s="133" t="s">
        <v>3406</v>
      </c>
      <c r="V19" s="133" t="s">
        <v>276</v>
      </c>
      <c r="W19" s="132" t="s">
        <v>97</v>
      </c>
      <c r="X19" s="132" t="s">
        <v>285</v>
      </c>
      <c r="Y19" s="132" t="s">
        <v>278</v>
      </c>
      <c r="Z19" s="132"/>
      <c r="AA19" s="132">
        <v>1</v>
      </c>
      <c r="AB19" s="132">
        <v>3</v>
      </c>
      <c r="AC19" s="132">
        <v>10</v>
      </c>
      <c r="AD19" s="132">
        <v>1</v>
      </c>
      <c r="AE19" s="132"/>
      <c r="AF19" s="132"/>
      <c r="AG19" s="132">
        <v>30</v>
      </c>
      <c r="AH19" s="133"/>
      <c r="AI19" s="133" t="s">
        <v>306</v>
      </c>
      <c r="AJ19" s="136" t="s">
        <v>101</v>
      </c>
      <c r="AK19" s="132"/>
      <c r="AL19" s="137"/>
      <c r="AM19" s="132" t="s">
        <v>97</v>
      </c>
      <c r="AN19" s="134">
        <v>45672</v>
      </c>
      <c r="AO19" s="132" t="b">
        <v>0</v>
      </c>
    </row>
    <row r="20" spans="1:41" ht="43.5" thickBot="1" x14ac:dyDescent="0.25">
      <c r="A20" s="82">
        <v>55</v>
      </c>
      <c r="B20" s="82">
        <v>58</v>
      </c>
      <c r="C20" s="92" t="s">
        <v>295</v>
      </c>
      <c r="D20" s="131" t="s">
        <v>296</v>
      </c>
      <c r="E20" s="93"/>
      <c r="F20" s="93" t="s">
        <v>235</v>
      </c>
      <c r="G20" s="93">
        <v>1E-3</v>
      </c>
      <c r="H20" s="92" t="s">
        <v>29</v>
      </c>
      <c r="I20" s="86" t="s">
        <v>97</v>
      </c>
      <c r="J20" s="86" t="s">
        <v>47</v>
      </c>
      <c r="K20" s="86">
        <v>7.0000000000000001E-3</v>
      </c>
      <c r="L20" s="87">
        <v>7.0000000000000001E-3</v>
      </c>
      <c r="M20" s="88">
        <v>37226</v>
      </c>
      <c r="N20" s="86" t="s">
        <v>108</v>
      </c>
      <c r="O20" s="86" t="s">
        <v>236</v>
      </c>
      <c r="P20" s="86" t="s">
        <v>97</v>
      </c>
      <c r="Q20" s="138" t="s">
        <v>307</v>
      </c>
      <c r="R20" s="87" t="s">
        <v>305</v>
      </c>
      <c r="S20" s="86"/>
      <c r="T20" s="86" t="s">
        <v>246</v>
      </c>
      <c r="U20" s="87" t="s">
        <v>3406</v>
      </c>
      <c r="V20" s="87" t="s">
        <v>276</v>
      </c>
      <c r="W20" s="86" t="s">
        <v>97</v>
      </c>
      <c r="X20" s="86" t="s">
        <v>285</v>
      </c>
      <c r="Y20" s="86" t="s">
        <v>278</v>
      </c>
      <c r="Z20" s="86"/>
      <c r="AA20" s="86">
        <v>1</v>
      </c>
      <c r="AB20" s="86">
        <v>3</v>
      </c>
      <c r="AC20" s="86">
        <v>10</v>
      </c>
      <c r="AD20" s="86">
        <v>1</v>
      </c>
      <c r="AE20" s="86"/>
      <c r="AF20" s="86"/>
      <c r="AG20" s="86">
        <v>30</v>
      </c>
      <c r="AH20" s="87"/>
      <c r="AI20" s="87" t="s">
        <v>306</v>
      </c>
      <c r="AJ20" s="89" t="s">
        <v>101</v>
      </c>
      <c r="AK20" s="86"/>
      <c r="AL20" s="90"/>
      <c r="AM20" s="86" t="s">
        <v>97</v>
      </c>
      <c r="AN20" s="88">
        <v>45672</v>
      </c>
      <c r="AO20" s="86" t="b">
        <v>0</v>
      </c>
    </row>
    <row r="21" spans="1:41" ht="135.75" customHeight="1" thickTop="1" x14ac:dyDescent="0.25">
      <c r="A21" s="71">
        <v>62</v>
      </c>
      <c r="B21" s="71">
        <v>324</v>
      </c>
      <c r="C21" s="73" t="s">
        <v>308</v>
      </c>
      <c r="D21" s="124" t="s">
        <v>309</v>
      </c>
      <c r="E21" s="74"/>
      <c r="F21" s="74" t="s">
        <v>235</v>
      </c>
      <c r="G21" s="74">
        <v>3.9</v>
      </c>
      <c r="H21" s="73" t="s">
        <v>29</v>
      </c>
      <c r="I21" s="125" t="s">
        <v>97</v>
      </c>
      <c r="J21" s="125" t="s">
        <v>29</v>
      </c>
      <c r="K21" s="125">
        <v>3.9</v>
      </c>
      <c r="L21" s="126">
        <v>3.9</v>
      </c>
      <c r="M21" s="127">
        <v>43891</v>
      </c>
      <c r="N21" s="125" t="s">
        <v>98</v>
      </c>
      <c r="O21" s="125" t="s">
        <v>236</v>
      </c>
      <c r="P21" s="125" t="s">
        <v>97</v>
      </c>
      <c r="Q21" s="128" t="s">
        <v>310</v>
      </c>
      <c r="R21" s="126" t="s">
        <v>311</v>
      </c>
      <c r="S21" s="125"/>
      <c r="T21" s="125" t="s">
        <v>246</v>
      </c>
      <c r="U21" s="126"/>
      <c r="V21" s="126" t="s">
        <v>312</v>
      </c>
      <c r="W21" s="125" t="s">
        <v>97</v>
      </c>
      <c r="X21" s="125" t="s">
        <v>241</v>
      </c>
      <c r="Y21" s="125" t="s">
        <v>97</v>
      </c>
      <c r="Z21" s="125" t="s">
        <v>313</v>
      </c>
      <c r="AA21" s="125">
        <v>3</v>
      </c>
      <c r="AB21" s="125">
        <v>10</v>
      </c>
      <c r="AC21" s="125">
        <v>3</v>
      </c>
      <c r="AD21" s="125"/>
      <c r="AE21" s="125"/>
      <c r="AF21" s="125"/>
      <c r="AG21" s="125">
        <v>90</v>
      </c>
      <c r="AH21" s="126" t="s">
        <v>314</v>
      </c>
      <c r="AI21" s="126"/>
      <c r="AJ21" s="129" t="s">
        <v>101</v>
      </c>
      <c r="AK21" s="80"/>
      <c r="AL21" s="79" t="s">
        <v>315</v>
      </c>
      <c r="AM21" s="80" t="s">
        <v>97</v>
      </c>
      <c r="AN21" s="130">
        <v>45672</v>
      </c>
      <c r="AO21" s="80" t="b">
        <v>1</v>
      </c>
    </row>
    <row r="22" spans="1:41" ht="30" x14ac:dyDescent="0.25">
      <c r="A22" s="82">
        <v>62</v>
      </c>
      <c r="B22" s="82">
        <v>324</v>
      </c>
      <c r="C22" s="92" t="s">
        <v>308</v>
      </c>
      <c r="D22" s="131" t="s">
        <v>309</v>
      </c>
      <c r="E22" s="93"/>
      <c r="F22" s="93" t="s">
        <v>235</v>
      </c>
      <c r="G22" s="93">
        <v>3.9</v>
      </c>
      <c r="H22" s="92" t="s">
        <v>29</v>
      </c>
      <c r="I22" s="140" t="s">
        <v>97</v>
      </c>
      <c r="J22" s="140" t="s">
        <v>29</v>
      </c>
      <c r="K22" s="140">
        <v>3.9</v>
      </c>
      <c r="L22" s="141">
        <v>3.9</v>
      </c>
      <c r="M22" s="142">
        <v>43891</v>
      </c>
      <c r="N22" s="140" t="s">
        <v>98</v>
      </c>
      <c r="O22" s="140" t="s">
        <v>270</v>
      </c>
      <c r="P22" s="140" t="s">
        <v>97</v>
      </c>
      <c r="Q22" s="143" t="s">
        <v>310</v>
      </c>
      <c r="R22" s="141" t="s">
        <v>311</v>
      </c>
      <c r="S22" s="140"/>
      <c r="T22" s="140" t="s">
        <v>246</v>
      </c>
      <c r="U22" s="141"/>
      <c r="V22" s="141" t="s">
        <v>312</v>
      </c>
      <c r="W22" s="140" t="s">
        <v>97</v>
      </c>
      <c r="X22" s="140" t="s">
        <v>241</v>
      </c>
      <c r="Y22" s="140" t="s">
        <v>97</v>
      </c>
      <c r="Z22" s="140" t="s">
        <v>313</v>
      </c>
      <c r="AA22" s="140">
        <v>3</v>
      </c>
      <c r="AB22" s="140">
        <v>10</v>
      </c>
      <c r="AC22" s="140">
        <v>3</v>
      </c>
      <c r="AD22" s="140"/>
      <c r="AE22" s="140"/>
      <c r="AF22" s="140"/>
      <c r="AG22" s="140">
        <v>90</v>
      </c>
      <c r="AH22" s="141" t="s">
        <v>314</v>
      </c>
      <c r="AI22" s="141"/>
      <c r="AJ22" s="144" t="s">
        <v>101</v>
      </c>
      <c r="AK22" s="132"/>
      <c r="AL22" s="137"/>
      <c r="AM22" s="132" t="s">
        <v>97</v>
      </c>
      <c r="AN22" s="145">
        <v>45672</v>
      </c>
      <c r="AO22" s="132" t="b">
        <v>1</v>
      </c>
    </row>
    <row r="23" spans="1:41" ht="28.5" x14ac:dyDescent="0.2">
      <c r="A23" s="82">
        <v>62</v>
      </c>
      <c r="B23" s="82">
        <v>324</v>
      </c>
      <c r="C23" s="92" t="s">
        <v>308</v>
      </c>
      <c r="D23" s="131" t="s">
        <v>309</v>
      </c>
      <c r="E23" s="93"/>
      <c r="F23" s="93" t="s">
        <v>235</v>
      </c>
      <c r="G23" s="93">
        <v>3.9</v>
      </c>
      <c r="H23" s="92" t="s">
        <v>29</v>
      </c>
      <c r="I23" s="132" t="s">
        <v>97</v>
      </c>
      <c r="J23" s="132" t="s">
        <v>43</v>
      </c>
      <c r="K23" s="132">
        <v>5</v>
      </c>
      <c r="L23" s="133">
        <v>5</v>
      </c>
      <c r="M23" s="134">
        <v>33695</v>
      </c>
      <c r="N23" s="132" t="s">
        <v>250</v>
      </c>
      <c r="O23" s="132" t="s">
        <v>236</v>
      </c>
      <c r="P23" s="132" t="s">
        <v>97</v>
      </c>
      <c r="Q23" s="135" t="s">
        <v>316</v>
      </c>
      <c r="R23" s="133" t="s">
        <v>311</v>
      </c>
      <c r="S23" s="132"/>
      <c r="T23" s="132" t="s">
        <v>246</v>
      </c>
      <c r="U23" s="133"/>
      <c r="V23" s="133" t="s">
        <v>317</v>
      </c>
      <c r="W23" s="132" t="s">
        <v>97</v>
      </c>
      <c r="X23" s="132" t="s">
        <v>241</v>
      </c>
      <c r="Y23" s="132" t="s">
        <v>97</v>
      </c>
      <c r="Z23" s="132" t="s">
        <v>318</v>
      </c>
      <c r="AA23" s="132">
        <v>3</v>
      </c>
      <c r="AB23" s="132">
        <v>10</v>
      </c>
      <c r="AC23" s="132">
        <v>3</v>
      </c>
      <c r="AD23" s="132"/>
      <c r="AE23" s="132"/>
      <c r="AF23" s="132"/>
      <c r="AG23" s="132">
        <v>100</v>
      </c>
      <c r="AH23" s="133"/>
      <c r="AI23" s="133" t="s">
        <v>319</v>
      </c>
      <c r="AJ23" s="136" t="s">
        <v>101</v>
      </c>
      <c r="AK23" s="132" t="s">
        <v>320</v>
      </c>
      <c r="AL23" s="137"/>
      <c r="AM23" s="132" t="s">
        <v>97</v>
      </c>
      <c r="AN23" s="134">
        <v>45672</v>
      </c>
      <c r="AO23" s="132" t="b">
        <v>0</v>
      </c>
    </row>
    <row r="24" spans="1:41" ht="28.5" x14ac:dyDescent="0.2">
      <c r="A24" s="82">
        <v>62</v>
      </c>
      <c r="B24" s="82">
        <v>324</v>
      </c>
      <c r="C24" s="92" t="s">
        <v>308</v>
      </c>
      <c r="D24" s="131" t="s">
        <v>309</v>
      </c>
      <c r="E24" s="93"/>
      <c r="F24" s="93" t="s">
        <v>235</v>
      </c>
      <c r="G24" s="93">
        <v>3.9</v>
      </c>
      <c r="H24" s="92" t="s">
        <v>29</v>
      </c>
      <c r="I24" s="132" t="s">
        <v>97</v>
      </c>
      <c r="J24" s="132" t="s">
        <v>43</v>
      </c>
      <c r="K24" s="132">
        <v>5</v>
      </c>
      <c r="L24" s="133">
        <v>5</v>
      </c>
      <c r="M24" s="134">
        <v>33695</v>
      </c>
      <c r="N24" s="132" t="s">
        <v>98</v>
      </c>
      <c r="O24" s="132" t="s">
        <v>270</v>
      </c>
      <c r="P24" s="132" t="s">
        <v>97</v>
      </c>
      <c r="Q24" s="135" t="s">
        <v>316</v>
      </c>
      <c r="R24" s="133" t="s">
        <v>311</v>
      </c>
      <c r="S24" s="132"/>
      <c r="T24" s="132" t="s">
        <v>246</v>
      </c>
      <c r="U24" s="133"/>
      <c r="V24" s="133" t="s">
        <v>317</v>
      </c>
      <c r="W24" s="132" t="s">
        <v>97</v>
      </c>
      <c r="X24" s="132" t="s">
        <v>241</v>
      </c>
      <c r="Y24" s="132" t="s">
        <v>97</v>
      </c>
      <c r="Z24" s="132" t="s">
        <v>318</v>
      </c>
      <c r="AA24" s="132">
        <v>3</v>
      </c>
      <c r="AB24" s="132">
        <v>10</v>
      </c>
      <c r="AC24" s="132">
        <v>3</v>
      </c>
      <c r="AD24" s="132"/>
      <c r="AE24" s="132"/>
      <c r="AF24" s="132"/>
      <c r="AG24" s="132">
        <v>100</v>
      </c>
      <c r="AH24" s="133"/>
      <c r="AI24" s="133"/>
      <c r="AJ24" s="136" t="s">
        <v>101</v>
      </c>
      <c r="AK24" s="132"/>
      <c r="AL24" s="137"/>
      <c r="AM24" s="132" t="s">
        <v>97</v>
      </c>
      <c r="AN24" s="134">
        <v>45672</v>
      </c>
      <c r="AO24" s="132" t="b">
        <v>0</v>
      </c>
    </row>
    <row r="25" spans="1:41" ht="28.5" x14ac:dyDescent="0.2">
      <c r="A25" s="82">
        <v>62</v>
      </c>
      <c r="B25" s="82">
        <v>324</v>
      </c>
      <c r="C25" s="92" t="s">
        <v>308</v>
      </c>
      <c r="D25" s="131" t="s">
        <v>309</v>
      </c>
      <c r="E25" s="93"/>
      <c r="F25" s="93" t="s">
        <v>235</v>
      </c>
      <c r="G25" s="93">
        <v>3.9</v>
      </c>
      <c r="H25" s="92" t="s">
        <v>29</v>
      </c>
      <c r="I25" s="132" t="s">
        <v>97</v>
      </c>
      <c r="J25" s="132" t="s">
        <v>47</v>
      </c>
      <c r="K25" s="132">
        <v>5</v>
      </c>
      <c r="L25" s="133">
        <v>5</v>
      </c>
      <c r="M25" s="134">
        <v>36557</v>
      </c>
      <c r="N25" s="132" t="s">
        <v>98</v>
      </c>
      <c r="O25" s="132" t="s">
        <v>236</v>
      </c>
      <c r="P25" s="132" t="s">
        <v>97</v>
      </c>
      <c r="Q25" s="135" t="s">
        <v>316</v>
      </c>
      <c r="R25" s="133" t="s">
        <v>311</v>
      </c>
      <c r="S25" s="132"/>
      <c r="T25" s="132" t="s">
        <v>246</v>
      </c>
      <c r="U25" s="133"/>
      <c r="V25" s="133" t="s">
        <v>317</v>
      </c>
      <c r="W25" s="132" t="s">
        <v>97</v>
      </c>
      <c r="X25" s="132" t="s">
        <v>241</v>
      </c>
      <c r="Y25" s="132" t="s">
        <v>97</v>
      </c>
      <c r="Z25" s="132" t="s">
        <v>321</v>
      </c>
      <c r="AA25" s="132">
        <v>3</v>
      </c>
      <c r="AB25" s="132">
        <v>10</v>
      </c>
      <c r="AC25" s="132">
        <v>3</v>
      </c>
      <c r="AD25" s="132"/>
      <c r="AE25" s="132"/>
      <c r="AF25" s="132"/>
      <c r="AG25" s="132">
        <v>100</v>
      </c>
      <c r="AH25" s="133"/>
      <c r="AI25" s="133"/>
      <c r="AJ25" s="136" t="s">
        <v>101</v>
      </c>
      <c r="AK25" s="132"/>
      <c r="AL25" s="137"/>
      <c r="AM25" s="132" t="s">
        <v>97</v>
      </c>
      <c r="AN25" s="134">
        <v>45672</v>
      </c>
      <c r="AO25" s="132" t="b">
        <v>0</v>
      </c>
    </row>
    <row r="26" spans="1:41" ht="28.5" x14ac:dyDescent="0.2">
      <c r="A26" s="82">
        <v>62</v>
      </c>
      <c r="B26" s="82">
        <v>324</v>
      </c>
      <c r="C26" s="92" t="s">
        <v>308</v>
      </c>
      <c r="D26" s="131" t="s">
        <v>309</v>
      </c>
      <c r="E26" s="93"/>
      <c r="F26" s="93" t="s">
        <v>235</v>
      </c>
      <c r="G26" s="93">
        <v>3.9</v>
      </c>
      <c r="H26" s="92" t="s">
        <v>29</v>
      </c>
      <c r="I26" s="132" t="s">
        <v>97</v>
      </c>
      <c r="J26" s="132" t="s">
        <v>47</v>
      </c>
      <c r="K26" s="132">
        <v>5</v>
      </c>
      <c r="L26" s="133">
        <v>5</v>
      </c>
      <c r="M26" s="134">
        <v>36557</v>
      </c>
      <c r="N26" s="132" t="s">
        <v>98</v>
      </c>
      <c r="O26" s="132" t="s">
        <v>270</v>
      </c>
      <c r="P26" s="132" t="s">
        <v>97</v>
      </c>
      <c r="Q26" s="135" t="s">
        <v>316</v>
      </c>
      <c r="R26" s="133" t="s">
        <v>311</v>
      </c>
      <c r="S26" s="132"/>
      <c r="T26" s="132" t="s">
        <v>246</v>
      </c>
      <c r="U26" s="133"/>
      <c r="V26" s="133" t="s">
        <v>317</v>
      </c>
      <c r="W26" s="132" t="s">
        <v>97</v>
      </c>
      <c r="X26" s="132" t="s">
        <v>241</v>
      </c>
      <c r="Y26" s="132" t="s">
        <v>97</v>
      </c>
      <c r="Z26" s="132" t="s">
        <v>321</v>
      </c>
      <c r="AA26" s="132">
        <v>3</v>
      </c>
      <c r="AB26" s="132">
        <v>10</v>
      </c>
      <c r="AC26" s="132">
        <v>3</v>
      </c>
      <c r="AD26" s="132"/>
      <c r="AE26" s="132"/>
      <c r="AF26" s="132"/>
      <c r="AG26" s="132">
        <v>100</v>
      </c>
      <c r="AH26" s="133"/>
      <c r="AI26" s="133"/>
      <c r="AJ26" s="136" t="s">
        <v>101</v>
      </c>
      <c r="AK26" s="132"/>
      <c r="AL26" s="137"/>
      <c r="AM26" s="132" t="s">
        <v>97</v>
      </c>
      <c r="AN26" s="134">
        <v>45672</v>
      </c>
      <c r="AO26" s="132" t="b">
        <v>0</v>
      </c>
    </row>
    <row r="27" spans="1:41" ht="29.25" thickBot="1" x14ac:dyDescent="0.25">
      <c r="A27" s="82">
        <v>62</v>
      </c>
      <c r="B27" s="82">
        <v>324</v>
      </c>
      <c r="C27" s="92" t="s">
        <v>308</v>
      </c>
      <c r="D27" s="131" t="s">
        <v>309</v>
      </c>
      <c r="E27" s="93"/>
      <c r="F27" s="93" t="s">
        <v>235</v>
      </c>
      <c r="G27" s="93">
        <v>3.9</v>
      </c>
      <c r="H27" s="92" t="s">
        <v>29</v>
      </c>
      <c r="I27" s="86" t="s">
        <v>97</v>
      </c>
      <c r="J27" s="86" t="s">
        <v>45</v>
      </c>
      <c r="K27" s="86">
        <v>100</v>
      </c>
      <c r="L27" s="87">
        <v>100</v>
      </c>
      <c r="M27" s="88">
        <v>39238</v>
      </c>
      <c r="N27" s="86" t="s">
        <v>98</v>
      </c>
      <c r="O27" s="86" t="s">
        <v>236</v>
      </c>
      <c r="P27" s="86" t="s">
        <v>97</v>
      </c>
      <c r="Q27" s="138" t="s">
        <v>322</v>
      </c>
      <c r="R27" s="87" t="s">
        <v>311</v>
      </c>
      <c r="S27" s="86"/>
      <c r="T27" s="86" t="s">
        <v>253</v>
      </c>
      <c r="U27" s="87"/>
      <c r="V27" s="87" t="s">
        <v>263</v>
      </c>
      <c r="W27" s="86" t="s">
        <v>97</v>
      </c>
      <c r="X27" s="86" t="s">
        <v>323</v>
      </c>
      <c r="Y27" s="86" t="s">
        <v>97</v>
      </c>
      <c r="Z27" s="86" t="s">
        <v>324</v>
      </c>
      <c r="AA27" s="86">
        <v>3</v>
      </c>
      <c r="AB27" s="86">
        <v>10</v>
      </c>
      <c r="AC27" s="86"/>
      <c r="AD27" s="86"/>
      <c r="AE27" s="86"/>
      <c r="AF27" s="86"/>
      <c r="AG27" s="86">
        <v>30</v>
      </c>
      <c r="AH27" s="87"/>
      <c r="AI27" s="87"/>
      <c r="AJ27" s="89" t="s">
        <v>101</v>
      </c>
      <c r="AK27" s="86"/>
      <c r="AL27" s="90"/>
      <c r="AM27" s="86" t="s">
        <v>97</v>
      </c>
      <c r="AN27" s="88">
        <v>45672</v>
      </c>
      <c r="AO27" s="86" t="b">
        <v>0</v>
      </c>
    </row>
    <row r="28" spans="1:41" ht="30.75" thickTop="1" x14ac:dyDescent="0.25">
      <c r="A28" s="71">
        <v>63</v>
      </c>
      <c r="B28" s="71">
        <v>73</v>
      </c>
      <c r="C28" s="73" t="s">
        <v>325</v>
      </c>
      <c r="D28" s="124" t="s">
        <v>326</v>
      </c>
      <c r="E28" s="74"/>
      <c r="F28" s="74" t="s">
        <v>235</v>
      </c>
      <c r="G28" s="74">
        <v>1.7</v>
      </c>
      <c r="H28" s="73" t="s">
        <v>47</v>
      </c>
      <c r="I28" s="125" t="s">
        <v>97</v>
      </c>
      <c r="J28" s="125" t="s">
        <v>47</v>
      </c>
      <c r="K28" s="125">
        <v>1.7</v>
      </c>
      <c r="L28" s="126">
        <v>1.7</v>
      </c>
      <c r="M28" s="127">
        <v>45017</v>
      </c>
      <c r="N28" s="125" t="s">
        <v>108</v>
      </c>
      <c r="O28" s="125" t="s">
        <v>270</v>
      </c>
      <c r="P28" s="125" t="s">
        <v>97</v>
      </c>
      <c r="Q28" s="128" t="s">
        <v>327</v>
      </c>
      <c r="R28" s="126" t="s">
        <v>328</v>
      </c>
      <c r="S28" s="125"/>
      <c r="T28" s="125" t="s">
        <v>246</v>
      </c>
      <c r="U28" s="126"/>
      <c r="V28" s="126" t="s">
        <v>329</v>
      </c>
      <c r="W28" s="125" t="s">
        <v>97</v>
      </c>
      <c r="X28" s="125" t="s">
        <v>330</v>
      </c>
      <c r="Y28" s="125" t="s">
        <v>278</v>
      </c>
      <c r="Z28" s="125"/>
      <c r="AA28" s="125"/>
      <c r="AB28" s="125">
        <v>100</v>
      </c>
      <c r="AC28" s="125">
        <v>3</v>
      </c>
      <c r="AD28" s="125">
        <v>10</v>
      </c>
      <c r="AE28" s="125"/>
      <c r="AF28" s="125"/>
      <c r="AG28" s="125">
        <v>3000</v>
      </c>
      <c r="AH28" s="126" t="s">
        <v>3440</v>
      </c>
      <c r="AI28" s="126"/>
      <c r="AJ28" s="129" t="s">
        <v>101</v>
      </c>
      <c r="AK28" s="80"/>
      <c r="AL28" s="79" t="s">
        <v>331</v>
      </c>
      <c r="AM28" s="80" t="s">
        <v>97</v>
      </c>
      <c r="AN28" s="130">
        <v>45859</v>
      </c>
      <c r="AO28" s="80" t="b">
        <v>1</v>
      </c>
    </row>
    <row r="29" spans="1:41" ht="43.5" thickBot="1" x14ac:dyDescent="0.25">
      <c r="A29" s="82">
        <v>63</v>
      </c>
      <c r="B29" s="82">
        <v>73</v>
      </c>
      <c r="C29" s="92" t="s">
        <v>325</v>
      </c>
      <c r="D29" s="131" t="s">
        <v>326</v>
      </c>
      <c r="E29" s="93"/>
      <c r="F29" s="93" t="s">
        <v>235</v>
      </c>
      <c r="G29" s="93">
        <v>1.7</v>
      </c>
      <c r="H29" s="92" t="s">
        <v>47</v>
      </c>
      <c r="I29" s="86" t="s">
        <v>97</v>
      </c>
      <c r="J29" s="86" t="s">
        <v>29</v>
      </c>
      <c r="K29" s="86">
        <v>100</v>
      </c>
      <c r="L29" s="87">
        <v>100</v>
      </c>
      <c r="M29" s="88">
        <v>42948</v>
      </c>
      <c r="N29" s="86" t="s">
        <v>108</v>
      </c>
      <c r="O29" s="86" t="s">
        <v>270</v>
      </c>
      <c r="P29" s="86" t="s">
        <v>97</v>
      </c>
      <c r="Q29" s="138" t="s">
        <v>327</v>
      </c>
      <c r="R29" s="87" t="s">
        <v>332</v>
      </c>
      <c r="S29" s="86"/>
      <c r="T29" s="86" t="s">
        <v>246</v>
      </c>
      <c r="U29" s="87"/>
      <c r="V29" s="87" t="s">
        <v>333</v>
      </c>
      <c r="W29" s="86" t="s">
        <v>97</v>
      </c>
      <c r="X29" s="86" t="s">
        <v>334</v>
      </c>
      <c r="Y29" s="86" t="s">
        <v>278</v>
      </c>
      <c r="Z29" s="86"/>
      <c r="AA29" s="86"/>
      <c r="AB29" s="86">
        <v>10</v>
      </c>
      <c r="AC29" s="86">
        <v>3</v>
      </c>
      <c r="AD29" s="86"/>
      <c r="AE29" s="86"/>
      <c r="AF29" s="86"/>
      <c r="AG29" s="86">
        <v>30</v>
      </c>
      <c r="AH29" s="87"/>
      <c r="AI29" s="87" t="s">
        <v>335</v>
      </c>
      <c r="AJ29" s="89" t="s">
        <v>101</v>
      </c>
      <c r="AK29" s="86" t="s">
        <v>336</v>
      </c>
      <c r="AL29" s="90"/>
      <c r="AM29" s="86" t="s">
        <v>97</v>
      </c>
      <c r="AN29" s="88">
        <v>45859</v>
      </c>
      <c r="AO29" s="86" t="b">
        <v>0</v>
      </c>
    </row>
    <row r="30" spans="1:41" ht="45.75" customHeight="1" thickTop="1" x14ac:dyDescent="0.25">
      <c r="A30" s="71">
        <v>81</v>
      </c>
      <c r="B30" s="71">
        <v>90</v>
      </c>
      <c r="C30" s="73" t="s">
        <v>337</v>
      </c>
      <c r="D30" s="124" t="s">
        <v>338</v>
      </c>
      <c r="E30" s="74"/>
      <c r="F30" s="74" t="s">
        <v>235</v>
      </c>
      <c r="G30" s="74">
        <v>300</v>
      </c>
      <c r="H30" s="73" t="s">
        <v>29</v>
      </c>
      <c r="I30" s="125" t="s">
        <v>97</v>
      </c>
      <c r="J30" s="125" t="s">
        <v>29</v>
      </c>
      <c r="K30" s="125">
        <v>300</v>
      </c>
      <c r="L30" s="126">
        <v>300</v>
      </c>
      <c r="M30" s="127">
        <v>45839</v>
      </c>
      <c r="N30" s="125" t="s">
        <v>108</v>
      </c>
      <c r="O30" s="125" t="s">
        <v>270</v>
      </c>
      <c r="P30" s="125" t="s">
        <v>97</v>
      </c>
      <c r="Q30" s="128" t="s">
        <v>339</v>
      </c>
      <c r="R30" s="126" t="s">
        <v>340</v>
      </c>
      <c r="S30" s="125"/>
      <c r="T30" s="125" t="s">
        <v>341</v>
      </c>
      <c r="U30" s="126"/>
      <c r="V30" s="126" t="s">
        <v>342</v>
      </c>
      <c r="W30" s="125" t="s">
        <v>97</v>
      </c>
      <c r="X30" s="125" t="s">
        <v>343</v>
      </c>
      <c r="Y30" s="125" t="s">
        <v>278</v>
      </c>
      <c r="Z30" s="125"/>
      <c r="AA30" s="125"/>
      <c r="AB30" s="125">
        <v>10</v>
      </c>
      <c r="AC30" s="125"/>
      <c r="AD30" s="125"/>
      <c r="AE30" s="125"/>
      <c r="AF30" s="125"/>
      <c r="AG30" s="125">
        <v>10</v>
      </c>
      <c r="AH30" s="126"/>
      <c r="AI30" s="126"/>
      <c r="AJ30" s="139" t="s">
        <v>101</v>
      </c>
      <c r="AK30" s="80"/>
      <c r="AL30" s="79" t="s">
        <v>344</v>
      </c>
      <c r="AM30" s="80" t="s">
        <v>97</v>
      </c>
      <c r="AN30" s="130">
        <v>45859</v>
      </c>
      <c r="AO30" s="80" t="b">
        <v>1</v>
      </c>
    </row>
    <row r="31" spans="1:41" x14ac:dyDescent="0.2">
      <c r="A31" s="82">
        <v>81</v>
      </c>
      <c r="B31" s="82">
        <v>90</v>
      </c>
      <c r="C31" s="92" t="s">
        <v>337</v>
      </c>
      <c r="D31" s="131" t="s">
        <v>338</v>
      </c>
      <c r="E31" s="93"/>
      <c r="F31" s="93" t="s">
        <v>235</v>
      </c>
      <c r="G31" s="93">
        <v>300</v>
      </c>
      <c r="H31" s="92" t="s">
        <v>29</v>
      </c>
      <c r="I31" s="132" t="s">
        <v>97</v>
      </c>
      <c r="J31" s="132" t="s">
        <v>43</v>
      </c>
      <c r="K31" s="132">
        <v>700</v>
      </c>
      <c r="L31" s="133">
        <v>700</v>
      </c>
      <c r="M31" s="134">
        <v>34912</v>
      </c>
      <c r="N31" s="132" t="s">
        <v>108</v>
      </c>
      <c r="O31" s="132" t="s">
        <v>270</v>
      </c>
      <c r="P31" s="132" t="s">
        <v>97</v>
      </c>
      <c r="Q31" s="135" t="s">
        <v>345</v>
      </c>
      <c r="R31" s="133" t="s">
        <v>346</v>
      </c>
      <c r="S31" s="132"/>
      <c r="T31" s="132" t="s">
        <v>239</v>
      </c>
      <c r="U31" s="133"/>
      <c r="V31" s="133" t="s">
        <v>347</v>
      </c>
      <c r="W31" s="132" t="s">
        <v>97</v>
      </c>
      <c r="X31" s="132" t="s">
        <v>285</v>
      </c>
      <c r="Y31" s="132" t="s">
        <v>278</v>
      </c>
      <c r="Z31" s="132"/>
      <c r="AA31" s="132"/>
      <c r="AB31" s="132">
        <v>3</v>
      </c>
      <c r="AC31" s="132"/>
      <c r="AD31" s="132" t="s">
        <v>269</v>
      </c>
      <c r="AE31" s="132" t="s">
        <v>269</v>
      </c>
      <c r="AF31" s="132">
        <v>10</v>
      </c>
      <c r="AG31" s="132">
        <v>30</v>
      </c>
      <c r="AH31" s="133"/>
      <c r="AI31" s="133"/>
      <c r="AJ31" s="136" t="s">
        <v>101</v>
      </c>
      <c r="AK31" s="132"/>
      <c r="AL31" s="137"/>
      <c r="AM31" s="132" t="s">
        <v>97</v>
      </c>
      <c r="AN31" s="134">
        <v>45672</v>
      </c>
      <c r="AO31" s="132" t="b">
        <v>0</v>
      </c>
    </row>
    <row r="32" spans="1:41" ht="43.5" thickBot="1" x14ac:dyDescent="0.25">
      <c r="A32" s="82">
        <v>81</v>
      </c>
      <c r="B32" s="82">
        <v>90</v>
      </c>
      <c r="C32" s="92" t="s">
        <v>337</v>
      </c>
      <c r="D32" s="131" t="s">
        <v>338</v>
      </c>
      <c r="E32" s="93"/>
      <c r="F32" s="93" t="s">
        <v>235</v>
      </c>
      <c r="G32" s="93">
        <v>300</v>
      </c>
      <c r="H32" s="92" t="s">
        <v>29</v>
      </c>
      <c r="I32" s="86" t="s">
        <v>97</v>
      </c>
      <c r="J32" s="86" t="s">
        <v>47</v>
      </c>
      <c r="K32" s="86">
        <v>800</v>
      </c>
      <c r="L32" s="87">
        <v>800</v>
      </c>
      <c r="M32" s="88">
        <v>37377</v>
      </c>
      <c r="N32" s="86" t="s">
        <v>108</v>
      </c>
      <c r="O32" s="86" t="s">
        <v>270</v>
      </c>
      <c r="P32" s="86" t="s">
        <v>97</v>
      </c>
      <c r="Q32" s="138" t="s">
        <v>345</v>
      </c>
      <c r="R32" s="87" t="s">
        <v>348</v>
      </c>
      <c r="S32" s="86"/>
      <c r="T32" s="86" t="s">
        <v>349</v>
      </c>
      <c r="U32" s="87"/>
      <c r="V32" s="87" t="s">
        <v>347</v>
      </c>
      <c r="W32" s="86" t="s">
        <v>97</v>
      </c>
      <c r="X32" s="86" t="s">
        <v>285</v>
      </c>
      <c r="Y32" s="86" t="s">
        <v>278</v>
      </c>
      <c r="Z32" s="86"/>
      <c r="AA32" s="86"/>
      <c r="AB32" s="86">
        <v>10</v>
      </c>
      <c r="AC32" s="86"/>
      <c r="AD32" s="86"/>
      <c r="AE32" s="86"/>
      <c r="AF32" s="86"/>
      <c r="AG32" s="86">
        <v>10</v>
      </c>
      <c r="AH32" s="87"/>
      <c r="AI32" s="87"/>
      <c r="AJ32" s="89" t="s">
        <v>101</v>
      </c>
      <c r="AK32" s="86" t="s">
        <v>350</v>
      </c>
      <c r="AL32" s="90"/>
      <c r="AM32" s="86" t="s">
        <v>97</v>
      </c>
      <c r="AN32" s="88">
        <v>45672</v>
      </c>
      <c r="AO32" s="86" t="b">
        <v>0</v>
      </c>
    </row>
    <row r="33" spans="1:41" ht="60.75" customHeight="1" thickTop="1" x14ac:dyDescent="0.25">
      <c r="A33" s="71">
        <v>103</v>
      </c>
      <c r="B33" s="71">
        <v>230</v>
      </c>
      <c r="C33" s="73" t="s">
        <v>351</v>
      </c>
      <c r="D33" s="124" t="s">
        <v>352</v>
      </c>
      <c r="E33" s="74"/>
      <c r="F33" s="74" t="s">
        <v>235</v>
      </c>
      <c r="G33" s="74">
        <v>4000</v>
      </c>
      <c r="H33" s="73" t="s">
        <v>45</v>
      </c>
      <c r="I33" s="125" t="s">
        <v>97</v>
      </c>
      <c r="J33" s="125" t="s">
        <v>45</v>
      </c>
      <c r="K33" s="125">
        <v>4000</v>
      </c>
      <c r="L33" s="126">
        <v>4000</v>
      </c>
      <c r="M33" s="127">
        <v>39287</v>
      </c>
      <c r="N33" s="125" t="s">
        <v>98</v>
      </c>
      <c r="O33" s="125" t="s">
        <v>353</v>
      </c>
      <c r="P33" s="125" t="s">
        <v>97</v>
      </c>
      <c r="Q33" s="128" t="s">
        <v>354</v>
      </c>
      <c r="R33" s="126" t="s">
        <v>355</v>
      </c>
      <c r="S33" s="125"/>
      <c r="T33" s="125" t="s">
        <v>239</v>
      </c>
      <c r="U33" s="126"/>
      <c r="V33" s="126" t="s">
        <v>356</v>
      </c>
      <c r="W33" s="125" t="s">
        <v>97</v>
      </c>
      <c r="X33" s="125" t="s">
        <v>357</v>
      </c>
      <c r="Y33" s="125" t="s">
        <v>97</v>
      </c>
      <c r="Z33" s="125" t="s">
        <v>358</v>
      </c>
      <c r="AA33" s="125">
        <v>3</v>
      </c>
      <c r="AB33" s="125">
        <v>10</v>
      </c>
      <c r="AC33" s="125"/>
      <c r="AD33" s="125"/>
      <c r="AE33" s="125">
        <v>10</v>
      </c>
      <c r="AF33" s="125"/>
      <c r="AG33" s="125">
        <v>300</v>
      </c>
      <c r="AH33" s="126"/>
      <c r="AI33" s="126" t="s">
        <v>359</v>
      </c>
      <c r="AJ33" s="129" t="s">
        <v>101</v>
      </c>
      <c r="AK33" s="80"/>
      <c r="AL33" s="79" t="s">
        <v>360</v>
      </c>
      <c r="AM33" s="80" t="s">
        <v>97</v>
      </c>
      <c r="AN33" s="130">
        <v>45672</v>
      </c>
      <c r="AO33" s="80" t="b">
        <v>1</v>
      </c>
    </row>
    <row r="34" spans="1:41" x14ac:dyDescent="0.2">
      <c r="A34" s="82">
        <v>103</v>
      </c>
      <c r="B34" s="82">
        <v>230</v>
      </c>
      <c r="C34" s="92" t="s">
        <v>351</v>
      </c>
      <c r="D34" s="131" t="s">
        <v>352</v>
      </c>
      <c r="E34" s="93"/>
      <c r="F34" s="93" t="s">
        <v>235</v>
      </c>
      <c r="G34" s="93">
        <v>4000</v>
      </c>
      <c r="H34" s="92" t="s">
        <v>45</v>
      </c>
      <c r="I34" s="132" t="s">
        <v>97</v>
      </c>
      <c r="J34" s="132" t="s">
        <v>43</v>
      </c>
      <c r="K34" s="132">
        <v>10000</v>
      </c>
      <c r="L34" s="133">
        <v>10000</v>
      </c>
      <c r="M34" s="134">
        <v>33329</v>
      </c>
      <c r="N34" s="132" t="s">
        <v>98</v>
      </c>
      <c r="O34" s="132" t="s">
        <v>353</v>
      </c>
      <c r="P34" s="132" t="s">
        <v>97</v>
      </c>
      <c r="Q34" s="135" t="s">
        <v>354</v>
      </c>
      <c r="R34" s="133" t="s">
        <v>355</v>
      </c>
      <c r="S34" s="132"/>
      <c r="T34" s="132" t="s">
        <v>253</v>
      </c>
      <c r="U34" s="133"/>
      <c r="V34" s="133" t="s">
        <v>356</v>
      </c>
      <c r="W34" s="132" t="s">
        <v>278</v>
      </c>
      <c r="X34" s="132" t="s">
        <v>361</v>
      </c>
      <c r="Y34" s="132" t="s">
        <v>97</v>
      </c>
      <c r="Z34" s="132" t="s">
        <v>362</v>
      </c>
      <c r="AA34" s="132">
        <v>3</v>
      </c>
      <c r="AB34" s="132">
        <v>10</v>
      </c>
      <c r="AC34" s="132"/>
      <c r="AD34" s="132"/>
      <c r="AE34" s="132">
        <v>10</v>
      </c>
      <c r="AF34" s="132"/>
      <c r="AG34" s="132">
        <v>300</v>
      </c>
      <c r="AH34" s="133"/>
      <c r="AI34" s="133"/>
      <c r="AJ34" s="136" t="s">
        <v>101</v>
      </c>
      <c r="AK34" s="132"/>
      <c r="AL34" s="137"/>
      <c r="AM34" s="132" t="s">
        <v>97</v>
      </c>
      <c r="AN34" s="134">
        <v>45672</v>
      </c>
      <c r="AO34" s="132" t="b">
        <v>0</v>
      </c>
    </row>
    <row r="35" spans="1:41" ht="15" thickBot="1" x14ac:dyDescent="0.25">
      <c r="A35" s="82">
        <v>103</v>
      </c>
      <c r="B35" s="82">
        <v>230</v>
      </c>
      <c r="C35" s="92" t="s">
        <v>351</v>
      </c>
      <c r="D35" s="131" t="s">
        <v>352</v>
      </c>
      <c r="E35" s="93"/>
      <c r="F35" s="93" t="s">
        <v>235</v>
      </c>
      <c r="G35" s="93">
        <v>4000</v>
      </c>
      <c r="H35" s="92" t="s">
        <v>45</v>
      </c>
      <c r="I35" s="86" t="s">
        <v>97</v>
      </c>
      <c r="J35" s="86" t="s">
        <v>47</v>
      </c>
      <c r="K35" s="86">
        <v>30000</v>
      </c>
      <c r="L35" s="87">
        <v>30000</v>
      </c>
      <c r="M35" s="88">
        <v>36617</v>
      </c>
      <c r="N35" s="86" t="s">
        <v>267</v>
      </c>
      <c r="O35" s="86" t="s">
        <v>353</v>
      </c>
      <c r="P35" s="86" t="s">
        <v>97</v>
      </c>
      <c r="Q35" s="138" t="s">
        <v>354</v>
      </c>
      <c r="R35" s="87" t="s">
        <v>355</v>
      </c>
      <c r="S35" s="86"/>
      <c r="T35" s="86" t="s">
        <v>253</v>
      </c>
      <c r="U35" s="87"/>
      <c r="V35" s="87" t="s">
        <v>356</v>
      </c>
      <c r="W35" s="86" t="s">
        <v>97</v>
      </c>
      <c r="X35" s="86" t="s">
        <v>357</v>
      </c>
      <c r="Y35" s="86" t="s">
        <v>97</v>
      </c>
      <c r="Z35" s="86" t="s">
        <v>362</v>
      </c>
      <c r="AA35" s="86">
        <v>3</v>
      </c>
      <c r="AB35" s="86">
        <v>10</v>
      </c>
      <c r="AC35" s="86"/>
      <c r="AD35" s="86"/>
      <c r="AE35" s="86"/>
      <c r="AF35" s="86"/>
      <c r="AG35" s="86">
        <v>30</v>
      </c>
      <c r="AH35" s="87"/>
      <c r="AI35" s="87"/>
      <c r="AJ35" s="89" t="s">
        <v>101</v>
      </c>
      <c r="AK35" s="86" t="s">
        <v>363</v>
      </c>
      <c r="AL35" s="90"/>
      <c r="AM35" s="86" t="s">
        <v>97</v>
      </c>
      <c r="AN35" s="88">
        <v>45672</v>
      </c>
      <c r="AO35" s="86" t="b">
        <v>0</v>
      </c>
    </row>
    <row r="36" spans="1:41" ht="60.75" customHeight="1" thickTop="1" x14ac:dyDescent="0.25">
      <c r="A36" s="71">
        <v>105</v>
      </c>
      <c r="B36" s="71">
        <v>118</v>
      </c>
      <c r="C36" s="73" t="s">
        <v>112</v>
      </c>
      <c r="D36" s="124" t="s">
        <v>113</v>
      </c>
      <c r="E36" s="74"/>
      <c r="F36" s="74" t="s">
        <v>235</v>
      </c>
      <c r="G36" s="74">
        <v>2</v>
      </c>
      <c r="H36" s="73" t="s">
        <v>29</v>
      </c>
      <c r="I36" s="125" t="s">
        <v>97</v>
      </c>
      <c r="J36" s="125" t="s">
        <v>29</v>
      </c>
      <c r="K36" s="125">
        <v>2</v>
      </c>
      <c r="L36" s="126">
        <v>2</v>
      </c>
      <c r="M36" s="127">
        <v>45566</v>
      </c>
      <c r="N36" s="125" t="s">
        <v>98</v>
      </c>
      <c r="O36" s="125" t="s">
        <v>236</v>
      </c>
      <c r="P36" s="125" t="s">
        <v>97</v>
      </c>
      <c r="Q36" s="128" t="s">
        <v>364</v>
      </c>
      <c r="R36" s="126" t="s">
        <v>245</v>
      </c>
      <c r="S36" s="125"/>
      <c r="T36" s="125" t="s">
        <v>246</v>
      </c>
      <c r="U36" s="126"/>
      <c r="V36" s="126" t="s">
        <v>365</v>
      </c>
      <c r="W36" s="125" t="s">
        <v>97</v>
      </c>
      <c r="X36" s="125" t="s">
        <v>241</v>
      </c>
      <c r="Y36" s="125" t="s">
        <v>97</v>
      </c>
      <c r="Z36" s="125" t="s">
        <v>366</v>
      </c>
      <c r="AA36" s="125">
        <v>3</v>
      </c>
      <c r="AB36" s="125">
        <v>10</v>
      </c>
      <c r="AC36" s="125">
        <v>10</v>
      </c>
      <c r="AD36" s="125"/>
      <c r="AE36" s="125"/>
      <c r="AF36" s="125"/>
      <c r="AG36" s="125">
        <v>300</v>
      </c>
      <c r="AH36" s="126"/>
      <c r="AI36" s="126"/>
      <c r="AJ36" s="129" t="s">
        <v>101</v>
      </c>
      <c r="AK36" s="80"/>
      <c r="AL36" s="79" t="s">
        <v>367</v>
      </c>
      <c r="AM36" s="80" t="s">
        <v>97</v>
      </c>
      <c r="AN36" s="130">
        <v>45672</v>
      </c>
      <c r="AO36" s="80" t="b">
        <v>1</v>
      </c>
    </row>
    <row r="37" spans="1:41" ht="28.5" x14ac:dyDescent="0.2">
      <c r="A37" s="82">
        <v>105</v>
      </c>
      <c r="B37" s="82">
        <v>118</v>
      </c>
      <c r="C37" s="92" t="s">
        <v>112</v>
      </c>
      <c r="D37" s="131" t="s">
        <v>113</v>
      </c>
      <c r="E37" s="93"/>
      <c r="F37" s="93" t="s">
        <v>235</v>
      </c>
      <c r="G37" s="93">
        <v>2</v>
      </c>
      <c r="H37" s="92" t="s">
        <v>29</v>
      </c>
      <c r="I37" s="132" t="s">
        <v>97</v>
      </c>
      <c r="J37" s="132" t="s">
        <v>47</v>
      </c>
      <c r="K37" s="132">
        <v>300</v>
      </c>
      <c r="L37" s="133">
        <v>300</v>
      </c>
      <c r="M37" s="134">
        <v>36617</v>
      </c>
      <c r="N37" s="132" t="s">
        <v>250</v>
      </c>
      <c r="O37" s="132" t="s">
        <v>368</v>
      </c>
      <c r="P37" s="132" t="s">
        <v>97</v>
      </c>
      <c r="Q37" s="135" t="s">
        <v>369</v>
      </c>
      <c r="R37" s="133" t="s">
        <v>370</v>
      </c>
      <c r="S37" s="132"/>
      <c r="T37" s="132" t="s">
        <v>246</v>
      </c>
      <c r="U37" s="133"/>
      <c r="V37" s="133" t="s">
        <v>371</v>
      </c>
      <c r="W37" s="132" t="s">
        <v>97</v>
      </c>
      <c r="X37" s="132" t="s">
        <v>372</v>
      </c>
      <c r="Y37" s="132" t="s">
        <v>97</v>
      </c>
      <c r="Z37" s="132" t="s">
        <v>373</v>
      </c>
      <c r="AA37" s="132">
        <v>3</v>
      </c>
      <c r="AB37" s="132">
        <v>10</v>
      </c>
      <c r="AC37" s="132">
        <v>10</v>
      </c>
      <c r="AD37" s="132"/>
      <c r="AE37" s="132"/>
      <c r="AF37" s="132"/>
      <c r="AG37" s="132">
        <v>300</v>
      </c>
      <c r="AH37" s="133"/>
      <c r="AI37" s="133"/>
      <c r="AJ37" s="136" t="s">
        <v>101</v>
      </c>
      <c r="AK37" s="132"/>
      <c r="AL37" s="137"/>
      <c r="AM37" s="132" t="s">
        <v>97</v>
      </c>
      <c r="AN37" s="134">
        <v>45672</v>
      </c>
      <c r="AO37" s="132" t="b">
        <v>0</v>
      </c>
    </row>
    <row r="38" spans="1:41" ht="29.25" thickBot="1" x14ac:dyDescent="0.25">
      <c r="A38" s="82">
        <v>105</v>
      </c>
      <c r="B38" s="82">
        <v>118</v>
      </c>
      <c r="C38" s="92" t="s">
        <v>112</v>
      </c>
      <c r="D38" s="131" t="s">
        <v>113</v>
      </c>
      <c r="E38" s="93"/>
      <c r="F38" s="93" t="s">
        <v>235</v>
      </c>
      <c r="G38" s="93">
        <v>2</v>
      </c>
      <c r="H38" s="92" t="s">
        <v>29</v>
      </c>
      <c r="I38" s="86" t="s">
        <v>97</v>
      </c>
      <c r="J38" s="86" t="s">
        <v>47</v>
      </c>
      <c r="K38" s="86">
        <v>300</v>
      </c>
      <c r="L38" s="87">
        <v>300</v>
      </c>
      <c r="M38" s="88">
        <v>36617</v>
      </c>
      <c r="N38" s="86" t="s">
        <v>250</v>
      </c>
      <c r="O38" s="86" t="s">
        <v>363</v>
      </c>
      <c r="P38" s="86" t="s">
        <v>97</v>
      </c>
      <c r="Q38" s="138" t="s">
        <v>369</v>
      </c>
      <c r="R38" s="87" t="s">
        <v>370</v>
      </c>
      <c r="S38" s="86"/>
      <c r="T38" s="86" t="s">
        <v>246</v>
      </c>
      <c r="U38" s="87"/>
      <c r="V38" s="87" t="s">
        <v>371</v>
      </c>
      <c r="W38" s="86" t="s">
        <v>97</v>
      </c>
      <c r="X38" s="86" t="s">
        <v>372</v>
      </c>
      <c r="Y38" s="86" t="s">
        <v>97</v>
      </c>
      <c r="Z38" s="86" t="s">
        <v>373</v>
      </c>
      <c r="AA38" s="86">
        <v>3</v>
      </c>
      <c r="AB38" s="86">
        <v>10</v>
      </c>
      <c r="AC38" s="86">
        <v>10</v>
      </c>
      <c r="AD38" s="86"/>
      <c r="AE38" s="86"/>
      <c r="AF38" s="86"/>
      <c r="AG38" s="86">
        <v>300</v>
      </c>
      <c r="AH38" s="87"/>
      <c r="AI38" s="87"/>
      <c r="AJ38" s="89" t="s">
        <v>101</v>
      </c>
      <c r="AK38" s="86"/>
      <c r="AL38" s="90"/>
      <c r="AM38" s="86" t="s">
        <v>97</v>
      </c>
      <c r="AN38" s="88">
        <v>45672</v>
      </c>
      <c r="AO38" s="86" t="b">
        <v>0</v>
      </c>
    </row>
    <row r="39" spans="1:41" ht="30.75" customHeight="1" thickTop="1" x14ac:dyDescent="0.25">
      <c r="A39" s="71">
        <v>106</v>
      </c>
      <c r="B39" s="71">
        <v>325</v>
      </c>
      <c r="C39" s="73" t="s">
        <v>374</v>
      </c>
      <c r="D39" s="124" t="s">
        <v>375</v>
      </c>
      <c r="E39" s="74"/>
      <c r="F39" s="74" t="s">
        <v>235</v>
      </c>
      <c r="G39" s="74">
        <v>62</v>
      </c>
      <c r="H39" s="73" t="s">
        <v>29</v>
      </c>
      <c r="I39" s="125" t="s">
        <v>97</v>
      </c>
      <c r="J39" s="125" t="s">
        <v>29</v>
      </c>
      <c r="K39" s="125">
        <v>62</v>
      </c>
      <c r="L39" s="126">
        <v>62</v>
      </c>
      <c r="M39" s="127">
        <v>45170</v>
      </c>
      <c r="N39" s="125" t="s">
        <v>98</v>
      </c>
      <c r="O39" s="125" t="s">
        <v>270</v>
      </c>
      <c r="P39" s="125" t="s">
        <v>97</v>
      </c>
      <c r="Q39" s="128" t="s">
        <v>376</v>
      </c>
      <c r="R39" s="126" t="s">
        <v>377</v>
      </c>
      <c r="S39" s="125"/>
      <c r="T39" s="125" t="s">
        <v>246</v>
      </c>
      <c r="U39" s="126"/>
      <c r="V39" s="126" t="s">
        <v>378</v>
      </c>
      <c r="W39" s="125" t="s">
        <v>97</v>
      </c>
      <c r="X39" s="125" t="s">
        <v>241</v>
      </c>
      <c r="Y39" s="125" t="s">
        <v>97</v>
      </c>
      <c r="Z39" s="125" t="s">
        <v>379</v>
      </c>
      <c r="AA39" s="125">
        <v>3</v>
      </c>
      <c r="AB39" s="125">
        <v>10</v>
      </c>
      <c r="AC39" s="125">
        <v>10</v>
      </c>
      <c r="AD39" s="125"/>
      <c r="AE39" s="125"/>
      <c r="AF39" s="125"/>
      <c r="AG39" s="125">
        <v>300</v>
      </c>
      <c r="AH39" s="126"/>
      <c r="AI39" s="126"/>
      <c r="AJ39" s="129" t="s">
        <v>101</v>
      </c>
      <c r="AK39" s="80"/>
      <c r="AL39" s="79" t="s">
        <v>380</v>
      </c>
      <c r="AM39" s="80" t="s">
        <v>97</v>
      </c>
      <c r="AN39" s="130">
        <v>45672</v>
      </c>
      <c r="AO39" s="80" t="b">
        <v>1</v>
      </c>
    </row>
    <row r="40" spans="1:41" ht="43.5" thickBot="1" x14ac:dyDescent="0.25">
      <c r="A40" s="82">
        <v>106</v>
      </c>
      <c r="B40" s="82">
        <v>325</v>
      </c>
      <c r="C40" s="92" t="s">
        <v>374</v>
      </c>
      <c r="D40" s="131" t="s">
        <v>375</v>
      </c>
      <c r="E40" s="93"/>
      <c r="F40" s="93" t="s">
        <v>235</v>
      </c>
      <c r="G40" s="93">
        <v>62</v>
      </c>
      <c r="H40" s="92" t="s">
        <v>29</v>
      </c>
      <c r="I40" s="86" t="s">
        <v>97</v>
      </c>
      <c r="J40" s="86" t="s">
        <v>43</v>
      </c>
      <c r="K40" s="86">
        <v>90</v>
      </c>
      <c r="L40" s="87">
        <v>90</v>
      </c>
      <c r="M40" s="88">
        <v>37089</v>
      </c>
      <c r="N40" s="86" t="s">
        <v>267</v>
      </c>
      <c r="O40" s="86" t="s">
        <v>270</v>
      </c>
      <c r="P40" s="86" t="s">
        <v>97</v>
      </c>
      <c r="Q40" s="138" t="s">
        <v>381</v>
      </c>
      <c r="R40" s="87" t="s">
        <v>382</v>
      </c>
      <c r="S40" s="86"/>
      <c r="T40" s="86" t="s">
        <v>253</v>
      </c>
      <c r="U40" s="87"/>
      <c r="V40" s="87" t="s">
        <v>383</v>
      </c>
      <c r="W40" s="86" t="s">
        <v>97</v>
      </c>
      <c r="X40" s="86" t="s">
        <v>384</v>
      </c>
      <c r="Y40" s="86" t="s">
        <v>97</v>
      </c>
      <c r="Z40" s="86" t="s">
        <v>385</v>
      </c>
      <c r="AA40" s="86">
        <v>3</v>
      </c>
      <c r="AB40" s="86">
        <v>10</v>
      </c>
      <c r="AC40" s="86"/>
      <c r="AD40" s="86">
        <v>10</v>
      </c>
      <c r="AE40" s="86">
        <v>3</v>
      </c>
      <c r="AF40" s="86"/>
      <c r="AG40" s="86">
        <v>1000</v>
      </c>
      <c r="AH40" s="87"/>
      <c r="AI40" s="87" t="s">
        <v>386</v>
      </c>
      <c r="AJ40" s="89" t="s">
        <v>101</v>
      </c>
      <c r="AK40" s="86" t="s">
        <v>387</v>
      </c>
      <c r="AL40" s="90"/>
      <c r="AM40" s="86" t="s">
        <v>97</v>
      </c>
      <c r="AN40" s="88">
        <v>45672</v>
      </c>
      <c r="AO40" s="86" t="b">
        <v>0</v>
      </c>
    </row>
    <row r="41" spans="1:41" ht="105.75" customHeight="1" thickTop="1" x14ac:dyDescent="0.25">
      <c r="A41" s="71">
        <v>121</v>
      </c>
      <c r="B41" s="71">
        <v>140</v>
      </c>
      <c r="C41" s="73" t="s">
        <v>118</v>
      </c>
      <c r="D41" s="124" t="s">
        <v>119</v>
      </c>
      <c r="E41" s="74"/>
      <c r="F41" s="74" t="s">
        <v>235</v>
      </c>
      <c r="G41" s="74">
        <v>0.03</v>
      </c>
      <c r="H41" s="73" t="s">
        <v>43</v>
      </c>
      <c r="I41" s="125" t="s">
        <v>97</v>
      </c>
      <c r="J41" s="125" t="s">
        <v>43</v>
      </c>
      <c r="K41" s="125">
        <v>0.03</v>
      </c>
      <c r="L41" s="126">
        <v>0.03</v>
      </c>
      <c r="M41" s="127">
        <v>45505</v>
      </c>
      <c r="N41" s="125" t="s">
        <v>108</v>
      </c>
      <c r="O41" s="125" t="s">
        <v>236</v>
      </c>
      <c r="P41" s="125" t="s">
        <v>97</v>
      </c>
      <c r="Q41" s="128" t="s">
        <v>388</v>
      </c>
      <c r="R41" s="126" t="s">
        <v>389</v>
      </c>
      <c r="S41" s="125"/>
      <c r="T41" s="125" t="s">
        <v>246</v>
      </c>
      <c r="U41" s="126"/>
      <c r="V41" s="126" t="s">
        <v>390</v>
      </c>
      <c r="W41" s="125" t="s">
        <v>97</v>
      </c>
      <c r="X41" s="125" t="s">
        <v>391</v>
      </c>
      <c r="Y41" s="125" t="s">
        <v>278</v>
      </c>
      <c r="Z41" s="125"/>
      <c r="AA41" s="125"/>
      <c r="AB41" s="125">
        <v>3</v>
      </c>
      <c r="AC41" s="125">
        <v>10</v>
      </c>
      <c r="AD41" s="125">
        <v>3</v>
      </c>
      <c r="AE41" s="125"/>
      <c r="AF41" s="125"/>
      <c r="AG41" s="125">
        <v>100</v>
      </c>
      <c r="AH41" s="126"/>
      <c r="AI41" s="126"/>
      <c r="AJ41" s="129" t="s">
        <v>101</v>
      </c>
      <c r="AK41" s="80"/>
      <c r="AL41" s="79" t="s">
        <v>3374</v>
      </c>
      <c r="AM41" s="80" t="s">
        <v>97</v>
      </c>
      <c r="AN41" s="130">
        <v>45672</v>
      </c>
      <c r="AO41" s="80" t="b">
        <v>1</v>
      </c>
    </row>
    <row r="42" spans="1:41" ht="28.5" x14ac:dyDescent="0.2">
      <c r="A42" s="82">
        <v>121</v>
      </c>
      <c r="B42" s="82">
        <v>140</v>
      </c>
      <c r="C42" s="92" t="s">
        <v>118</v>
      </c>
      <c r="D42" s="131" t="s">
        <v>119</v>
      </c>
      <c r="E42" s="93"/>
      <c r="F42" s="93" t="s">
        <v>235</v>
      </c>
      <c r="G42" s="93">
        <v>0.03</v>
      </c>
      <c r="H42" s="92" t="s">
        <v>43</v>
      </c>
      <c r="I42" s="132" t="s">
        <v>97</v>
      </c>
      <c r="J42" s="132" t="s">
        <v>29</v>
      </c>
      <c r="K42" s="132">
        <v>5.0000000000000001E-3</v>
      </c>
      <c r="L42" s="133">
        <v>5.0000000000000001E-3</v>
      </c>
      <c r="M42" s="134">
        <v>41154</v>
      </c>
      <c r="N42" s="132" t="s">
        <v>108</v>
      </c>
      <c r="O42" s="132" t="s">
        <v>236</v>
      </c>
      <c r="P42" s="132" t="s">
        <v>97</v>
      </c>
      <c r="Q42" s="135" t="s">
        <v>392</v>
      </c>
      <c r="R42" s="133" t="s">
        <v>393</v>
      </c>
      <c r="S42" s="132"/>
      <c r="T42" s="132" t="s">
        <v>246</v>
      </c>
      <c r="U42" s="133"/>
      <c r="V42" s="133" t="s">
        <v>394</v>
      </c>
      <c r="W42" s="132" t="s">
        <v>97</v>
      </c>
      <c r="X42" s="132" t="s">
        <v>395</v>
      </c>
      <c r="Y42" s="132" t="s">
        <v>278</v>
      </c>
      <c r="Z42" s="132"/>
      <c r="AA42" s="132"/>
      <c r="AB42" s="132">
        <v>10</v>
      </c>
      <c r="AC42" s="132">
        <v>10</v>
      </c>
      <c r="AD42" s="132"/>
      <c r="AE42" s="132"/>
      <c r="AF42" s="132"/>
      <c r="AG42" s="132">
        <v>100</v>
      </c>
      <c r="AH42" s="133"/>
      <c r="AI42" s="133"/>
      <c r="AJ42" s="136" t="s">
        <v>101</v>
      </c>
      <c r="AK42" s="132"/>
      <c r="AL42" s="137"/>
      <c r="AM42" s="132" t="s">
        <v>97</v>
      </c>
      <c r="AN42" s="134">
        <v>45672</v>
      </c>
      <c r="AO42" s="132" t="b">
        <v>0</v>
      </c>
    </row>
    <row r="43" spans="1:41" ht="29.25" thickBot="1" x14ac:dyDescent="0.25">
      <c r="A43" s="82">
        <v>121</v>
      </c>
      <c r="B43" s="82">
        <v>140</v>
      </c>
      <c r="C43" s="92" t="s">
        <v>118</v>
      </c>
      <c r="D43" s="131" t="s">
        <v>119</v>
      </c>
      <c r="E43" s="93"/>
      <c r="F43" s="93" t="s">
        <v>235</v>
      </c>
      <c r="G43" s="93">
        <v>0.03</v>
      </c>
      <c r="H43" s="92" t="s">
        <v>43</v>
      </c>
      <c r="I43" s="86" t="s">
        <v>97</v>
      </c>
      <c r="J43" s="86" t="s">
        <v>47</v>
      </c>
      <c r="K43" s="86">
        <v>2E-3</v>
      </c>
      <c r="L43" s="87">
        <v>2E-3</v>
      </c>
      <c r="M43" s="88">
        <v>36892</v>
      </c>
      <c r="N43" s="86" t="s">
        <v>108</v>
      </c>
      <c r="O43" s="86" t="s">
        <v>236</v>
      </c>
      <c r="P43" s="86" t="s">
        <v>97</v>
      </c>
      <c r="Q43" s="138" t="s">
        <v>396</v>
      </c>
      <c r="R43" s="87" t="s">
        <v>3407</v>
      </c>
      <c r="S43" s="86"/>
      <c r="T43" s="86" t="s">
        <v>246</v>
      </c>
      <c r="U43" s="87"/>
      <c r="V43" s="87" t="s">
        <v>394</v>
      </c>
      <c r="W43" s="86" t="s">
        <v>97</v>
      </c>
      <c r="X43" s="86" t="s">
        <v>285</v>
      </c>
      <c r="Y43" s="86" t="s">
        <v>278</v>
      </c>
      <c r="Z43" s="86"/>
      <c r="AA43" s="86"/>
      <c r="AB43" s="86">
        <v>10</v>
      </c>
      <c r="AC43" s="86">
        <v>3</v>
      </c>
      <c r="AD43" s="86">
        <v>10</v>
      </c>
      <c r="AE43" s="86"/>
      <c r="AF43" s="86"/>
      <c r="AG43" s="86">
        <v>300</v>
      </c>
      <c r="AH43" s="87"/>
      <c r="AI43" s="87"/>
      <c r="AJ43" s="89" t="s">
        <v>101</v>
      </c>
      <c r="AK43" s="86"/>
      <c r="AL43" s="90"/>
      <c r="AM43" s="86" t="s">
        <v>97</v>
      </c>
      <c r="AN43" s="88">
        <v>45672</v>
      </c>
      <c r="AO43" s="86" t="b">
        <v>0</v>
      </c>
    </row>
    <row r="44" spans="1:41" ht="90.75" customHeight="1" thickTop="1" x14ac:dyDescent="0.25">
      <c r="A44" s="71">
        <v>122</v>
      </c>
      <c r="B44" s="71">
        <v>136</v>
      </c>
      <c r="C44" s="73" t="s">
        <v>124</v>
      </c>
      <c r="D44" s="124" t="s">
        <v>125</v>
      </c>
      <c r="E44" s="74"/>
      <c r="F44" s="74" t="s">
        <v>235</v>
      </c>
      <c r="G44" s="74">
        <v>0.03</v>
      </c>
      <c r="H44" s="73" t="s">
        <v>43</v>
      </c>
      <c r="I44" s="125" t="s">
        <v>97</v>
      </c>
      <c r="J44" s="125" t="s">
        <v>43</v>
      </c>
      <c r="K44" s="125">
        <v>0.03</v>
      </c>
      <c r="L44" s="126">
        <v>0.03</v>
      </c>
      <c r="M44" s="127">
        <v>45505</v>
      </c>
      <c r="N44" s="125" t="s">
        <v>108</v>
      </c>
      <c r="O44" s="125" t="s">
        <v>236</v>
      </c>
      <c r="P44" s="125" t="s">
        <v>97</v>
      </c>
      <c r="Q44" s="128" t="s">
        <v>388</v>
      </c>
      <c r="R44" s="126" t="s">
        <v>389</v>
      </c>
      <c r="S44" s="125"/>
      <c r="T44" s="125" t="s">
        <v>246</v>
      </c>
      <c r="U44" s="126"/>
      <c r="V44" s="126" t="s">
        <v>390</v>
      </c>
      <c r="W44" s="125" t="s">
        <v>97</v>
      </c>
      <c r="X44" s="125" t="s">
        <v>397</v>
      </c>
      <c r="Y44" s="125" t="s">
        <v>278</v>
      </c>
      <c r="Z44" s="125"/>
      <c r="AA44" s="125"/>
      <c r="AB44" s="125">
        <v>3</v>
      </c>
      <c r="AC44" s="125">
        <v>10</v>
      </c>
      <c r="AD44" s="125">
        <v>3</v>
      </c>
      <c r="AE44" s="125"/>
      <c r="AF44" s="125"/>
      <c r="AG44" s="125">
        <v>100</v>
      </c>
      <c r="AH44" s="126"/>
      <c r="AI44" s="126"/>
      <c r="AJ44" s="129" t="s">
        <v>101</v>
      </c>
      <c r="AK44" s="80"/>
      <c r="AL44" s="79" t="s">
        <v>126</v>
      </c>
      <c r="AM44" s="80" t="s">
        <v>97</v>
      </c>
      <c r="AN44" s="130">
        <v>45672</v>
      </c>
      <c r="AO44" s="80" t="b">
        <v>1</v>
      </c>
    </row>
    <row r="45" spans="1:41" ht="29.25" thickBot="1" x14ac:dyDescent="0.25">
      <c r="A45" s="82">
        <v>122</v>
      </c>
      <c r="B45" s="82">
        <v>136</v>
      </c>
      <c r="C45" s="92" t="s">
        <v>124</v>
      </c>
      <c r="D45" s="131" t="s">
        <v>125</v>
      </c>
      <c r="E45" s="93"/>
      <c r="F45" s="93" t="s">
        <v>235</v>
      </c>
      <c r="G45" s="93">
        <v>0.03</v>
      </c>
      <c r="H45" s="92" t="s">
        <v>43</v>
      </c>
      <c r="I45" s="86" t="s">
        <v>97</v>
      </c>
      <c r="J45" s="86" t="s">
        <v>47</v>
      </c>
      <c r="K45" s="86">
        <v>0.2</v>
      </c>
      <c r="L45" s="87">
        <v>0.2</v>
      </c>
      <c r="M45" s="88">
        <v>36892</v>
      </c>
      <c r="N45" s="86" t="s">
        <v>250</v>
      </c>
      <c r="O45" s="86" t="s">
        <v>236</v>
      </c>
      <c r="P45" s="86" t="s">
        <v>97</v>
      </c>
      <c r="Q45" s="138" t="s">
        <v>398</v>
      </c>
      <c r="R45" s="87" t="s">
        <v>399</v>
      </c>
      <c r="S45" s="86"/>
      <c r="T45" s="86" t="s">
        <v>349</v>
      </c>
      <c r="U45" s="87"/>
      <c r="V45" s="87" t="s">
        <v>390</v>
      </c>
      <c r="W45" s="86" t="s">
        <v>97</v>
      </c>
      <c r="X45" s="86" t="s">
        <v>400</v>
      </c>
      <c r="Y45" s="86" t="s">
        <v>97</v>
      </c>
      <c r="Z45" s="86" t="s">
        <v>401</v>
      </c>
      <c r="AA45" s="86">
        <v>3</v>
      </c>
      <c r="AB45" s="86">
        <v>10</v>
      </c>
      <c r="AC45" s="86"/>
      <c r="AD45" s="86">
        <v>3</v>
      </c>
      <c r="AE45" s="86"/>
      <c r="AF45" s="86"/>
      <c r="AG45" s="86">
        <v>100</v>
      </c>
      <c r="AH45" s="87"/>
      <c r="AI45" s="87"/>
      <c r="AJ45" s="89" t="s">
        <v>101</v>
      </c>
      <c r="AK45" s="86"/>
      <c r="AL45" s="90"/>
      <c r="AM45" s="86" t="s">
        <v>97</v>
      </c>
      <c r="AN45" s="88">
        <v>45672</v>
      </c>
      <c r="AO45" s="86" t="b">
        <v>0</v>
      </c>
    </row>
    <row r="46" spans="1:41" ht="60.75" customHeight="1" thickTop="1" x14ac:dyDescent="0.25">
      <c r="A46" s="71">
        <v>167</v>
      </c>
      <c r="B46" s="71">
        <v>112</v>
      </c>
      <c r="C46" s="73" t="s">
        <v>402</v>
      </c>
      <c r="D46" s="124" t="s">
        <v>403</v>
      </c>
      <c r="E46" s="74"/>
      <c r="F46" s="74" t="s">
        <v>235</v>
      </c>
      <c r="G46" s="74">
        <v>5</v>
      </c>
      <c r="H46" s="73" t="s">
        <v>47</v>
      </c>
      <c r="I46" s="125" t="s">
        <v>97</v>
      </c>
      <c r="J46" s="125" t="s">
        <v>47</v>
      </c>
      <c r="K46" s="125">
        <v>5</v>
      </c>
      <c r="L46" s="126">
        <v>5</v>
      </c>
      <c r="M46" s="127">
        <v>45856</v>
      </c>
      <c r="N46" s="125" t="s">
        <v>404</v>
      </c>
      <c r="O46" s="125" t="s">
        <v>236</v>
      </c>
      <c r="P46" s="125" t="s">
        <v>97</v>
      </c>
      <c r="Q46" s="128" t="s">
        <v>405</v>
      </c>
      <c r="R46" s="126" t="s">
        <v>406</v>
      </c>
      <c r="S46" s="125"/>
      <c r="T46" s="125" t="s">
        <v>349</v>
      </c>
      <c r="U46" s="126"/>
      <c r="V46" s="126" t="s">
        <v>365</v>
      </c>
      <c r="W46" s="125" t="s">
        <v>97</v>
      </c>
      <c r="X46" s="125" t="s">
        <v>241</v>
      </c>
      <c r="Y46" s="125" t="s">
        <v>97</v>
      </c>
      <c r="Z46" s="125" t="s">
        <v>407</v>
      </c>
      <c r="AA46" s="125">
        <v>6</v>
      </c>
      <c r="AB46" s="125">
        <v>30</v>
      </c>
      <c r="AC46" s="125"/>
      <c r="AD46" s="125"/>
      <c r="AE46" s="125"/>
      <c r="AF46" s="125"/>
      <c r="AG46" s="125">
        <v>200</v>
      </c>
      <c r="AH46" s="126" t="s">
        <v>408</v>
      </c>
      <c r="AI46" s="126"/>
      <c r="AJ46" s="139" t="s">
        <v>101</v>
      </c>
      <c r="AK46" s="80"/>
      <c r="AL46" s="79" t="s">
        <v>409</v>
      </c>
      <c r="AM46" s="80" t="s">
        <v>97</v>
      </c>
      <c r="AN46" s="130">
        <v>45859</v>
      </c>
      <c r="AO46" s="80" t="b">
        <v>1</v>
      </c>
    </row>
    <row r="47" spans="1:41" ht="60" x14ac:dyDescent="0.25">
      <c r="A47" s="82">
        <v>167</v>
      </c>
      <c r="B47" s="82">
        <v>112</v>
      </c>
      <c r="C47" s="92" t="s">
        <v>402</v>
      </c>
      <c r="D47" s="131" t="s">
        <v>403</v>
      </c>
      <c r="E47" s="93"/>
      <c r="F47" s="93" t="s">
        <v>235</v>
      </c>
      <c r="G47" s="93">
        <v>5</v>
      </c>
      <c r="H47" s="92" t="s">
        <v>47</v>
      </c>
      <c r="I47" s="140" t="s">
        <v>97</v>
      </c>
      <c r="J47" s="140" t="s">
        <v>47</v>
      </c>
      <c r="K47" s="140">
        <v>5</v>
      </c>
      <c r="L47" s="141">
        <v>5</v>
      </c>
      <c r="M47" s="142">
        <v>45856</v>
      </c>
      <c r="N47" s="140" t="s">
        <v>404</v>
      </c>
      <c r="O47" s="140" t="s">
        <v>410</v>
      </c>
      <c r="P47" s="140" t="s">
        <v>97</v>
      </c>
      <c r="Q47" s="143" t="s">
        <v>405</v>
      </c>
      <c r="R47" s="141" t="s">
        <v>406</v>
      </c>
      <c r="S47" s="140"/>
      <c r="T47" s="140" t="s">
        <v>349</v>
      </c>
      <c r="U47" s="141"/>
      <c r="V47" s="141" t="s">
        <v>365</v>
      </c>
      <c r="W47" s="140" t="s">
        <v>97</v>
      </c>
      <c r="X47" s="140" t="s">
        <v>241</v>
      </c>
      <c r="Y47" s="140" t="s">
        <v>97</v>
      </c>
      <c r="Z47" s="140" t="s">
        <v>407</v>
      </c>
      <c r="AA47" s="140">
        <v>6</v>
      </c>
      <c r="AB47" s="140">
        <v>30</v>
      </c>
      <c r="AC47" s="140"/>
      <c r="AD47" s="140"/>
      <c r="AE47" s="140"/>
      <c r="AF47" s="140"/>
      <c r="AG47" s="140">
        <v>200</v>
      </c>
      <c r="AH47" s="141" t="s">
        <v>408</v>
      </c>
      <c r="AI47" s="141"/>
      <c r="AJ47" s="146" t="s">
        <v>101</v>
      </c>
      <c r="AK47" s="132"/>
      <c r="AL47" s="137"/>
      <c r="AM47" s="132" t="s">
        <v>97</v>
      </c>
      <c r="AN47" s="145">
        <v>45859</v>
      </c>
      <c r="AO47" s="132" t="b">
        <v>1</v>
      </c>
    </row>
    <row r="48" spans="1:41" ht="99.75" x14ac:dyDescent="0.2">
      <c r="A48" s="82">
        <v>167</v>
      </c>
      <c r="B48" s="82">
        <v>112</v>
      </c>
      <c r="C48" s="92" t="s">
        <v>402</v>
      </c>
      <c r="D48" s="131" t="s">
        <v>403</v>
      </c>
      <c r="E48" s="93"/>
      <c r="F48" s="93" t="s">
        <v>235</v>
      </c>
      <c r="G48" s="93">
        <v>5</v>
      </c>
      <c r="H48" s="92" t="s">
        <v>47</v>
      </c>
      <c r="I48" s="132" t="s">
        <v>97</v>
      </c>
      <c r="J48" s="132" t="s">
        <v>29</v>
      </c>
      <c r="K48" s="132">
        <v>60</v>
      </c>
      <c r="L48" s="133">
        <v>60</v>
      </c>
      <c r="M48" s="134">
        <v>38930</v>
      </c>
      <c r="N48" s="132" t="s">
        <v>411</v>
      </c>
      <c r="O48" s="132" t="s">
        <v>236</v>
      </c>
      <c r="P48" s="132" t="s">
        <v>97</v>
      </c>
      <c r="Q48" s="135" t="s">
        <v>412</v>
      </c>
      <c r="R48" s="133" t="s">
        <v>413</v>
      </c>
      <c r="S48" s="132"/>
      <c r="T48" s="132" t="s">
        <v>239</v>
      </c>
      <c r="U48" s="133"/>
      <c r="V48" s="133" t="s">
        <v>365</v>
      </c>
      <c r="W48" s="132" t="s">
        <v>97</v>
      </c>
      <c r="X48" s="132" t="s">
        <v>241</v>
      </c>
      <c r="Y48" s="132" t="s">
        <v>97</v>
      </c>
      <c r="Z48" s="132" t="s">
        <v>414</v>
      </c>
      <c r="AA48" s="132">
        <v>3</v>
      </c>
      <c r="AB48" s="132">
        <v>10</v>
      </c>
      <c r="AC48" s="132"/>
      <c r="AD48" s="132"/>
      <c r="AE48" s="132"/>
      <c r="AF48" s="132"/>
      <c r="AG48" s="132">
        <v>30</v>
      </c>
      <c r="AH48" s="133"/>
      <c r="AI48" s="133"/>
      <c r="AJ48" s="136" t="s">
        <v>101</v>
      </c>
      <c r="AK48" s="132" t="s">
        <v>368</v>
      </c>
      <c r="AL48" s="137"/>
      <c r="AM48" s="132" t="s">
        <v>97</v>
      </c>
      <c r="AN48" s="134">
        <v>45859</v>
      </c>
      <c r="AO48" s="132" t="b">
        <v>0</v>
      </c>
    </row>
    <row r="49" spans="1:41" ht="15" thickBot="1" x14ac:dyDescent="0.25">
      <c r="A49" s="82">
        <v>167</v>
      </c>
      <c r="B49" s="82">
        <v>112</v>
      </c>
      <c r="C49" s="92" t="s">
        <v>402</v>
      </c>
      <c r="D49" s="131" t="s">
        <v>403</v>
      </c>
      <c r="E49" s="93"/>
      <c r="F49" s="93" t="s">
        <v>235</v>
      </c>
      <c r="G49" s="93">
        <v>5</v>
      </c>
      <c r="H49" s="92" t="s">
        <v>47</v>
      </c>
      <c r="I49" s="86" t="s">
        <v>97</v>
      </c>
      <c r="J49" s="86" t="s">
        <v>43</v>
      </c>
      <c r="K49" s="86">
        <v>800</v>
      </c>
      <c r="L49" s="87">
        <v>800</v>
      </c>
      <c r="M49" s="88">
        <v>34335</v>
      </c>
      <c r="N49" s="86" t="s">
        <v>98</v>
      </c>
      <c r="O49" s="86" t="s">
        <v>363</v>
      </c>
      <c r="P49" s="86" t="s">
        <v>97</v>
      </c>
      <c r="Q49" s="138" t="s">
        <v>415</v>
      </c>
      <c r="R49" s="87" t="s">
        <v>416</v>
      </c>
      <c r="S49" s="86"/>
      <c r="T49" s="86" t="s">
        <v>253</v>
      </c>
      <c r="U49" s="87"/>
      <c r="V49" s="87" t="s">
        <v>417</v>
      </c>
      <c r="W49" s="86" t="s">
        <v>97</v>
      </c>
      <c r="X49" s="86" t="s">
        <v>418</v>
      </c>
      <c r="Y49" s="86" t="s">
        <v>97</v>
      </c>
      <c r="Z49" s="86" t="s">
        <v>3408</v>
      </c>
      <c r="AA49" s="86">
        <v>3</v>
      </c>
      <c r="AB49" s="86">
        <v>10</v>
      </c>
      <c r="AC49" s="86"/>
      <c r="AD49" s="86">
        <v>3</v>
      </c>
      <c r="AE49" s="86"/>
      <c r="AF49" s="86"/>
      <c r="AG49" s="86">
        <v>100</v>
      </c>
      <c r="AH49" s="87"/>
      <c r="AI49" s="87"/>
      <c r="AJ49" s="89" t="s">
        <v>101</v>
      </c>
      <c r="AK49" s="86"/>
      <c r="AL49" s="90"/>
      <c r="AM49" s="86" t="s">
        <v>97</v>
      </c>
      <c r="AN49" s="88">
        <v>45859</v>
      </c>
      <c r="AO49" s="86" t="b">
        <v>0</v>
      </c>
    </row>
    <row r="50" spans="1:41" ht="90.75" customHeight="1" thickTop="1" x14ac:dyDescent="0.25">
      <c r="A50" s="71">
        <v>202</v>
      </c>
      <c r="B50" s="71">
        <v>211</v>
      </c>
      <c r="C50" s="73" t="s">
        <v>419</v>
      </c>
      <c r="D50" s="124" t="s">
        <v>420</v>
      </c>
      <c r="E50" s="74"/>
      <c r="F50" s="74" t="s">
        <v>235</v>
      </c>
      <c r="G50" s="74">
        <v>70</v>
      </c>
      <c r="H50" s="73" t="s">
        <v>45</v>
      </c>
      <c r="I50" s="125" t="s">
        <v>97</v>
      </c>
      <c r="J50" s="125" t="s">
        <v>45</v>
      </c>
      <c r="K50" s="125">
        <v>70</v>
      </c>
      <c r="L50" s="126">
        <v>70</v>
      </c>
      <c r="M50" s="127">
        <v>39352</v>
      </c>
      <c r="N50" s="125" t="s">
        <v>108</v>
      </c>
      <c r="O50" s="125" t="s">
        <v>363</v>
      </c>
      <c r="P50" s="125" t="s">
        <v>97</v>
      </c>
      <c r="Q50" s="128" t="s">
        <v>421</v>
      </c>
      <c r="R50" s="126" t="s">
        <v>422</v>
      </c>
      <c r="S50" s="125"/>
      <c r="T50" s="125" t="s">
        <v>246</v>
      </c>
      <c r="U50" s="126"/>
      <c r="V50" s="126" t="s">
        <v>423</v>
      </c>
      <c r="W50" s="125" t="s">
        <v>97</v>
      </c>
      <c r="X50" s="125" t="s">
        <v>285</v>
      </c>
      <c r="Y50" s="125" t="s">
        <v>278</v>
      </c>
      <c r="Z50" s="125"/>
      <c r="AA50" s="125"/>
      <c r="AB50" s="125">
        <v>10</v>
      </c>
      <c r="AC50" s="125">
        <v>10</v>
      </c>
      <c r="AD50" s="125"/>
      <c r="AE50" s="125"/>
      <c r="AF50" s="125"/>
      <c r="AG50" s="125">
        <v>100</v>
      </c>
      <c r="AH50" s="126"/>
      <c r="AI50" s="126"/>
      <c r="AJ50" s="129" t="s">
        <v>101</v>
      </c>
      <c r="AK50" s="80"/>
      <c r="AL50" s="79" t="s">
        <v>424</v>
      </c>
      <c r="AM50" s="80" t="s">
        <v>97</v>
      </c>
      <c r="AN50" s="130">
        <v>45672</v>
      </c>
      <c r="AO50" s="80" t="b">
        <v>1</v>
      </c>
    </row>
    <row r="51" spans="1:41" ht="28.5" x14ac:dyDescent="0.2">
      <c r="A51" s="82">
        <v>202</v>
      </c>
      <c r="B51" s="82">
        <v>211</v>
      </c>
      <c r="C51" s="92" t="s">
        <v>419</v>
      </c>
      <c r="D51" s="131" t="s">
        <v>420</v>
      </c>
      <c r="E51" s="93"/>
      <c r="F51" s="93" t="s">
        <v>235</v>
      </c>
      <c r="G51" s="93">
        <v>70</v>
      </c>
      <c r="H51" s="92" t="s">
        <v>45</v>
      </c>
      <c r="I51" s="132" t="s">
        <v>97</v>
      </c>
      <c r="J51" s="132" t="s">
        <v>43</v>
      </c>
      <c r="K51" s="132">
        <v>30</v>
      </c>
      <c r="L51" s="133">
        <v>30</v>
      </c>
      <c r="M51" s="134">
        <v>33147</v>
      </c>
      <c r="N51" s="132" t="s">
        <v>108</v>
      </c>
      <c r="O51" s="132" t="s">
        <v>363</v>
      </c>
      <c r="P51" s="132" t="s">
        <v>97</v>
      </c>
      <c r="Q51" s="135" t="s">
        <v>425</v>
      </c>
      <c r="R51" s="133" t="s">
        <v>426</v>
      </c>
      <c r="S51" s="132"/>
      <c r="T51" s="132" t="s">
        <v>246</v>
      </c>
      <c r="U51" s="133"/>
      <c r="V51" s="133" t="s">
        <v>427</v>
      </c>
      <c r="W51" s="132" t="s">
        <v>97</v>
      </c>
      <c r="X51" s="132" t="s">
        <v>285</v>
      </c>
      <c r="Y51" s="132" t="s">
        <v>278</v>
      </c>
      <c r="Z51" s="132"/>
      <c r="AA51" s="132"/>
      <c r="AB51" s="132">
        <v>10</v>
      </c>
      <c r="AC51" s="132" t="s">
        <v>269</v>
      </c>
      <c r="AD51" s="132" t="s">
        <v>269</v>
      </c>
      <c r="AE51" s="132" t="s">
        <v>269</v>
      </c>
      <c r="AF51" s="132">
        <v>30</v>
      </c>
      <c r="AG51" s="132">
        <v>300</v>
      </c>
      <c r="AH51" s="133"/>
      <c r="AI51" s="133"/>
      <c r="AJ51" s="136" t="s">
        <v>101</v>
      </c>
      <c r="AK51" s="132"/>
      <c r="AL51" s="137"/>
      <c r="AM51" s="132" t="s">
        <v>97</v>
      </c>
      <c r="AN51" s="134">
        <v>45672</v>
      </c>
      <c r="AO51" s="132" t="b">
        <v>0</v>
      </c>
    </row>
    <row r="52" spans="1:41" ht="15" thickBot="1" x14ac:dyDescent="0.25">
      <c r="A52" s="82">
        <v>202</v>
      </c>
      <c r="B52" s="82">
        <v>211</v>
      </c>
      <c r="C52" s="92" t="s">
        <v>419</v>
      </c>
      <c r="D52" s="131" t="s">
        <v>420</v>
      </c>
      <c r="E52" s="93"/>
      <c r="F52" s="93" t="s">
        <v>235</v>
      </c>
      <c r="G52" s="93">
        <v>70</v>
      </c>
      <c r="H52" s="92" t="s">
        <v>45</v>
      </c>
      <c r="I52" s="86" t="s">
        <v>97</v>
      </c>
      <c r="J52" s="86" t="s">
        <v>47</v>
      </c>
      <c r="K52" s="86">
        <v>80</v>
      </c>
      <c r="L52" s="87">
        <v>80</v>
      </c>
      <c r="M52" s="88">
        <v>36892</v>
      </c>
      <c r="N52" s="86" t="s">
        <v>108</v>
      </c>
      <c r="O52" s="86" t="s">
        <v>363</v>
      </c>
      <c r="P52" s="86" t="s">
        <v>97</v>
      </c>
      <c r="Q52" s="138" t="s">
        <v>425</v>
      </c>
      <c r="R52" s="87" t="s">
        <v>428</v>
      </c>
      <c r="S52" s="86"/>
      <c r="T52" s="86" t="s">
        <v>246</v>
      </c>
      <c r="U52" s="87"/>
      <c r="V52" s="87" t="s">
        <v>427</v>
      </c>
      <c r="W52" s="86" t="s">
        <v>97</v>
      </c>
      <c r="X52" s="86" t="s">
        <v>285</v>
      </c>
      <c r="Y52" s="86" t="s">
        <v>278</v>
      </c>
      <c r="Z52" s="86"/>
      <c r="AA52" s="86"/>
      <c r="AB52" s="86">
        <v>10</v>
      </c>
      <c r="AC52" s="86">
        <v>3</v>
      </c>
      <c r="AD52" s="86">
        <v>3</v>
      </c>
      <c r="AE52" s="86"/>
      <c r="AF52" s="86"/>
      <c r="AG52" s="86">
        <v>100</v>
      </c>
      <c r="AH52" s="87"/>
      <c r="AI52" s="87"/>
      <c r="AJ52" s="89" t="s">
        <v>101</v>
      </c>
      <c r="AK52" s="86" t="s">
        <v>236</v>
      </c>
      <c r="AL52" s="90"/>
      <c r="AM52" s="86" t="s">
        <v>97</v>
      </c>
      <c r="AN52" s="88">
        <v>45672</v>
      </c>
      <c r="AO52" s="86" t="b">
        <v>0</v>
      </c>
    </row>
    <row r="53" spans="1:41" ht="105.75" customHeight="1" thickTop="1" x14ac:dyDescent="0.25">
      <c r="A53" s="71">
        <v>238</v>
      </c>
      <c r="B53" s="71">
        <v>250</v>
      </c>
      <c r="C53" s="73" t="s">
        <v>141</v>
      </c>
      <c r="D53" s="124" t="s">
        <v>142</v>
      </c>
      <c r="E53" s="74"/>
      <c r="F53" s="74" t="s">
        <v>235</v>
      </c>
      <c r="G53" s="74">
        <v>7</v>
      </c>
      <c r="H53" s="73" t="s">
        <v>43</v>
      </c>
      <c r="I53" s="125" t="s">
        <v>97</v>
      </c>
      <c r="J53" s="125" t="s">
        <v>43</v>
      </c>
      <c r="K53" s="125">
        <v>7</v>
      </c>
      <c r="L53" s="126">
        <v>7</v>
      </c>
      <c r="M53" s="127">
        <v>45505</v>
      </c>
      <c r="N53" s="125" t="s">
        <v>108</v>
      </c>
      <c r="O53" s="125" t="s">
        <v>236</v>
      </c>
      <c r="P53" s="125" t="s">
        <v>97</v>
      </c>
      <c r="Q53" s="128" t="s">
        <v>429</v>
      </c>
      <c r="R53" s="126" t="s">
        <v>430</v>
      </c>
      <c r="S53" s="125"/>
      <c r="T53" s="125" t="s">
        <v>431</v>
      </c>
      <c r="U53" s="126" t="s">
        <v>432</v>
      </c>
      <c r="V53" s="126" t="s">
        <v>433</v>
      </c>
      <c r="W53" s="125" t="s">
        <v>97</v>
      </c>
      <c r="X53" s="125" t="s">
        <v>434</v>
      </c>
      <c r="Y53" s="125" t="s">
        <v>278</v>
      </c>
      <c r="Z53" s="125"/>
      <c r="AA53" s="125"/>
      <c r="AB53" s="125" t="s">
        <v>435</v>
      </c>
      <c r="AC53" s="125"/>
      <c r="AD53" s="125"/>
      <c r="AE53" s="125"/>
      <c r="AF53" s="125"/>
      <c r="AG53" s="125" t="s">
        <v>435</v>
      </c>
      <c r="AH53" s="126" t="s">
        <v>436</v>
      </c>
      <c r="AI53" s="126"/>
      <c r="AJ53" s="129" t="s">
        <v>101</v>
      </c>
      <c r="AK53" s="80"/>
      <c r="AL53" s="79" t="s">
        <v>145</v>
      </c>
      <c r="AM53" s="80" t="s">
        <v>97</v>
      </c>
      <c r="AN53" s="130">
        <v>45672</v>
      </c>
      <c r="AO53" s="80" t="b">
        <v>1</v>
      </c>
    </row>
    <row r="54" spans="1:41" x14ac:dyDescent="0.2">
      <c r="A54" s="82">
        <v>238</v>
      </c>
      <c r="B54" s="82">
        <v>250</v>
      </c>
      <c r="C54" s="92" t="s">
        <v>141</v>
      </c>
      <c r="D54" s="131" t="s">
        <v>142</v>
      </c>
      <c r="E54" s="93"/>
      <c r="F54" s="93" t="s">
        <v>235</v>
      </c>
      <c r="G54" s="93">
        <v>7</v>
      </c>
      <c r="H54" s="92" t="s">
        <v>43</v>
      </c>
      <c r="I54" s="132" t="s">
        <v>97</v>
      </c>
      <c r="J54" s="132" t="s">
        <v>29</v>
      </c>
      <c r="K54" s="132">
        <v>9.8000000000000007</v>
      </c>
      <c r="L54" s="133">
        <v>9.8000000000000007</v>
      </c>
      <c r="M54" s="134">
        <v>36342</v>
      </c>
      <c r="N54" s="132" t="s">
        <v>108</v>
      </c>
      <c r="O54" s="132" t="s">
        <v>258</v>
      </c>
      <c r="P54" s="132" t="s">
        <v>97</v>
      </c>
      <c r="Q54" s="135" t="s">
        <v>437</v>
      </c>
      <c r="R54" s="133" t="s">
        <v>438</v>
      </c>
      <c r="S54" s="132"/>
      <c r="T54" s="132" t="s">
        <v>246</v>
      </c>
      <c r="U54" s="133"/>
      <c r="V54" s="133"/>
      <c r="W54" s="132" t="s">
        <v>278</v>
      </c>
      <c r="X54" s="132" t="s">
        <v>439</v>
      </c>
      <c r="Y54" s="132" t="s">
        <v>278</v>
      </c>
      <c r="Z54" s="132"/>
      <c r="AA54" s="132"/>
      <c r="AB54" s="132">
        <v>10</v>
      </c>
      <c r="AC54" s="132">
        <v>3</v>
      </c>
      <c r="AD54" s="132"/>
      <c r="AE54" s="132"/>
      <c r="AF54" s="132"/>
      <c r="AG54" s="132">
        <v>30</v>
      </c>
      <c r="AH54" s="133"/>
      <c r="AI54" s="133"/>
      <c r="AJ54" s="136" t="s">
        <v>101</v>
      </c>
      <c r="AK54" s="132"/>
      <c r="AL54" s="137"/>
      <c r="AM54" s="132" t="s">
        <v>97</v>
      </c>
      <c r="AN54" s="134">
        <v>45672</v>
      </c>
      <c r="AO54" s="132" t="b">
        <v>0</v>
      </c>
    </row>
    <row r="55" spans="1:41" x14ac:dyDescent="0.2">
      <c r="A55" s="82">
        <v>238</v>
      </c>
      <c r="B55" s="82">
        <v>250</v>
      </c>
      <c r="C55" s="92" t="s">
        <v>141</v>
      </c>
      <c r="D55" s="131" t="s">
        <v>142</v>
      </c>
      <c r="E55" s="93"/>
      <c r="F55" s="93" t="s">
        <v>235</v>
      </c>
      <c r="G55" s="93">
        <v>7</v>
      </c>
      <c r="H55" s="92" t="s">
        <v>43</v>
      </c>
      <c r="I55" s="132" t="s">
        <v>97</v>
      </c>
      <c r="J55" s="132" t="s">
        <v>29</v>
      </c>
      <c r="K55" s="132">
        <v>9.8000000000000007</v>
      </c>
      <c r="L55" s="133">
        <v>9.8000000000000007</v>
      </c>
      <c r="M55" s="134">
        <v>36342</v>
      </c>
      <c r="N55" s="132" t="s">
        <v>108</v>
      </c>
      <c r="O55" s="132" t="s">
        <v>236</v>
      </c>
      <c r="P55" s="132" t="s">
        <v>97</v>
      </c>
      <c r="Q55" s="135" t="s">
        <v>437</v>
      </c>
      <c r="R55" s="133" t="s">
        <v>438</v>
      </c>
      <c r="S55" s="132"/>
      <c r="T55" s="132" t="s">
        <v>246</v>
      </c>
      <c r="U55" s="133"/>
      <c r="V55" s="133"/>
      <c r="W55" s="132" t="s">
        <v>278</v>
      </c>
      <c r="X55" s="132" t="s">
        <v>439</v>
      </c>
      <c r="Y55" s="132" t="s">
        <v>278</v>
      </c>
      <c r="Z55" s="132"/>
      <c r="AA55" s="132"/>
      <c r="AB55" s="132">
        <v>10</v>
      </c>
      <c r="AC55" s="132">
        <v>3</v>
      </c>
      <c r="AD55" s="132"/>
      <c r="AE55" s="132"/>
      <c r="AF55" s="132"/>
      <c r="AG55" s="132">
        <v>30</v>
      </c>
      <c r="AH55" s="133"/>
      <c r="AI55" s="133"/>
      <c r="AJ55" s="136" t="s">
        <v>101</v>
      </c>
      <c r="AK55" s="132"/>
      <c r="AL55" s="137"/>
      <c r="AM55" s="132" t="s">
        <v>97</v>
      </c>
      <c r="AN55" s="134">
        <v>45672</v>
      </c>
      <c r="AO55" s="132" t="b">
        <v>0</v>
      </c>
    </row>
    <row r="56" spans="1:41" ht="29.25" thickBot="1" x14ac:dyDescent="0.25">
      <c r="A56" s="82">
        <v>238</v>
      </c>
      <c r="B56" s="82">
        <v>250</v>
      </c>
      <c r="C56" s="92" t="s">
        <v>141</v>
      </c>
      <c r="D56" s="131" t="s">
        <v>142</v>
      </c>
      <c r="E56" s="93"/>
      <c r="F56" s="93" t="s">
        <v>235</v>
      </c>
      <c r="G56" s="93">
        <v>7</v>
      </c>
      <c r="H56" s="92" t="s">
        <v>43</v>
      </c>
      <c r="I56" s="86" t="s">
        <v>97</v>
      </c>
      <c r="J56" s="86" t="s">
        <v>47</v>
      </c>
      <c r="K56" s="86">
        <v>9</v>
      </c>
      <c r="L56" s="87">
        <v>9</v>
      </c>
      <c r="M56" s="88">
        <v>39783</v>
      </c>
      <c r="N56" s="86" t="s">
        <v>108</v>
      </c>
      <c r="O56" s="86" t="s">
        <v>236</v>
      </c>
      <c r="P56" s="86" t="s">
        <v>97</v>
      </c>
      <c r="Q56" s="138" t="s">
        <v>440</v>
      </c>
      <c r="R56" s="87" t="s">
        <v>441</v>
      </c>
      <c r="S56" s="86"/>
      <c r="T56" s="86" t="s">
        <v>253</v>
      </c>
      <c r="U56" s="87"/>
      <c r="V56" s="87" t="s">
        <v>442</v>
      </c>
      <c r="W56" s="86" t="s">
        <v>278</v>
      </c>
      <c r="X56" s="86"/>
      <c r="Y56" s="86" t="s">
        <v>278</v>
      </c>
      <c r="Z56" s="86"/>
      <c r="AA56" s="86"/>
      <c r="AB56" s="86">
        <v>10</v>
      </c>
      <c r="AC56" s="86"/>
      <c r="AD56" s="86"/>
      <c r="AE56" s="86"/>
      <c r="AF56" s="86"/>
      <c r="AG56" s="86">
        <v>10</v>
      </c>
      <c r="AH56" s="87"/>
      <c r="AI56" s="87" t="s">
        <v>443</v>
      </c>
      <c r="AJ56" s="89" t="s">
        <v>101</v>
      </c>
      <c r="AK56" s="86"/>
      <c r="AL56" s="90"/>
      <c r="AM56" s="86" t="s">
        <v>97</v>
      </c>
      <c r="AN56" s="88">
        <v>45672</v>
      </c>
      <c r="AO56" s="86" t="b">
        <v>0</v>
      </c>
    </row>
    <row r="57" spans="1:41" ht="135.75" customHeight="1" thickTop="1" x14ac:dyDescent="0.25">
      <c r="A57" s="71">
        <v>242</v>
      </c>
      <c r="B57" s="71">
        <v>247</v>
      </c>
      <c r="C57" s="73" t="s">
        <v>444</v>
      </c>
      <c r="D57" s="124" t="s">
        <v>445</v>
      </c>
      <c r="E57" s="74">
        <v>3</v>
      </c>
      <c r="F57" s="74" t="s">
        <v>235</v>
      </c>
      <c r="G57" s="74">
        <v>1200</v>
      </c>
      <c r="H57" s="73" t="s">
        <v>36</v>
      </c>
      <c r="I57" s="125" t="s">
        <v>97</v>
      </c>
      <c r="J57" s="125" t="s">
        <v>36</v>
      </c>
      <c r="K57" s="125">
        <v>1179</v>
      </c>
      <c r="L57" s="126">
        <v>1200</v>
      </c>
      <c r="M57" s="127">
        <v>45362</v>
      </c>
      <c r="N57" s="125" t="s">
        <v>108</v>
      </c>
      <c r="O57" s="125" t="s">
        <v>363</v>
      </c>
      <c r="P57" s="125" t="s">
        <v>97</v>
      </c>
      <c r="Q57" s="128" t="s">
        <v>446</v>
      </c>
      <c r="R57" s="126" t="s">
        <v>447</v>
      </c>
      <c r="S57" s="125"/>
      <c r="T57" s="125" t="s">
        <v>253</v>
      </c>
      <c r="U57" s="126"/>
      <c r="V57" s="126" t="s">
        <v>448</v>
      </c>
      <c r="W57" s="125" t="s">
        <v>97</v>
      </c>
      <c r="X57" s="125" t="s">
        <v>395</v>
      </c>
      <c r="Y57" s="125" t="s">
        <v>278</v>
      </c>
      <c r="Z57" s="125"/>
      <c r="AA57" s="125"/>
      <c r="AB57" s="125">
        <v>10</v>
      </c>
      <c r="AC57" s="125"/>
      <c r="AD57" s="125">
        <v>10</v>
      </c>
      <c r="AE57" s="125">
        <v>10</v>
      </c>
      <c r="AF57" s="125"/>
      <c r="AG57" s="125">
        <v>1000</v>
      </c>
      <c r="AH57" s="126"/>
      <c r="AI57" s="126" t="s">
        <v>449</v>
      </c>
      <c r="AJ57" s="147" t="s">
        <v>157</v>
      </c>
      <c r="AK57" s="80"/>
      <c r="AL57" s="79" t="s">
        <v>450</v>
      </c>
      <c r="AM57" s="80" t="s">
        <v>97</v>
      </c>
      <c r="AN57" s="130">
        <v>45672</v>
      </c>
      <c r="AO57" s="80" t="b">
        <v>1</v>
      </c>
    </row>
    <row r="58" spans="1:41" ht="15" thickBot="1" x14ac:dyDescent="0.25">
      <c r="A58" s="82">
        <v>242</v>
      </c>
      <c r="B58" s="82">
        <v>247</v>
      </c>
      <c r="C58" s="92" t="s">
        <v>444</v>
      </c>
      <c r="D58" s="131" t="s">
        <v>445</v>
      </c>
      <c r="E58" s="93">
        <v>3</v>
      </c>
      <c r="F58" s="93" t="s">
        <v>235</v>
      </c>
      <c r="G58" s="93">
        <v>1200</v>
      </c>
      <c r="H58" s="92" t="s">
        <v>36</v>
      </c>
      <c r="I58" s="86" t="s">
        <v>97</v>
      </c>
      <c r="J58" s="86" t="s">
        <v>45</v>
      </c>
      <c r="K58" s="86">
        <v>100</v>
      </c>
      <c r="L58" s="87">
        <v>100</v>
      </c>
      <c r="M58" s="88">
        <v>40450</v>
      </c>
      <c r="N58" s="86" t="s">
        <v>98</v>
      </c>
      <c r="O58" s="86" t="s">
        <v>363</v>
      </c>
      <c r="P58" s="86" t="s">
        <v>97</v>
      </c>
      <c r="Q58" s="138" t="s">
        <v>451</v>
      </c>
      <c r="R58" s="87" t="s">
        <v>3409</v>
      </c>
      <c r="S58" s="86"/>
      <c r="T58" s="86" t="s">
        <v>246</v>
      </c>
      <c r="U58" s="87"/>
      <c r="V58" s="87" t="s">
        <v>452</v>
      </c>
      <c r="W58" s="86" t="s">
        <v>97</v>
      </c>
      <c r="X58" s="86" t="s">
        <v>395</v>
      </c>
      <c r="Y58" s="86" t="s">
        <v>97</v>
      </c>
      <c r="Z58" s="86" t="s">
        <v>453</v>
      </c>
      <c r="AA58" s="86">
        <v>3</v>
      </c>
      <c r="AB58" s="86">
        <v>10</v>
      </c>
      <c r="AC58" s="86">
        <v>10</v>
      </c>
      <c r="AD58" s="86">
        <v>10</v>
      </c>
      <c r="AE58" s="86">
        <v>3</v>
      </c>
      <c r="AF58" s="86"/>
      <c r="AG58" s="86">
        <v>10000</v>
      </c>
      <c r="AH58" s="87"/>
      <c r="AI58" s="87" t="s">
        <v>454</v>
      </c>
      <c r="AJ58" s="97" t="s">
        <v>157</v>
      </c>
      <c r="AK58" s="86"/>
      <c r="AL58" s="90"/>
      <c r="AM58" s="86" t="s">
        <v>97</v>
      </c>
      <c r="AN58" s="88">
        <v>45672</v>
      </c>
      <c r="AO58" s="86" t="b">
        <v>0</v>
      </c>
    </row>
    <row r="59" spans="1:41" ht="60.75" customHeight="1" thickTop="1" x14ac:dyDescent="0.25">
      <c r="A59" s="71">
        <v>260</v>
      </c>
      <c r="B59" s="71">
        <v>271</v>
      </c>
      <c r="C59" s="73" t="s">
        <v>455</v>
      </c>
      <c r="D59" s="124" t="s">
        <v>456</v>
      </c>
      <c r="E59" s="74"/>
      <c r="F59" s="74" t="s">
        <v>235</v>
      </c>
      <c r="G59" s="74">
        <v>1.1000000000000001</v>
      </c>
      <c r="H59" s="73" t="s">
        <v>45</v>
      </c>
      <c r="I59" s="125" t="s">
        <v>97</v>
      </c>
      <c r="J59" s="125" t="s">
        <v>45</v>
      </c>
      <c r="K59" s="125">
        <v>1.1299999999999999</v>
      </c>
      <c r="L59" s="126">
        <v>1.1000000000000001</v>
      </c>
      <c r="M59" s="127">
        <v>40634</v>
      </c>
      <c r="N59" s="125" t="s">
        <v>457</v>
      </c>
      <c r="O59" s="125" t="s">
        <v>410</v>
      </c>
      <c r="P59" s="125" t="s">
        <v>97</v>
      </c>
      <c r="Q59" s="128" t="s">
        <v>458</v>
      </c>
      <c r="R59" s="126" t="s">
        <v>459</v>
      </c>
      <c r="S59" s="125"/>
      <c r="T59" s="125" t="s">
        <v>239</v>
      </c>
      <c r="U59" s="126"/>
      <c r="V59" s="126" t="s">
        <v>460</v>
      </c>
      <c r="W59" s="125" t="s">
        <v>97</v>
      </c>
      <c r="X59" s="125" t="s">
        <v>241</v>
      </c>
      <c r="Y59" s="125" t="s">
        <v>97</v>
      </c>
      <c r="Z59" s="125" t="s">
        <v>453</v>
      </c>
      <c r="AA59" s="125">
        <v>3</v>
      </c>
      <c r="AB59" s="125">
        <v>10</v>
      </c>
      <c r="AC59" s="125"/>
      <c r="AD59" s="125">
        <v>10</v>
      </c>
      <c r="AE59" s="125">
        <v>3</v>
      </c>
      <c r="AF59" s="125"/>
      <c r="AG59" s="125">
        <v>1000</v>
      </c>
      <c r="AH59" s="126"/>
      <c r="AI59" s="126"/>
      <c r="AJ59" s="129" t="s">
        <v>101</v>
      </c>
      <c r="AK59" s="80" t="s">
        <v>461</v>
      </c>
      <c r="AL59" s="79" t="s">
        <v>462</v>
      </c>
      <c r="AM59" s="80" t="s">
        <v>97</v>
      </c>
      <c r="AN59" s="130">
        <v>45672</v>
      </c>
      <c r="AO59" s="80" t="b">
        <v>1</v>
      </c>
    </row>
    <row r="60" spans="1:41" ht="15" thickBot="1" x14ac:dyDescent="0.25">
      <c r="A60" s="82">
        <v>260</v>
      </c>
      <c r="B60" s="82">
        <v>271</v>
      </c>
      <c r="C60" s="92" t="s">
        <v>455</v>
      </c>
      <c r="D60" s="131" t="s">
        <v>456</v>
      </c>
      <c r="E60" s="93"/>
      <c r="F60" s="93" t="s">
        <v>235</v>
      </c>
      <c r="G60" s="93">
        <v>1.1000000000000001</v>
      </c>
      <c r="H60" s="92" t="s">
        <v>45</v>
      </c>
      <c r="I60" s="86" t="s">
        <v>97</v>
      </c>
      <c r="J60" s="86" t="s">
        <v>47</v>
      </c>
      <c r="K60" s="86">
        <v>90</v>
      </c>
      <c r="L60" s="87">
        <v>90</v>
      </c>
      <c r="M60" s="88">
        <v>36557</v>
      </c>
      <c r="N60" s="86" t="s">
        <v>98</v>
      </c>
      <c r="O60" s="86" t="s">
        <v>410</v>
      </c>
      <c r="P60" s="86" t="s">
        <v>97</v>
      </c>
      <c r="Q60" s="138" t="s">
        <v>458</v>
      </c>
      <c r="R60" s="87" t="s">
        <v>463</v>
      </c>
      <c r="S60" s="86"/>
      <c r="T60" s="86" t="s">
        <v>253</v>
      </c>
      <c r="U60" s="87"/>
      <c r="V60" s="87" t="s">
        <v>460</v>
      </c>
      <c r="W60" s="86" t="s">
        <v>97</v>
      </c>
      <c r="X60" s="86" t="s">
        <v>241</v>
      </c>
      <c r="Y60" s="86" t="s">
        <v>97</v>
      </c>
      <c r="Z60" s="86" t="s">
        <v>464</v>
      </c>
      <c r="AA60" s="86">
        <v>3</v>
      </c>
      <c r="AB60" s="86">
        <v>10</v>
      </c>
      <c r="AC60" s="86"/>
      <c r="AD60" s="86">
        <v>10</v>
      </c>
      <c r="AE60" s="86"/>
      <c r="AF60" s="86"/>
      <c r="AG60" s="86">
        <v>300</v>
      </c>
      <c r="AH60" s="87"/>
      <c r="AI60" s="87"/>
      <c r="AJ60" s="89" t="s">
        <v>101</v>
      </c>
      <c r="AK60" s="86"/>
      <c r="AL60" s="90"/>
      <c r="AM60" s="86" t="s">
        <v>97</v>
      </c>
      <c r="AN60" s="88">
        <v>45672</v>
      </c>
      <c r="AO60" s="86" t="b">
        <v>0</v>
      </c>
    </row>
    <row r="61" spans="1:41" ht="90.75" customHeight="1" thickTop="1" x14ac:dyDescent="0.25">
      <c r="A61" s="71">
        <v>280</v>
      </c>
      <c r="B61" s="71">
        <v>292</v>
      </c>
      <c r="C61" s="73" t="s">
        <v>465</v>
      </c>
      <c r="D61" s="124" t="s">
        <v>466</v>
      </c>
      <c r="E61" s="74"/>
      <c r="F61" s="74" t="s">
        <v>235</v>
      </c>
      <c r="G61" s="74">
        <v>9</v>
      </c>
      <c r="H61" s="73" t="s">
        <v>47</v>
      </c>
      <c r="I61" s="125" t="s">
        <v>97</v>
      </c>
      <c r="J61" s="125" t="s">
        <v>47</v>
      </c>
      <c r="K61" s="125">
        <v>9</v>
      </c>
      <c r="L61" s="126">
        <v>9</v>
      </c>
      <c r="M61" s="127">
        <v>36557</v>
      </c>
      <c r="N61" s="125" t="s">
        <v>98</v>
      </c>
      <c r="O61" s="125" t="s">
        <v>236</v>
      </c>
      <c r="P61" s="125" t="s">
        <v>97</v>
      </c>
      <c r="Q61" s="128" t="s">
        <v>467</v>
      </c>
      <c r="R61" s="126" t="s">
        <v>3441</v>
      </c>
      <c r="S61" s="125"/>
      <c r="T61" s="125" t="s">
        <v>246</v>
      </c>
      <c r="U61" s="126"/>
      <c r="V61" s="126" t="s">
        <v>468</v>
      </c>
      <c r="W61" s="125" t="s">
        <v>97</v>
      </c>
      <c r="X61" s="125" t="s">
        <v>241</v>
      </c>
      <c r="Y61" s="125" t="s">
        <v>97</v>
      </c>
      <c r="Z61" s="125" t="s">
        <v>469</v>
      </c>
      <c r="AA61" s="125">
        <v>3</v>
      </c>
      <c r="AB61" s="125">
        <v>10</v>
      </c>
      <c r="AC61" s="125">
        <v>3</v>
      </c>
      <c r="AD61" s="125"/>
      <c r="AE61" s="125"/>
      <c r="AF61" s="125"/>
      <c r="AG61" s="125">
        <v>100</v>
      </c>
      <c r="AH61" s="126"/>
      <c r="AI61" s="126"/>
      <c r="AJ61" s="129" t="s">
        <v>101</v>
      </c>
      <c r="AK61" s="80"/>
      <c r="AL61" s="79" t="s">
        <v>470</v>
      </c>
      <c r="AM61" s="80" t="s">
        <v>97</v>
      </c>
      <c r="AN61" s="130">
        <v>45672</v>
      </c>
      <c r="AO61" s="80" t="b">
        <v>1</v>
      </c>
    </row>
    <row r="62" spans="1:41" ht="15" thickBot="1" x14ac:dyDescent="0.25">
      <c r="A62" s="82">
        <v>280</v>
      </c>
      <c r="B62" s="82">
        <v>292</v>
      </c>
      <c r="C62" s="92" t="s">
        <v>465</v>
      </c>
      <c r="D62" s="131" t="s">
        <v>466</v>
      </c>
      <c r="E62" s="93"/>
      <c r="F62" s="93" t="s">
        <v>235</v>
      </c>
      <c r="G62" s="93">
        <v>9</v>
      </c>
      <c r="H62" s="92" t="s">
        <v>47</v>
      </c>
      <c r="I62" s="86" t="s">
        <v>97</v>
      </c>
      <c r="J62" s="86" t="s">
        <v>43</v>
      </c>
      <c r="K62" s="86">
        <v>20</v>
      </c>
      <c r="L62" s="87">
        <v>20</v>
      </c>
      <c r="M62" s="88">
        <v>34881</v>
      </c>
      <c r="N62" s="86" t="s">
        <v>250</v>
      </c>
      <c r="O62" s="86" t="s">
        <v>236</v>
      </c>
      <c r="P62" s="86" t="s">
        <v>97</v>
      </c>
      <c r="Q62" s="138" t="s">
        <v>471</v>
      </c>
      <c r="R62" s="87" t="s">
        <v>3441</v>
      </c>
      <c r="S62" s="86"/>
      <c r="T62" s="86" t="s">
        <v>246</v>
      </c>
      <c r="U62" s="87"/>
      <c r="V62" s="87" t="s">
        <v>468</v>
      </c>
      <c r="W62" s="86" t="s">
        <v>97</v>
      </c>
      <c r="X62" s="86" t="s">
        <v>241</v>
      </c>
      <c r="Y62" s="86" t="s">
        <v>97</v>
      </c>
      <c r="Z62" s="86" t="s">
        <v>472</v>
      </c>
      <c r="AA62" s="86">
        <v>3</v>
      </c>
      <c r="AB62" s="86">
        <v>10</v>
      </c>
      <c r="AC62" s="86">
        <v>10</v>
      </c>
      <c r="AD62" s="86"/>
      <c r="AE62" s="86"/>
      <c r="AF62" s="86"/>
      <c r="AG62" s="86">
        <v>300</v>
      </c>
      <c r="AH62" s="87"/>
      <c r="AI62" s="87"/>
      <c r="AJ62" s="89" t="s">
        <v>101</v>
      </c>
      <c r="AK62" s="86" t="s">
        <v>473</v>
      </c>
      <c r="AL62" s="90"/>
      <c r="AM62" s="86" t="s">
        <v>97</v>
      </c>
      <c r="AN62" s="88">
        <v>45672</v>
      </c>
      <c r="AO62" s="86" t="b">
        <v>0</v>
      </c>
    </row>
    <row r="63" spans="1:41" ht="105.75" customHeight="1" thickTop="1" x14ac:dyDescent="0.25">
      <c r="A63" s="71">
        <v>289</v>
      </c>
      <c r="B63" s="71">
        <v>297</v>
      </c>
      <c r="C63" s="73" t="s">
        <v>474</v>
      </c>
      <c r="D63" s="124" t="s">
        <v>475</v>
      </c>
      <c r="E63" s="74"/>
      <c r="F63" s="74" t="s">
        <v>235</v>
      </c>
      <c r="G63" s="74">
        <v>0.03</v>
      </c>
      <c r="H63" s="73" t="s">
        <v>47</v>
      </c>
      <c r="I63" s="125" t="s">
        <v>97</v>
      </c>
      <c r="J63" s="125" t="s">
        <v>47</v>
      </c>
      <c r="K63" s="125">
        <v>0.03</v>
      </c>
      <c r="L63" s="126">
        <v>0.03</v>
      </c>
      <c r="M63" s="127">
        <v>43709</v>
      </c>
      <c r="N63" s="125" t="s">
        <v>108</v>
      </c>
      <c r="O63" s="125" t="s">
        <v>236</v>
      </c>
      <c r="P63" s="125" t="s">
        <v>97</v>
      </c>
      <c r="Q63" s="128" t="s">
        <v>476</v>
      </c>
      <c r="R63" s="126" t="s">
        <v>477</v>
      </c>
      <c r="S63" s="125"/>
      <c r="T63" s="125" t="s">
        <v>253</v>
      </c>
      <c r="U63" s="126"/>
      <c r="V63" s="126" t="s">
        <v>478</v>
      </c>
      <c r="W63" s="125" t="s">
        <v>97</v>
      </c>
      <c r="X63" s="125" t="s">
        <v>285</v>
      </c>
      <c r="Y63" s="125" t="s">
        <v>278</v>
      </c>
      <c r="Z63" s="125"/>
      <c r="AA63" s="125"/>
      <c r="AB63" s="125">
        <v>100</v>
      </c>
      <c r="AC63" s="125"/>
      <c r="AD63" s="125"/>
      <c r="AE63" s="125"/>
      <c r="AF63" s="125"/>
      <c r="AG63" s="125">
        <v>100</v>
      </c>
      <c r="AH63" s="126"/>
      <c r="AI63" s="126"/>
      <c r="AJ63" s="129" t="s">
        <v>101</v>
      </c>
      <c r="AK63" s="80"/>
      <c r="AL63" s="79" t="s">
        <v>479</v>
      </c>
      <c r="AM63" s="80" t="s">
        <v>97</v>
      </c>
      <c r="AN63" s="130">
        <v>45672</v>
      </c>
      <c r="AO63" s="80" t="b">
        <v>1</v>
      </c>
    </row>
    <row r="64" spans="1:41" x14ac:dyDescent="0.2">
      <c r="A64" s="82">
        <v>289</v>
      </c>
      <c r="B64" s="82">
        <v>297</v>
      </c>
      <c r="C64" s="92" t="s">
        <v>474</v>
      </c>
      <c r="D64" s="131" t="s">
        <v>475</v>
      </c>
      <c r="E64" s="93"/>
      <c r="F64" s="93" t="s">
        <v>235</v>
      </c>
      <c r="G64" s="93">
        <v>0.03</v>
      </c>
      <c r="H64" s="92" t="s">
        <v>47</v>
      </c>
      <c r="I64" s="132" t="s">
        <v>97</v>
      </c>
      <c r="J64" s="132" t="s">
        <v>29</v>
      </c>
      <c r="K64" s="132">
        <v>6.9000000000000006E-2</v>
      </c>
      <c r="L64" s="133">
        <v>6.9000000000000006E-2</v>
      </c>
      <c r="M64" s="134">
        <v>36008</v>
      </c>
      <c r="N64" s="132" t="s">
        <v>250</v>
      </c>
      <c r="O64" s="132" t="s">
        <v>236</v>
      </c>
      <c r="P64" s="132" t="s">
        <v>97</v>
      </c>
      <c r="Q64" s="135" t="s">
        <v>480</v>
      </c>
      <c r="R64" s="133" t="s">
        <v>481</v>
      </c>
      <c r="S64" s="132"/>
      <c r="T64" s="132" t="s">
        <v>246</v>
      </c>
      <c r="U64" s="133"/>
      <c r="V64" s="133" t="s">
        <v>240</v>
      </c>
      <c r="W64" s="132" t="s">
        <v>278</v>
      </c>
      <c r="X64" s="132" t="s">
        <v>482</v>
      </c>
      <c r="Y64" s="132" t="s">
        <v>97</v>
      </c>
      <c r="Z64" s="132" t="s">
        <v>483</v>
      </c>
      <c r="AA64" s="132">
        <v>3</v>
      </c>
      <c r="AB64" s="132">
        <v>10</v>
      </c>
      <c r="AC64" s="132">
        <v>3</v>
      </c>
      <c r="AD64" s="132"/>
      <c r="AE64" s="132"/>
      <c r="AF64" s="132"/>
      <c r="AG64" s="132">
        <v>90</v>
      </c>
      <c r="AH64" s="133"/>
      <c r="AI64" s="133"/>
      <c r="AJ64" s="136" t="s">
        <v>101</v>
      </c>
      <c r="AK64" s="132" t="s">
        <v>484</v>
      </c>
      <c r="AL64" s="137"/>
      <c r="AM64" s="132" t="s">
        <v>97</v>
      </c>
      <c r="AN64" s="134">
        <v>45672</v>
      </c>
      <c r="AO64" s="132" t="b">
        <v>0</v>
      </c>
    </row>
    <row r="65" spans="1:41" ht="15" thickBot="1" x14ac:dyDescent="0.25">
      <c r="A65" s="82">
        <v>289</v>
      </c>
      <c r="B65" s="82">
        <v>297</v>
      </c>
      <c r="C65" s="92" t="s">
        <v>474</v>
      </c>
      <c r="D65" s="131" t="s">
        <v>475</v>
      </c>
      <c r="E65" s="93"/>
      <c r="F65" s="93" t="s">
        <v>235</v>
      </c>
      <c r="G65" s="93">
        <v>0.03</v>
      </c>
      <c r="H65" s="92" t="s">
        <v>47</v>
      </c>
      <c r="I65" s="86" t="s">
        <v>97</v>
      </c>
      <c r="J65" s="86" t="s">
        <v>43</v>
      </c>
      <c r="K65" s="86">
        <v>0.01</v>
      </c>
      <c r="L65" s="87">
        <v>0.01</v>
      </c>
      <c r="M65" s="88">
        <v>34578</v>
      </c>
      <c r="N65" s="86" t="s">
        <v>98</v>
      </c>
      <c r="O65" s="86" t="s">
        <v>236</v>
      </c>
      <c r="P65" s="86" t="s">
        <v>97</v>
      </c>
      <c r="Q65" s="138" t="s">
        <v>480</v>
      </c>
      <c r="R65" s="87" t="s">
        <v>485</v>
      </c>
      <c r="S65" s="86"/>
      <c r="T65" s="86" t="s">
        <v>253</v>
      </c>
      <c r="U65" s="87"/>
      <c r="V65" s="87" t="s">
        <v>240</v>
      </c>
      <c r="W65" s="86" t="s">
        <v>97</v>
      </c>
      <c r="X65" s="86" t="s">
        <v>241</v>
      </c>
      <c r="Y65" s="86" t="s">
        <v>97</v>
      </c>
      <c r="Z65" s="86" t="s">
        <v>486</v>
      </c>
      <c r="AA65" s="86">
        <v>3</v>
      </c>
      <c r="AB65" s="86">
        <v>10</v>
      </c>
      <c r="AC65" s="86"/>
      <c r="AD65" s="86"/>
      <c r="AE65" s="86">
        <v>3</v>
      </c>
      <c r="AF65" s="86"/>
      <c r="AG65" s="86">
        <v>100</v>
      </c>
      <c r="AH65" s="87"/>
      <c r="AI65" s="87"/>
      <c r="AJ65" s="89" t="s">
        <v>101</v>
      </c>
      <c r="AK65" s="86"/>
      <c r="AL65" s="90"/>
      <c r="AM65" s="86" t="s">
        <v>97</v>
      </c>
      <c r="AN65" s="88">
        <v>45672</v>
      </c>
      <c r="AO65" s="86" t="b">
        <v>0</v>
      </c>
    </row>
    <row r="66" spans="1:41" ht="30.75" customHeight="1" thickTop="1" x14ac:dyDescent="0.25">
      <c r="A66" s="71">
        <v>319</v>
      </c>
      <c r="B66" s="71">
        <v>346</v>
      </c>
      <c r="C66" s="73" t="s">
        <v>487</v>
      </c>
      <c r="D66" s="124" t="s">
        <v>488</v>
      </c>
      <c r="E66" s="74"/>
      <c r="F66" s="74" t="s">
        <v>235</v>
      </c>
      <c r="G66" s="74">
        <v>3600</v>
      </c>
      <c r="H66" s="73" t="s">
        <v>29</v>
      </c>
      <c r="I66" s="125" t="s">
        <v>97</v>
      </c>
      <c r="J66" s="125" t="s">
        <v>29</v>
      </c>
      <c r="K66" s="125">
        <v>3600</v>
      </c>
      <c r="L66" s="126">
        <v>3600</v>
      </c>
      <c r="M66" s="127">
        <v>45170</v>
      </c>
      <c r="N66" s="125" t="s">
        <v>98</v>
      </c>
      <c r="O66" s="125" t="s">
        <v>368</v>
      </c>
      <c r="P66" s="125" t="s">
        <v>97</v>
      </c>
      <c r="Q66" s="128" t="s">
        <v>489</v>
      </c>
      <c r="R66" s="126" t="s">
        <v>490</v>
      </c>
      <c r="S66" s="125"/>
      <c r="T66" s="125" t="s">
        <v>253</v>
      </c>
      <c r="U66" s="126"/>
      <c r="V66" s="126" t="s">
        <v>378</v>
      </c>
      <c r="W66" s="125" t="s">
        <v>97</v>
      </c>
      <c r="X66" s="125" t="s">
        <v>241</v>
      </c>
      <c r="Y66" s="125" t="s">
        <v>97</v>
      </c>
      <c r="Z66" s="125" t="s">
        <v>491</v>
      </c>
      <c r="AA66" s="125">
        <v>3</v>
      </c>
      <c r="AB66" s="125">
        <v>10</v>
      </c>
      <c r="AC66" s="125"/>
      <c r="AD66" s="125"/>
      <c r="AE66" s="125"/>
      <c r="AF66" s="125"/>
      <c r="AG66" s="125">
        <v>30</v>
      </c>
      <c r="AH66" s="126"/>
      <c r="AI66" s="126"/>
      <c r="AJ66" s="129" t="s">
        <v>101</v>
      </c>
      <c r="AK66" s="80"/>
      <c r="AL66" s="79" t="s">
        <v>492</v>
      </c>
      <c r="AM66" s="80" t="s">
        <v>97</v>
      </c>
      <c r="AN66" s="130">
        <v>45672</v>
      </c>
      <c r="AO66" s="80" t="b">
        <v>1</v>
      </c>
    </row>
    <row r="67" spans="1:41" ht="28.5" x14ac:dyDescent="0.2">
      <c r="A67" s="82">
        <v>319</v>
      </c>
      <c r="B67" s="82">
        <v>346</v>
      </c>
      <c r="C67" s="92" t="s">
        <v>487</v>
      </c>
      <c r="D67" s="131" t="s">
        <v>488</v>
      </c>
      <c r="E67" s="93"/>
      <c r="F67" s="93" t="s">
        <v>235</v>
      </c>
      <c r="G67" s="93">
        <v>3600</v>
      </c>
      <c r="H67" s="92" t="s">
        <v>29</v>
      </c>
      <c r="I67" s="132" t="s">
        <v>97</v>
      </c>
      <c r="J67" s="132" t="s">
        <v>43</v>
      </c>
      <c r="K67" s="132">
        <v>3000</v>
      </c>
      <c r="L67" s="133">
        <v>3000</v>
      </c>
      <c r="M67" s="134">
        <v>34213</v>
      </c>
      <c r="N67" s="132" t="s">
        <v>98</v>
      </c>
      <c r="O67" s="132" t="s">
        <v>368</v>
      </c>
      <c r="P67" s="132" t="s">
        <v>97</v>
      </c>
      <c r="Q67" s="135" t="s">
        <v>493</v>
      </c>
      <c r="R67" s="133" t="s">
        <v>494</v>
      </c>
      <c r="S67" s="132"/>
      <c r="T67" s="132" t="s">
        <v>253</v>
      </c>
      <c r="U67" s="133"/>
      <c r="V67" s="133" t="s">
        <v>378</v>
      </c>
      <c r="W67" s="132" t="s">
        <v>97</v>
      </c>
      <c r="X67" s="132" t="s">
        <v>241</v>
      </c>
      <c r="Y67" s="132" t="s">
        <v>97</v>
      </c>
      <c r="Z67" s="132" t="s">
        <v>453</v>
      </c>
      <c r="AA67" s="132">
        <v>3</v>
      </c>
      <c r="AB67" s="132">
        <v>10</v>
      </c>
      <c r="AC67" s="132"/>
      <c r="AD67" s="132"/>
      <c r="AE67" s="132">
        <v>3</v>
      </c>
      <c r="AF67" s="132"/>
      <c r="AG67" s="132">
        <v>100</v>
      </c>
      <c r="AH67" s="133"/>
      <c r="AI67" s="133"/>
      <c r="AJ67" s="136" t="s">
        <v>101</v>
      </c>
      <c r="AK67" s="132"/>
      <c r="AL67" s="137"/>
      <c r="AM67" s="132" t="s">
        <v>97</v>
      </c>
      <c r="AN67" s="134">
        <v>45672</v>
      </c>
      <c r="AO67" s="132" t="b">
        <v>0</v>
      </c>
    </row>
    <row r="68" spans="1:41" x14ac:dyDescent="0.2">
      <c r="A68" s="82">
        <v>319</v>
      </c>
      <c r="B68" s="82">
        <v>346</v>
      </c>
      <c r="C68" s="92" t="s">
        <v>487</v>
      </c>
      <c r="D68" s="131" t="s">
        <v>488</v>
      </c>
      <c r="E68" s="93"/>
      <c r="F68" s="93" t="s">
        <v>235</v>
      </c>
      <c r="G68" s="93">
        <v>3600</v>
      </c>
      <c r="H68" s="92" t="s">
        <v>29</v>
      </c>
      <c r="I68" s="132" t="s">
        <v>97</v>
      </c>
      <c r="J68" s="132" t="s">
        <v>43</v>
      </c>
      <c r="K68" s="132">
        <v>3000</v>
      </c>
      <c r="L68" s="133">
        <v>3000</v>
      </c>
      <c r="M68" s="134">
        <v>34213</v>
      </c>
      <c r="N68" s="132" t="s">
        <v>98</v>
      </c>
      <c r="O68" s="132" t="s">
        <v>363</v>
      </c>
      <c r="P68" s="132" t="s">
        <v>97</v>
      </c>
      <c r="Q68" s="135" t="s">
        <v>493</v>
      </c>
      <c r="R68" s="133" t="s">
        <v>495</v>
      </c>
      <c r="S68" s="132"/>
      <c r="T68" s="132" t="s">
        <v>253</v>
      </c>
      <c r="U68" s="133"/>
      <c r="V68" s="133" t="s">
        <v>378</v>
      </c>
      <c r="W68" s="132" t="s">
        <v>97</v>
      </c>
      <c r="X68" s="132" t="s">
        <v>241</v>
      </c>
      <c r="Y68" s="132" t="s">
        <v>97</v>
      </c>
      <c r="Z68" s="132" t="s">
        <v>453</v>
      </c>
      <c r="AA68" s="132">
        <v>3</v>
      </c>
      <c r="AB68" s="132">
        <v>10</v>
      </c>
      <c r="AC68" s="132"/>
      <c r="AD68" s="132"/>
      <c r="AE68" s="132">
        <v>3</v>
      </c>
      <c r="AF68" s="132"/>
      <c r="AG68" s="132">
        <v>100</v>
      </c>
      <c r="AH68" s="133"/>
      <c r="AI68" s="133"/>
      <c r="AJ68" s="136" t="s">
        <v>101</v>
      </c>
      <c r="AK68" s="132"/>
      <c r="AL68" s="137"/>
      <c r="AM68" s="132" t="s">
        <v>97</v>
      </c>
      <c r="AN68" s="134">
        <v>45672</v>
      </c>
      <c r="AO68" s="132" t="b">
        <v>0</v>
      </c>
    </row>
    <row r="69" spans="1:41" x14ac:dyDescent="0.2">
      <c r="A69" s="82">
        <v>319</v>
      </c>
      <c r="B69" s="82">
        <v>346</v>
      </c>
      <c r="C69" s="92" t="s">
        <v>487</v>
      </c>
      <c r="D69" s="131" t="s">
        <v>488</v>
      </c>
      <c r="E69" s="93"/>
      <c r="F69" s="93" t="s">
        <v>235</v>
      </c>
      <c r="G69" s="93">
        <v>3600</v>
      </c>
      <c r="H69" s="92" t="s">
        <v>29</v>
      </c>
      <c r="I69" s="132" t="s">
        <v>97</v>
      </c>
      <c r="J69" s="132" t="s">
        <v>43</v>
      </c>
      <c r="K69" s="132">
        <v>3000</v>
      </c>
      <c r="L69" s="133">
        <v>3000</v>
      </c>
      <c r="M69" s="134">
        <v>34213</v>
      </c>
      <c r="N69" s="132" t="s">
        <v>98</v>
      </c>
      <c r="O69" s="132" t="s">
        <v>258</v>
      </c>
      <c r="P69" s="132" t="s">
        <v>97</v>
      </c>
      <c r="Q69" s="135" t="s">
        <v>493</v>
      </c>
      <c r="R69" s="133" t="s">
        <v>496</v>
      </c>
      <c r="S69" s="132"/>
      <c r="T69" s="132" t="s">
        <v>253</v>
      </c>
      <c r="U69" s="133"/>
      <c r="V69" s="133" t="s">
        <v>378</v>
      </c>
      <c r="W69" s="132" t="s">
        <v>97</v>
      </c>
      <c r="X69" s="132" t="s">
        <v>241</v>
      </c>
      <c r="Y69" s="132" t="s">
        <v>97</v>
      </c>
      <c r="Z69" s="132" t="s">
        <v>453</v>
      </c>
      <c r="AA69" s="132">
        <v>3</v>
      </c>
      <c r="AB69" s="132">
        <v>10</v>
      </c>
      <c r="AC69" s="132"/>
      <c r="AD69" s="132"/>
      <c r="AE69" s="132">
        <v>3</v>
      </c>
      <c r="AF69" s="132"/>
      <c r="AG69" s="132">
        <v>100</v>
      </c>
      <c r="AH69" s="133"/>
      <c r="AI69" s="133"/>
      <c r="AJ69" s="136" t="s">
        <v>101</v>
      </c>
      <c r="AK69" s="132"/>
      <c r="AL69" s="137"/>
      <c r="AM69" s="132" t="s">
        <v>97</v>
      </c>
      <c r="AN69" s="134">
        <v>45672</v>
      </c>
      <c r="AO69" s="132" t="b">
        <v>0</v>
      </c>
    </row>
    <row r="70" spans="1:41" ht="28.5" x14ac:dyDescent="0.2">
      <c r="A70" s="82">
        <v>319</v>
      </c>
      <c r="B70" s="82">
        <v>346</v>
      </c>
      <c r="C70" s="92" t="s">
        <v>487</v>
      </c>
      <c r="D70" s="131" t="s">
        <v>488</v>
      </c>
      <c r="E70" s="93"/>
      <c r="F70" s="93" t="s">
        <v>235</v>
      </c>
      <c r="G70" s="93">
        <v>3600</v>
      </c>
      <c r="H70" s="92" t="s">
        <v>29</v>
      </c>
      <c r="I70" s="132" t="s">
        <v>97</v>
      </c>
      <c r="J70" s="132" t="s">
        <v>47</v>
      </c>
      <c r="K70" s="132">
        <v>8000</v>
      </c>
      <c r="L70" s="133">
        <v>8000</v>
      </c>
      <c r="M70" s="134">
        <v>36557</v>
      </c>
      <c r="N70" s="132" t="s">
        <v>250</v>
      </c>
      <c r="O70" s="132" t="s">
        <v>368</v>
      </c>
      <c r="P70" s="132" t="s">
        <v>97</v>
      </c>
      <c r="Q70" s="135" t="s">
        <v>497</v>
      </c>
      <c r="R70" s="133" t="s">
        <v>498</v>
      </c>
      <c r="S70" s="132"/>
      <c r="T70" s="132" t="s">
        <v>253</v>
      </c>
      <c r="U70" s="133"/>
      <c r="V70" s="133" t="s">
        <v>378</v>
      </c>
      <c r="W70" s="132" t="s">
        <v>97</v>
      </c>
      <c r="X70" s="132" t="s">
        <v>241</v>
      </c>
      <c r="Y70" s="132" t="s">
        <v>97</v>
      </c>
      <c r="Z70" s="132" t="s">
        <v>453</v>
      </c>
      <c r="AA70" s="132">
        <v>3</v>
      </c>
      <c r="AB70" s="132">
        <v>10</v>
      </c>
      <c r="AC70" s="132"/>
      <c r="AD70" s="132"/>
      <c r="AE70" s="132"/>
      <c r="AF70" s="132"/>
      <c r="AG70" s="132">
        <v>30</v>
      </c>
      <c r="AH70" s="133"/>
      <c r="AI70" s="133"/>
      <c r="AJ70" s="136" t="s">
        <v>101</v>
      </c>
      <c r="AK70" s="132" t="s">
        <v>499</v>
      </c>
      <c r="AL70" s="137"/>
      <c r="AM70" s="132" t="s">
        <v>97</v>
      </c>
      <c r="AN70" s="134">
        <v>45672</v>
      </c>
      <c r="AO70" s="132" t="b">
        <v>0</v>
      </c>
    </row>
    <row r="71" spans="1:41" ht="28.5" x14ac:dyDescent="0.2">
      <c r="A71" s="82">
        <v>319</v>
      </c>
      <c r="B71" s="82">
        <v>346</v>
      </c>
      <c r="C71" s="92" t="s">
        <v>487</v>
      </c>
      <c r="D71" s="131" t="s">
        <v>488</v>
      </c>
      <c r="E71" s="93"/>
      <c r="F71" s="93" t="s">
        <v>235</v>
      </c>
      <c r="G71" s="93">
        <v>3600</v>
      </c>
      <c r="H71" s="92" t="s">
        <v>29</v>
      </c>
      <c r="I71" s="132" t="s">
        <v>97</v>
      </c>
      <c r="J71" s="132" t="s">
        <v>47</v>
      </c>
      <c r="K71" s="132">
        <v>8000</v>
      </c>
      <c r="L71" s="133">
        <v>8000</v>
      </c>
      <c r="M71" s="134">
        <v>36557</v>
      </c>
      <c r="N71" s="132" t="s">
        <v>250</v>
      </c>
      <c r="O71" s="132" t="s">
        <v>258</v>
      </c>
      <c r="P71" s="132" t="s">
        <v>97</v>
      </c>
      <c r="Q71" s="135" t="s">
        <v>497</v>
      </c>
      <c r="R71" s="133" t="s">
        <v>498</v>
      </c>
      <c r="S71" s="132"/>
      <c r="T71" s="132" t="s">
        <v>253</v>
      </c>
      <c r="U71" s="133"/>
      <c r="V71" s="133" t="s">
        <v>378</v>
      </c>
      <c r="W71" s="132" t="s">
        <v>97</v>
      </c>
      <c r="X71" s="132" t="s">
        <v>241</v>
      </c>
      <c r="Y71" s="132" t="s">
        <v>97</v>
      </c>
      <c r="Z71" s="132" t="s">
        <v>453</v>
      </c>
      <c r="AA71" s="132">
        <v>3</v>
      </c>
      <c r="AB71" s="132">
        <v>10</v>
      </c>
      <c r="AC71" s="132"/>
      <c r="AD71" s="132"/>
      <c r="AE71" s="132"/>
      <c r="AF71" s="132"/>
      <c r="AG71" s="132">
        <v>30</v>
      </c>
      <c r="AH71" s="133"/>
      <c r="AI71" s="133"/>
      <c r="AJ71" s="136" t="s">
        <v>101</v>
      </c>
      <c r="AK71" s="132" t="s">
        <v>499</v>
      </c>
      <c r="AL71" s="137"/>
      <c r="AM71" s="132" t="s">
        <v>97</v>
      </c>
      <c r="AN71" s="134">
        <v>45672</v>
      </c>
      <c r="AO71" s="132" t="b">
        <v>0</v>
      </c>
    </row>
    <row r="72" spans="1:41" ht="29.25" thickBot="1" x14ac:dyDescent="0.25">
      <c r="A72" s="82">
        <v>319</v>
      </c>
      <c r="B72" s="82">
        <v>346</v>
      </c>
      <c r="C72" s="92" t="s">
        <v>487</v>
      </c>
      <c r="D72" s="131" t="s">
        <v>488</v>
      </c>
      <c r="E72" s="93"/>
      <c r="F72" s="93" t="s">
        <v>235</v>
      </c>
      <c r="G72" s="93">
        <v>3600</v>
      </c>
      <c r="H72" s="92" t="s">
        <v>29</v>
      </c>
      <c r="I72" s="86" t="s">
        <v>97</v>
      </c>
      <c r="J72" s="86" t="s">
        <v>47</v>
      </c>
      <c r="K72" s="86">
        <v>8000</v>
      </c>
      <c r="L72" s="87">
        <v>8000</v>
      </c>
      <c r="M72" s="88">
        <v>36557</v>
      </c>
      <c r="N72" s="86" t="s">
        <v>250</v>
      </c>
      <c r="O72" s="86" t="s">
        <v>363</v>
      </c>
      <c r="P72" s="86" t="s">
        <v>97</v>
      </c>
      <c r="Q72" s="138" t="s">
        <v>497</v>
      </c>
      <c r="R72" s="87" t="s">
        <v>498</v>
      </c>
      <c r="S72" s="86"/>
      <c r="T72" s="86" t="s">
        <v>253</v>
      </c>
      <c r="U72" s="87"/>
      <c r="V72" s="87" t="s">
        <v>378</v>
      </c>
      <c r="W72" s="86" t="s">
        <v>97</v>
      </c>
      <c r="X72" s="86" t="s">
        <v>241</v>
      </c>
      <c r="Y72" s="86" t="s">
        <v>97</v>
      </c>
      <c r="Z72" s="86" t="s">
        <v>453</v>
      </c>
      <c r="AA72" s="86">
        <v>3</v>
      </c>
      <c r="AB72" s="86">
        <v>10</v>
      </c>
      <c r="AC72" s="86"/>
      <c r="AD72" s="86"/>
      <c r="AE72" s="86"/>
      <c r="AF72" s="86"/>
      <c r="AG72" s="86">
        <v>30</v>
      </c>
      <c r="AH72" s="87"/>
      <c r="AI72" s="87"/>
      <c r="AJ72" s="89" t="s">
        <v>101</v>
      </c>
      <c r="AK72" s="86"/>
      <c r="AL72" s="90"/>
      <c r="AM72" s="86" t="s">
        <v>97</v>
      </c>
      <c r="AN72" s="88">
        <v>45672</v>
      </c>
      <c r="AO72" s="86" t="b">
        <v>0</v>
      </c>
    </row>
    <row r="73" spans="1:41" ht="30.75" customHeight="1" thickTop="1" x14ac:dyDescent="0.25">
      <c r="A73" s="71">
        <v>360</v>
      </c>
      <c r="B73" s="71">
        <v>381</v>
      </c>
      <c r="C73" s="73" t="s">
        <v>500</v>
      </c>
      <c r="D73" s="124" t="s">
        <v>501</v>
      </c>
      <c r="E73" s="74"/>
      <c r="F73" s="74" t="s">
        <v>235</v>
      </c>
      <c r="G73" s="74">
        <v>1</v>
      </c>
      <c r="H73" s="73" t="s">
        <v>29</v>
      </c>
      <c r="I73" s="125" t="s">
        <v>97</v>
      </c>
      <c r="J73" s="125" t="s">
        <v>29</v>
      </c>
      <c r="K73" s="125">
        <v>1</v>
      </c>
      <c r="L73" s="126">
        <v>1</v>
      </c>
      <c r="M73" s="127">
        <v>45292</v>
      </c>
      <c r="N73" s="125" t="s">
        <v>98</v>
      </c>
      <c r="O73" s="125" t="s">
        <v>236</v>
      </c>
      <c r="P73" s="125" t="s">
        <v>97</v>
      </c>
      <c r="Q73" s="128" t="s">
        <v>502</v>
      </c>
      <c r="R73" s="126" t="s">
        <v>503</v>
      </c>
      <c r="S73" s="125"/>
      <c r="T73" s="125" t="s">
        <v>246</v>
      </c>
      <c r="U73" s="126"/>
      <c r="V73" s="126" t="s">
        <v>240</v>
      </c>
      <c r="W73" s="125" t="s">
        <v>97</v>
      </c>
      <c r="X73" s="125" t="s">
        <v>241</v>
      </c>
      <c r="Y73" s="125" t="s">
        <v>97</v>
      </c>
      <c r="Z73" s="125" t="s">
        <v>504</v>
      </c>
      <c r="AA73" s="125">
        <v>3</v>
      </c>
      <c r="AB73" s="125">
        <v>10</v>
      </c>
      <c r="AC73" s="125">
        <v>10</v>
      </c>
      <c r="AD73" s="125"/>
      <c r="AE73" s="125"/>
      <c r="AF73" s="125"/>
      <c r="AG73" s="125">
        <v>300</v>
      </c>
      <c r="AH73" s="126"/>
      <c r="AI73" s="126"/>
      <c r="AJ73" s="129" t="s">
        <v>101</v>
      </c>
      <c r="AK73" s="80"/>
      <c r="AL73" s="79" t="s">
        <v>505</v>
      </c>
      <c r="AM73" s="80" t="s">
        <v>97</v>
      </c>
      <c r="AN73" s="130">
        <v>45672</v>
      </c>
      <c r="AO73" s="80" t="b">
        <v>1</v>
      </c>
    </row>
    <row r="74" spans="1:41" ht="15" thickBot="1" x14ac:dyDescent="0.25">
      <c r="A74" s="82">
        <v>360</v>
      </c>
      <c r="B74" s="82">
        <v>381</v>
      </c>
      <c r="C74" s="92" t="s">
        <v>500</v>
      </c>
      <c r="D74" s="131" t="s">
        <v>501</v>
      </c>
      <c r="E74" s="93"/>
      <c r="F74" s="93" t="s">
        <v>235</v>
      </c>
      <c r="G74" s="93">
        <v>1</v>
      </c>
      <c r="H74" s="92" t="s">
        <v>29</v>
      </c>
      <c r="I74" s="86" t="s">
        <v>97</v>
      </c>
      <c r="J74" s="86" t="s">
        <v>43</v>
      </c>
      <c r="K74" s="86">
        <v>9</v>
      </c>
      <c r="L74" s="87">
        <v>9</v>
      </c>
      <c r="M74" s="88">
        <v>39850</v>
      </c>
      <c r="N74" s="86" t="s">
        <v>267</v>
      </c>
      <c r="O74" s="86" t="s">
        <v>236</v>
      </c>
      <c r="P74" s="86" t="s">
        <v>97</v>
      </c>
      <c r="Q74" s="138" t="s">
        <v>506</v>
      </c>
      <c r="R74" s="87" t="s">
        <v>507</v>
      </c>
      <c r="S74" s="86"/>
      <c r="T74" s="86" t="s">
        <v>239</v>
      </c>
      <c r="U74" s="87"/>
      <c r="V74" s="87" t="s">
        <v>240</v>
      </c>
      <c r="W74" s="86" t="s">
        <v>97</v>
      </c>
      <c r="X74" s="86" t="s">
        <v>241</v>
      </c>
      <c r="Y74" s="86" t="s">
        <v>97</v>
      </c>
      <c r="Z74" s="86" t="s">
        <v>508</v>
      </c>
      <c r="AA74" s="86">
        <v>3</v>
      </c>
      <c r="AB74" s="86">
        <v>10</v>
      </c>
      <c r="AC74" s="86"/>
      <c r="AD74" s="86"/>
      <c r="AE74" s="86"/>
      <c r="AF74" s="86"/>
      <c r="AG74" s="86">
        <v>30</v>
      </c>
      <c r="AH74" s="87"/>
      <c r="AI74" s="87"/>
      <c r="AJ74" s="89" t="s">
        <v>101</v>
      </c>
      <c r="AK74" s="86" t="s">
        <v>509</v>
      </c>
      <c r="AL74" s="90"/>
      <c r="AM74" s="86" t="s">
        <v>97</v>
      </c>
      <c r="AN74" s="88">
        <v>45672</v>
      </c>
      <c r="AO74" s="86" t="b">
        <v>0</v>
      </c>
    </row>
    <row r="75" spans="1:41" ht="75.75" customHeight="1" thickTop="1" x14ac:dyDescent="0.25">
      <c r="A75" s="71">
        <v>419</v>
      </c>
      <c r="B75" s="71">
        <v>507</v>
      </c>
      <c r="C75" s="73" t="s">
        <v>510</v>
      </c>
      <c r="D75" s="124" t="s">
        <v>511</v>
      </c>
      <c r="E75" s="74"/>
      <c r="F75" s="74" t="s">
        <v>235</v>
      </c>
      <c r="G75" s="74">
        <v>7</v>
      </c>
      <c r="H75" s="73" t="s">
        <v>47</v>
      </c>
      <c r="I75" s="125" t="s">
        <v>97</v>
      </c>
      <c r="J75" s="125" t="s">
        <v>47</v>
      </c>
      <c r="K75" s="125">
        <v>7</v>
      </c>
      <c r="L75" s="126">
        <v>7</v>
      </c>
      <c r="M75" s="127">
        <v>36557</v>
      </c>
      <c r="N75" s="125" t="s">
        <v>98</v>
      </c>
      <c r="O75" s="125" t="s">
        <v>236</v>
      </c>
      <c r="P75" s="125" t="s">
        <v>97</v>
      </c>
      <c r="Q75" s="128" t="s">
        <v>512</v>
      </c>
      <c r="R75" s="126" t="s">
        <v>513</v>
      </c>
      <c r="S75" s="125"/>
      <c r="T75" s="125" t="s">
        <v>349</v>
      </c>
      <c r="U75" s="126"/>
      <c r="V75" s="126" t="s">
        <v>514</v>
      </c>
      <c r="W75" s="125" t="s">
        <v>97</v>
      </c>
      <c r="X75" s="125" t="s">
        <v>515</v>
      </c>
      <c r="Y75" s="125" t="s">
        <v>97</v>
      </c>
      <c r="Z75" s="125" t="s">
        <v>516</v>
      </c>
      <c r="AA75" s="125">
        <v>3</v>
      </c>
      <c r="AB75" s="125">
        <v>10</v>
      </c>
      <c r="AC75" s="125"/>
      <c r="AD75" s="125">
        <v>10</v>
      </c>
      <c r="AE75" s="125"/>
      <c r="AF75" s="125"/>
      <c r="AG75" s="125">
        <v>300</v>
      </c>
      <c r="AH75" s="126"/>
      <c r="AI75" s="126"/>
      <c r="AJ75" s="129" t="s">
        <v>101</v>
      </c>
      <c r="AK75" s="80"/>
      <c r="AL75" s="79" t="s">
        <v>517</v>
      </c>
      <c r="AM75" s="80" t="s">
        <v>97</v>
      </c>
      <c r="AN75" s="130">
        <v>45672</v>
      </c>
      <c r="AO75" s="80" t="b">
        <v>1</v>
      </c>
    </row>
    <row r="76" spans="1:41" ht="15" thickBot="1" x14ac:dyDescent="0.25">
      <c r="A76" s="82">
        <v>419</v>
      </c>
      <c r="B76" s="82">
        <v>507</v>
      </c>
      <c r="C76" s="92" t="s">
        <v>510</v>
      </c>
      <c r="D76" s="131" t="s">
        <v>511</v>
      </c>
      <c r="E76" s="93"/>
      <c r="F76" s="93" t="s">
        <v>235</v>
      </c>
      <c r="G76" s="93">
        <v>7</v>
      </c>
      <c r="H76" s="92" t="s">
        <v>47</v>
      </c>
      <c r="I76" s="86" t="s">
        <v>97</v>
      </c>
      <c r="J76" s="86" t="s">
        <v>43</v>
      </c>
      <c r="K76" s="86">
        <v>10</v>
      </c>
      <c r="L76" s="87">
        <v>10</v>
      </c>
      <c r="M76" s="88">
        <v>34912</v>
      </c>
      <c r="N76" s="86" t="s">
        <v>250</v>
      </c>
      <c r="O76" s="86" t="s">
        <v>236</v>
      </c>
      <c r="P76" s="86" t="s">
        <v>97</v>
      </c>
      <c r="Q76" s="138" t="s">
        <v>512</v>
      </c>
      <c r="R76" s="87" t="s">
        <v>513</v>
      </c>
      <c r="S76" s="86"/>
      <c r="T76" s="86" t="s">
        <v>239</v>
      </c>
      <c r="U76" s="87"/>
      <c r="V76" s="87" t="s">
        <v>514</v>
      </c>
      <c r="W76" s="86" t="s">
        <v>97</v>
      </c>
      <c r="X76" s="86" t="s">
        <v>515</v>
      </c>
      <c r="Y76" s="86" t="s">
        <v>97</v>
      </c>
      <c r="Z76" s="86" t="s">
        <v>518</v>
      </c>
      <c r="AA76" s="86">
        <v>3</v>
      </c>
      <c r="AB76" s="86">
        <v>10</v>
      </c>
      <c r="AC76" s="86"/>
      <c r="AD76" s="86">
        <v>10</v>
      </c>
      <c r="AE76" s="86"/>
      <c r="AF76" s="86"/>
      <c r="AG76" s="86">
        <v>300</v>
      </c>
      <c r="AH76" s="87"/>
      <c r="AI76" s="87"/>
      <c r="AJ76" s="89" t="s">
        <v>101</v>
      </c>
      <c r="AK76" s="86" t="s">
        <v>519</v>
      </c>
      <c r="AL76" s="90"/>
      <c r="AM76" s="86" t="s">
        <v>97</v>
      </c>
      <c r="AN76" s="88">
        <v>45672</v>
      </c>
      <c r="AO76" s="86" t="b">
        <v>0</v>
      </c>
    </row>
    <row r="77" spans="1:41" ht="30.75" customHeight="1" thickTop="1" x14ac:dyDescent="0.25">
      <c r="A77" s="71">
        <v>588</v>
      </c>
      <c r="B77" s="71">
        <v>585</v>
      </c>
      <c r="C77" s="73" t="s">
        <v>520</v>
      </c>
      <c r="D77" s="124" t="s">
        <v>521</v>
      </c>
      <c r="E77" s="74"/>
      <c r="F77" s="74" t="s">
        <v>235</v>
      </c>
      <c r="G77" s="74">
        <v>850</v>
      </c>
      <c r="H77" s="73" t="s">
        <v>29</v>
      </c>
      <c r="I77" s="125" t="s">
        <v>97</v>
      </c>
      <c r="J77" s="125" t="s">
        <v>29</v>
      </c>
      <c r="K77" s="125">
        <v>850</v>
      </c>
      <c r="L77" s="126">
        <v>850</v>
      </c>
      <c r="M77" s="127">
        <v>40483</v>
      </c>
      <c r="N77" s="125" t="s">
        <v>108</v>
      </c>
      <c r="O77" s="125" t="s">
        <v>270</v>
      </c>
      <c r="P77" s="125" t="s">
        <v>97</v>
      </c>
      <c r="Q77" s="128" t="s">
        <v>522</v>
      </c>
      <c r="R77" s="126" t="s">
        <v>523</v>
      </c>
      <c r="S77" s="125"/>
      <c r="T77" s="125" t="s">
        <v>246</v>
      </c>
      <c r="U77" s="126"/>
      <c r="V77" s="126" t="s">
        <v>524</v>
      </c>
      <c r="W77" s="125" t="s">
        <v>97</v>
      </c>
      <c r="X77" s="125" t="s">
        <v>395</v>
      </c>
      <c r="Y77" s="125" t="s">
        <v>278</v>
      </c>
      <c r="Z77" s="125"/>
      <c r="AA77" s="125"/>
      <c r="AB77" s="125">
        <v>10</v>
      </c>
      <c r="AC77" s="125">
        <v>3</v>
      </c>
      <c r="AD77" s="125"/>
      <c r="AE77" s="125"/>
      <c r="AF77" s="125"/>
      <c r="AG77" s="125">
        <v>30</v>
      </c>
      <c r="AH77" s="126"/>
      <c r="AI77" s="126"/>
      <c r="AJ77" s="129" t="s">
        <v>101</v>
      </c>
      <c r="AK77" s="80"/>
      <c r="AL77" s="79" t="s">
        <v>525</v>
      </c>
      <c r="AM77" s="80" t="s">
        <v>97</v>
      </c>
      <c r="AN77" s="130">
        <v>45672</v>
      </c>
      <c r="AO77" s="80" t="b">
        <v>1</v>
      </c>
    </row>
    <row r="78" spans="1:41" ht="28.5" x14ac:dyDescent="0.2">
      <c r="A78" s="82">
        <v>588</v>
      </c>
      <c r="B78" s="82">
        <v>585</v>
      </c>
      <c r="C78" s="92" t="s">
        <v>520</v>
      </c>
      <c r="D78" s="131" t="s">
        <v>521</v>
      </c>
      <c r="E78" s="93"/>
      <c r="F78" s="93" t="s">
        <v>235</v>
      </c>
      <c r="G78" s="93">
        <v>850</v>
      </c>
      <c r="H78" s="92" t="s">
        <v>29</v>
      </c>
      <c r="I78" s="132" t="s">
        <v>97</v>
      </c>
      <c r="J78" s="132" t="s">
        <v>43</v>
      </c>
      <c r="K78" s="132">
        <v>1000</v>
      </c>
      <c r="L78" s="133">
        <v>1000</v>
      </c>
      <c r="M78" s="134">
        <v>33909</v>
      </c>
      <c r="N78" s="132" t="s">
        <v>108</v>
      </c>
      <c r="O78" s="132" t="s">
        <v>270</v>
      </c>
      <c r="P78" s="132" t="s">
        <v>97</v>
      </c>
      <c r="Q78" s="135" t="s">
        <v>526</v>
      </c>
      <c r="R78" s="133" t="s">
        <v>527</v>
      </c>
      <c r="S78" s="132"/>
      <c r="T78" s="132" t="s">
        <v>253</v>
      </c>
      <c r="U78" s="133"/>
      <c r="V78" s="133" t="s">
        <v>528</v>
      </c>
      <c r="W78" s="132" t="s">
        <v>97</v>
      </c>
      <c r="X78" s="132" t="s">
        <v>330</v>
      </c>
      <c r="Y78" s="132" t="s">
        <v>278</v>
      </c>
      <c r="Z78" s="132"/>
      <c r="AA78" s="132">
        <v>1</v>
      </c>
      <c r="AB78" s="132">
        <v>3</v>
      </c>
      <c r="AC78" s="132">
        <v>1</v>
      </c>
      <c r="AD78" s="132">
        <v>3</v>
      </c>
      <c r="AE78" s="132">
        <v>3</v>
      </c>
      <c r="AF78" s="132"/>
      <c r="AG78" s="132">
        <v>30</v>
      </c>
      <c r="AH78" s="133"/>
      <c r="AI78" s="133" t="s">
        <v>529</v>
      </c>
      <c r="AJ78" s="136" t="s">
        <v>101</v>
      </c>
      <c r="AK78" s="132" t="s">
        <v>236</v>
      </c>
      <c r="AL78" s="137"/>
      <c r="AM78" s="132" t="s">
        <v>97</v>
      </c>
      <c r="AN78" s="134">
        <v>45672</v>
      </c>
      <c r="AO78" s="132" t="b">
        <v>0</v>
      </c>
    </row>
    <row r="79" spans="1:41" ht="15" thickBot="1" x14ac:dyDescent="0.25">
      <c r="A79" s="82">
        <v>588</v>
      </c>
      <c r="B79" s="82">
        <v>585</v>
      </c>
      <c r="C79" s="92" t="s">
        <v>520</v>
      </c>
      <c r="D79" s="131" t="s">
        <v>521</v>
      </c>
      <c r="E79" s="93"/>
      <c r="F79" s="93" t="s">
        <v>235</v>
      </c>
      <c r="G79" s="93">
        <v>850</v>
      </c>
      <c r="H79" s="92" t="s">
        <v>29</v>
      </c>
      <c r="I79" s="86" t="s">
        <v>97</v>
      </c>
      <c r="J79" s="86" t="s">
        <v>47</v>
      </c>
      <c r="K79" s="86">
        <v>900</v>
      </c>
      <c r="L79" s="87">
        <v>900</v>
      </c>
      <c r="M79" s="88">
        <v>36617</v>
      </c>
      <c r="N79" s="86" t="s">
        <v>108</v>
      </c>
      <c r="O79" s="86" t="s">
        <v>270</v>
      </c>
      <c r="P79" s="86" t="s">
        <v>97</v>
      </c>
      <c r="Q79" s="138" t="s">
        <v>526</v>
      </c>
      <c r="R79" s="87" t="s">
        <v>530</v>
      </c>
      <c r="S79" s="86"/>
      <c r="T79" s="86" t="s">
        <v>349</v>
      </c>
      <c r="U79" s="87"/>
      <c r="V79" s="87" t="s">
        <v>528</v>
      </c>
      <c r="W79" s="86" t="s">
        <v>97</v>
      </c>
      <c r="X79" s="86" t="s">
        <v>531</v>
      </c>
      <c r="Y79" s="86" t="s">
        <v>278</v>
      </c>
      <c r="Z79" s="86"/>
      <c r="AA79" s="86"/>
      <c r="AB79" s="86">
        <v>3</v>
      </c>
      <c r="AC79" s="86"/>
      <c r="AD79" s="86"/>
      <c r="AE79" s="86"/>
      <c r="AF79" s="86"/>
      <c r="AG79" s="86">
        <v>3</v>
      </c>
      <c r="AH79" s="87"/>
      <c r="AI79" s="87"/>
      <c r="AJ79" s="89" t="s">
        <v>101</v>
      </c>
      <c r="AK79" s="86"/>
      <c r="AL79" s="90"/>
      <c r="AM79" s="86" t="s">
        <v>97</v>
      </c>
      <c r="AN79" s="88">
        <v>45672</v>
      </c>
      <c r="AO79" s="86" t="b">
        <v>0</v>
      </c>
    </row>
    <row r="80" spans="1:41" ht="60.75" customHeight="1" thickTop="1" x14ac:dyDescent="0.25">
      <c r="A80" s="71">
        <v>608</v>
      </c>
      <c r="B80" s="71">
        <v>600</v>
      </c>
      <c r="C80" s="73" t="s">
        <v>532</v>
      </c>
      <c r="D80" s="124" t="s">
        <v>533</v>
      </c>
      <c r="E80" s="74"/>
      <c r="F80" s="74" t="s">
        <v>235</v>
      </c>
      <c r="G80" s="74">
        <v>420</v>
      </c>
      <c r="H80" s="73" t="s">
        <v>47</v>
      </c>
      <c r="I80" s="125" t="s">
        <v>97</v>
      </c>
      <c r="J80" s="125" t="s">
        <v>47</v>
      </c>
      <c r="K80" s="125">
        <v>420</v>
      </c>
      <c r="L80" s="126">
        <v>420</v>
      </c>
      <c r="M80" s="127">
        <v>44044</v>
      </c>
      <c r="N80" s="125" t="s">
        <v>108</v>
      </c>
      <c r="O80" s="125" t="s">
        <v>270</v>
      </c>
      <c r="P80" s="125" t="s">
        <v>97</v>
      </c>
      <c r="Q80" s="128" t="s">
        <v>534</v>
      </c>
      <c r="R80" s="126" t="s">
        <v>535</v>
      </c>
      <c r="S80" s="125"/>
      <c r="T80" s="125" t="s">
        <v>349</v>
      </c>
      <c r="U80" s="126"/>
      <c r="V80" s="126" t="s">
        <v>536</v>
      </c>
      <c r="W80" s="125" t="s">
        <v>97</v>
      </c>
      <c r="X80" s="125" t="s">
        <v>330</v>
      </c>
      <c r="Y80" s="125" t="s">
        <v>278</v>
      </c>
      <c r="Z80" s="125"/>
      <c r="AA80" s="125"/>
      <c r="AB80" s="125">
        <v>39</v>
      </c>
      <c r="AC80" s="125"/>
      <c r="AD80" s="125"/>
      <c r="AE80" s="125"/>
      <c r="AF80" s="125"/>
      <c r="AG80" s="125">
        <v>39</v>
      </c>
      <c r="AH80" s="126" t="s">
        <v>537</v>
      </c>
      <c r="AI80" s="126"/>
      <c r="AJ80" s="129" t="s">
        <v>101</v>
      </c>
      <c r="AK80" s="80"/>
      <c r="AL80" s="79" t="s">
        <v>538</v>
      </c>
      <c r="AM80" s="80" t="s">
        <v>97</v>
      </c>
      <c r="AN80" s="130">
        <v>45859</v>
      </c>
      <c r="AO80" s="80" t="b">
        <v>1</v>
      </c>
    </row>
    <row r="81" spans="1:41" x14ac:dyDescent="0.2">
      <c r="A81" s="82">
        <v>608</v>
      </c>
      <c r="B81" s="82">
        <v>600</v>
      </c>
      <c r="C81" s="92" t="s">
        <v>532</v>
      </c>
      <c r="D81" s="131" t="s">
        <v>533</v>
      </c>
      <c r="E81" s="93"/>
      <c r="F81" s="93" t="s">
        <v>235</v>
      </c>
      <c r="G81" s="93">
        <v>420</v>
      </c>
      <c r="H81" s="92" t="s">
        <v>47</v>
      </c>
      <c r="I81" s="132" t="s">
        <v>97</v>
      </c>
      <c r="J81" s="132" t="s">
        <v>29</v>
      </c>
      <c r="K81" s="132">
        <v>3800</v>
      </c>
      <c r="L81" s="133">
        <v>3800</v>
      </c>
      <c r="M81" s="134">
        <v>42887</v>
      </c>
      <c r="N81" s="132" t="s">
        <v>108</v>
      </c>
      <c r="O81" s="132" t="s">
        <v>270</v>
      </c>
      <c r="P81" s="132" t="s">
        <v>97</v>
      </c>
      <c r="Q81" s="135" t="s">
        <v>539</v>
      </c>
      <c r="R81" s="133" t="s">
        <v>540</v>
      </c>
      <c r="S81" s="132"/>
      <c r="T81" s="132" t="s">
        <v>253</v>
      </c>
      <c r="U81" s="133"/>
      <c r="V81" s="133" t="s">
        <v>541</v>
      </c>
      <c r="W81" s="132" t="s">
        <v>97</v>
      </c>
      <c r="X81" s="132" t="s">
        <v>395</v>
      </c>
      <c r="Y81" s="132" t="s">
        <v>278</v>
      </c>
      <c r="Z81" s="132"/>
      <c r="AA81" s="132"/>
      <c r="AB81" s="132">
        <v>10</v>
      </c>
      <c r="AC81" s="132"/>
      <c r="AD81" s="132"/>
      <c r="AE81" s="132"/>
      <c r="AF81" s="132"/>
      <c r="AG81" s="132">
        <v>10</v>
      </c>
      <c r="AH81" s="133"/>
      <c r="AI81" s="133"/>
      <c r="AJ81" s="136" t="s">
        <v>101</v>
      </c>
      <c r="AK81" s="132"/>
      <c r="AL81" s="137"/>
      <c r="AM81" s="132" t="s">
        <v>97</v>
      </c>
      <c r="AN81" s="134">
        <v>45859</v>
      </c>
      <c r="AO81" s="132" t="b">
        <v>0</v>
      </c>
    </row>
    <row r="82" spans="1:41" ht="57.75" thickBot="1" x14ac:dyDescent="0.25">
      <c r="A82" s="82">
        <v>608</v>
      </c>
      <c r="B82" s="82">
        <v>600</v>
      </c>
      <c r="C82" s="92" t="s">
        <v>532</v>
      </c>
      <c r="D82" s="131" t="s">
        <v>533</v>
      </c>
      <c r="E82" s="93"/>
      <c r="F82" s="93" t="s">
        <v>235</v>
      </c>
      <c r="G82" s="93">
        <v>420</v>
      </c>
      <c r="H82" s="92" t="s">
        <v>47</v>
      </c>
      <c r="I82" s="86" t="s">
        <v>97</v>
      </c>
      <c r="J82" s="86" t="s">
        <v>43</v>
      </c>
      <c r="K82" s="86">
        <v>5000</v>
      </c>
      <c r="L82" s="87">
        <v>5000</v>
      </c>
      <c r="M82" s="88">
        <v>38618</v>
      </c>
      <c r="N82" s="86" t="s">
        <v>108</v>
      </c>
      <c r="O82" s="86" t="s">
        <v>270</v>
      </c>
      <c r="P82" s="86" t="s">
        <v>97</v>
      </c>
      <c r="Q82" s="138" t="s">
        <v>542</v>
      </c>
      <c r="R82" s="87" t="s">
        <v>543</v>
      </c>
      <c r="S82" s="86"/>
      <c r="T82" s="86" t="s">
        <v>253</v>
      </c>
      <c r="U82" s="87" t="s">
        <v>544</v>
      </c>
      <c r="V82" s="87" t="s">
        <v>545</v>
      </c>
      <c r="W82" s="86" t="s">
        <v>97</v>
      </c>
      <c r="X82" s="86" t="s">
        <v>330</v>
      </c>
      <c r="Y82" s="86" t="s">
        <v>278</v>
      </c>
      <c r="Z82" s="86"/>
      <c r="AA82" s="86">
        <v>1</v>
      </c>
      <c r="AB82" s="86">
        <v>10</v>
      </c>
      <c r="AC82" s="86">
        <v>1</v>
      </c>
      <c r="AD82" s="86">
        <v>1</v>
      </c>
      <c r="AE82" s="86">
        <v>1</v>
      </c>
      <c r="AF82" s="86"/>
      <c r="AG82" s="86">
        <v>10</v>
      </c>
      <c r="AH82" s="87"/>
      <c r="AI82" s="87"/>
      <c r="AJ82" s="89" t="s">
        <v>101</v>
      </c>
      <c r="AK82" s="86" t="s">
        <v>236</v>
      </c>
      <c r="AL82" s="90"/>
      <c r="AM82" s="86" t="s">
        <v>97</v>
      </c>
      <c r="AN82" s="88">
        <v>45859</v>
      </c>
      <c r="AO82" s="86" t="b">
        <v>0</v>
      </c>
    </row>
    <row r="83" spans="1:41" ht="120.75" customHeight="1" thickTop="1" x14ac:dyDescent="0.25">
      <c r="A83" s="71">
        <v>624</v>
      </c>
      <c r="B83" s="71" t="s">
        <v>546</v>
      </c>
      <c r="C83" s="73" t="s">
        <v>547</v>
      </c>
      <c r="D83" s="124" t="s">
        <v>548</v>
      </c>
      <c r="E83" s="74"/>
      <c r="F83" s="74" t="s">
        <v>235</v>
      </c>
      <c r="G83" s="74">
        <v>4</v>
      </c>
      <c r="H83" s="73" t="s">
        <v>47</v>
      </c>
      <c r="I83" s="125" t="s">
        <v>97</v>
      </c>
      <c r="J83" s="125" t="s">
        <v>47</v>
      </c>
      <c r="K83" s="125">
        <v>4</v>
      </c>
      <c r="L83" s="126">
        <v>4</v>
      </c>
      <c r="M83" s="127">
        <v>45200</v>
      </c>
      <c r="N83" s="125" t="s">
        <v>98</v>
      </c>
      <c r="O83" s="125" t="s">
        <v>270</v>
      </c>
      <c r="P83" s="125" t="s">
        <v>97</v>
      </c>
      <c r="Q83" s="128" t="s">
        <v>549</v>
      </c>
      <c r="R83" s="126" t="s">
        <v>550</v>
      </c>
      <c r="S83" s="125"/>
      <c r="T83" s="125" t="s">
        <v>283</v>
      </c>
      <c r="U83" s="126"/>
      <c r="V83" s="126" t="s">
        <v>263</v>
      </c>
      <c r="W83" s="125" t="s">
        <v>97</v>
      </c>
      <c r="X83" s="125" t="s">
        <v>551</v>
      </c>
      <c r="Y83" s="125" t="s">
        <v>97</v>
      </c>
      <c r="Z83" s="125" t="s">
        <v>464</v>
      </c>
      <c r="AA83" s="125">
        <v>6</v>
      </c>
      <c r="AB83" s="125">
        <v>100</v>
      </c>
      <c r="AC83" s="125"/>
      <c r="AD83" s="125">
        <v>3</v>
      </c>
      <c r="AE83" s="125"/>
      <c r="AF83" s="125"/>
      <c r="AG83" s="125">
        <v>2000</v>
      </c>
      <c r="AH83" s="126" t="s">
        <v>552</v>
      </c>
      <c r="AI83" s="126"/>
      <c r="AJ83" s="129" t="s">
        <v>101</v>
      </c>
      <c r="AK83" s="80"/>
      <c r="AL83" s="79" t="s">
        <v>553</v>
      </c>
      <c r="AM83" s="80" t="s">
        <v>97</v>
      </c>
      <c r="AN83" s="130">
        <v>45672</v>
      </c>
      <c r="AO83" s="80" t="b">
        <v>1</v>
      </c>
    </row>
    <row r="84" spans="1:41" ht="128.25" x14ac:dyDescent="0.2">
      <c r="A84" s="82">
        <v>624</v>
      </c>
      <c r="B84" s="82" t="s">
        <v>546</v>
      </c>
      <c r="C84" s="92" t="s">
        <v>547</v>
      </c>
      <c r="D84" s="131" t="s">
        <v>548</v>
      </c>
      <c r="E84" s="93"/>
      <c r="F84" s="93" t="s">
        <v>235</v>
      </c>
      <c r="G84" s="93">
        <v>4</v>
      </c>
      <c r="H84" s="92" t="s">
        <v>47</v>
      </c>
      <c r="I84" s="132" t="s">
        <v>97</v>
      </c>
      <c r="J84" s="132" t="s">
        <v>43</v>
      </c>
      <c r="K84" s="132">
        <v>60</v>
      </c>
      <c r="L84" s="133">
        <v>60</v>
      </c>
      <c r="M84" s="134">
        <v>42622</v>
      </c>
      <c r="N84" s="132" t="s">
        <v>98</v>
      </c>
      <c r="O84" s="132" t="s">
        <v>270</v>
      </c>
      <c r="P84" s="132" t="s">
        <v>97</v>
      </c>
      <c r="Q84" s="135" t="s">
        <v>554</v>
      </c>
      <c r="R84" s="133" t="s">
        <v>555</v>
      </c>
      <c r="S84" s="132"/>
      <c r="T84" s="132" t="s">
        <v>283</v>
      </c>
      <c r="U84" s="133" t="s">
        <v>556</v>
      </c>
      <c r="V84" s="133" t="s">
        <v>390</v>
      </c>
      <c r="W84" s="132" t="s">
        <v>97</v>
      </c>
      <c r="X84" s="132" t="s">
        <v>557</v>
      </c>
      <c r="Y84" s="132" t="s">
        <v>97</v>
      </c>
      <c r="Z84" s="132" t="s">
        <v>558</v>
      </c>
      <c r="AA84" s="132">
        <v>3</v>
      </c>
      <c r="AB84" s="132">
        <v>10</v>
      </c>
      <c r="AC84" s="132"/>
      <c r="AD84" s="132">
        <v>3</v>
      </c>
      <c r="AE84" s="132">
        <v>3</v>
      </c>
      <c r="AF84" s="132"/>
      <c r="AG84" s="132">
        <v>300</v>
      </c>
      <c r="AH84" s="133"/>
      <c r="AI84" s="133" t="s">
        <v>559</v>
      </c>
      <c r="AJ84" s="136" t="s">
        <v>101</v>
      </c>
      <c r="AK84" s="132" t="s">
        <v>560</v>
      </c>
      <c r="AL84" s="137"/>
      <c r="AM84" s="132" t="s">
        <v>97</v>
      </c>
      <c r="AN84" s="134">
        <v>45672</v>
      </c>
      <c r="AO84" s="132" t="b">
        <v>0</v>
      </c>
    </row>
    <row r="85" spans="1:41" ht="15" thickBot="1" x14ac:dyDescent="0.25">
      <c r="A85" s="82">
        <v>624</v>
      </c>
      <c r="B85" s="82" t="s">
        <v>546</v>
      </c>
      <c r="C85" s="92" t="s">
        <v>547</v>
      </c>
      <c r="D85" s="131" t="s">
        <v>548</v>
      </c>
      <c r="E85" s="93"/>
      <c r="F85" s="93" t="s">
        <v>235</v>
      </c>
      <c r="G85" s="93">
        <v>4</v>
      </c>
      <c r="H85" s="92" t="s">
        <v>47</v>
      </c>
      <c r="I85" s="86" t="s">
        <v>97</v>
      </c>
      <c r="J85" s="86" t="s">
        <v>45</v>
      </c>
      <c r="K85" s="86">
        <v>5</v>
      </c>
      <c r="L85" s="87">
        <v>5</v>
      </c>
      <c r="M85" s="88">
        <v>40357</v>
      </c>
      <c r="N85" s="86" t="s">
        <v>98</v>
      </c>
      <c r="O85" s="86" t="s">
        <v>270</v>
      </c>
      <c r="P85" s="86" t="s">
        <v>97</v>
      </c>
      <c r="Q85" s="138" t="s">
        <v>554</v>
      </c>
      <c r="R85" s="87" t="s">
        <v>561</v>
      </c>
      <c r="S85" s="86"/>
      <c r="T85" s="86" t="s">
        <v>283</v>
      </c>
      <c r="U85" s="87"/>
      <c r="V85" s="87" t="s">
        <v>390</v>
      </c>
      <c r="W85" s="86" t="s">
        <v>97</v>
      </c>
      <c r="X85" s="86" t="s">
        <v>557</v>
      </c>
      <c r="Y85" s="86" t="s">
        <v>97</v>
      </c>
      <c r="Z85" s="86"/>
      <c r="AA85" s="86">
        <v>3</v>
      </c>
      <c r="AB85" s="86">
        <v>10</v>
      </c>
      <c r="AC85" s="86"/>
      <c r="AD85" s="86">
        <v>10</v>
      </c>
      <c r="AE85" s="86">
        <v>10</v>
      </c>
      <c r="AF85" s="86"/>
      <c r="AG85" s="86">
        <v>3000</v>
      </c>
      <c r="AH85" s="87"/>
      <c r="AI85" s="87"/>
      <c r="AJ85" s="89" t="s">
        <v>101</v>
      </c>
      <c r="AK85" s="86"/>
      <c r="AL85" s="90"/>
      <c r="AM85" s="86" t="s">
        <v>97</v>
      </c>
      <c r="AN85" s="88">
        <v>45672</v>
      </c>
      <c r="AO85" s="86" t="b">
        <v>0</v>
      </c>
    </row>
    <row r="86" spans="1:41" ht="120.75" customHeight="1" thickTop="1" x14ac:dyDescent="0.25">
      <c r="A86" s="71">
        <v>638</v>
      </c>
      <c r="B86" s="148">
        <v>620</v>
      </c>
      <c r="C86" s="73" t="s">
        <v>562</v>
      </c>
      <c r="D86" s="124" t="s">
        <v>563</v>
      </c>
      <c r="E86" s="74"/>
      <c r="F86" s="74" t="s">
        <v>235</v>
      </c>
      <c r="G86" s="74">
        <v>0.1</v>
      </c>
      <c r="H86" s="73" t="s">
        <v>29</v>
      </c>
      <c r="I86" s="125" t="s">
        <v>97</v>
      </c>
      <c r="J86" s="125" t="s">
        <v>29</v>
      </c>
      <c r="K86" s="125">
        <v>0.1</v>
      </c>
      <c r="L86" s="126">
        <v>0.1</v>
      </c>
      <c r="M86" s="127">
        <v>41153</v>
      </c>
      <c r="N86" s="125" t="s">
        <v>98</v>
      </c>
      <c r="O86" s="125" t="s">
        <v>236</v>
      </c>
      <c r="P86" s="125" t="s">
        <v>97</v>
      </c>
      <c r="Q86" s="128" t="s">
        <v>564</v>
      </c>
      <c r="R86" s="126" t="s">
        <v>565</v>
      </c>
      <c r="S86" s="125"/>
      <c r="T86" s="125" t="s">
        <v>239</v>
      </c>
      <c r="U86" s="126"/>
      <c r="V86" s="126" t="s">
        <v>365</v>
      </c>
      <c r="W86" s="125" t="s">
        <v>97</v>
      </c>
      <c r="X86" s="125" t="s">
        <v>241</v>
      </c>
      <c r="Y86" s="125" t="s">
        <v>97</v>
      </c>
      <c r="Z86" s="125" t="s">
        <v>566</v>
      </c>
      <c r="AA86" s="125">
        <v>3</v>
      </c>
      <c r="AB86" s="125">
        <v>10</v>
      </c>
      <c r="AC86" s="125"/>
      <c r="AD86" s="125"/>
      <c r="AE86" s="125"/>
      <c r="AF86" s="125"/>
      <c r="AG86" s="125">
        <v>30</v>
      </c>
      <c r="AH86" s="126"/>
      <c r="AI86" s="126"/>
      <c r="AJ86" s="129" t="s">
        <v>101</v>
      </c>
      <c r="AK86" s="80"/>
      <c r="AL86" s="79" t="s">
        <v>3410</v>
      </c>
      <c r="AM86" s="80" t="s">
        <v>97</v>
      </c>
      <c r="AN86" s="130">
        <v>45672</v>
      </c>
      <c r="AO86" s="80" t="b">
        <v>1</v>
      </c>
    </row>
    <row r="87" spans="1:41" ht="29.25" thickBot="1" x14ac:dyDescent="0.25">
      <c r="A87" s="82">
        <v>638</v>
      </c>
      <c r="B87" s="149">
        <v>620</v>
      </c>
      <c r="C87" s="92" t="s">
        <v>562</v>
      </c>
      <c r="D87" s="131" t="s">
        <v>563</v>
      </c>
      <c r="E87" s="150"/>
      <c r="F87" s="93" t="s">
        <v>235</v>
      </c>
      <c r="G87" s="93">
        <v>0.1</v>
      </c>
      <c r="H87" s="92" t="s">
        <v>29</v>
      </c>
      <c r="I87" s="86" t="s">
        <v>97</v>
      </c>
      <c r="J87" s="86" t="s">
        <v>45</v>
      </c>
      <c r="K87" s="86">
        <v>7.0000000000000001E-3</v>
      </c>
      <c r="L87" s="87">
        <v>7.0000000000000001E-3</v>
      </c>
      <c r="M87" s="88">
        <v>39568</v>
      </c>
      <c r="N87" s="86" t="s">
        <v>404</v>
      </c>
      <c r="O87" s="86" t="s">
        <v>236</v>
      </c>
      <c r="P87" s="86" t="s">
        <v>97</v>
      </c>
      <c r="Q87" s="138" t="s">
        <v>564</v>
      </c>
      <c r="R87" s="87" t="s">
        <v>567</v>
      </c>
      <c r="S87" s="86"/>
      <c r="T87" s="86" t="s">
        <v>239</v>
      </c>
      <c r="U87" s="87"/>
      <c r="V87" s="87" t="s">
        <v>240</v>
      </c>
      <c r="W87" s="86" t="s">
        <v>97</v>
      </c>
      <c r="X87" s="86" t="s">
        <v>241</v>
      </c>
      <c r="Y87" s="86" t="s">
        <v>97</v>
      </c>
      <c r="Z87" s="86" t="s">
        <v>568</v>
      </c>
      <c r="AA87" s="86">
        <v>3</v>
      </c>
      <c r="AB87" s="86">
        <v>10</v>
      </c>
      <c r="AC87" s="86">
        <v>1</v>
      </c>
      <c r="AD87" s="86">
        <v>1</v>
      </c>
      <c r="AE87" s="86">
        <v>10</v>
      </c>
      <c r="AF87" s="86"/>
      <c r="AG87" s="86">
        <v>300</v>
      </c>
      <c r="AH87" s="87"/>
      <c r="AI87" s="87"/>
      <c r="AJ87" s="89" t="s">
        <v>101</v>
      </c>
      <c r="AK87" s="86"/>
      <c r="AL87" s="90"/>
      <c r="AM87" s="86" t="s">
        <v>97</v>
      </c>
      <c r="AN87" s="88">
        <v>45672</v>
      </c>
      <c r="AO87" s="86" t="b">
        <v>0</v>
      </c>
    </row>
    <row r="88" spans="1:41" ht="60.75" customHeight="1" thickTop="1" x14ac:dyDescent="0.25">
      <c r="A88" s="71">
        <v>639</v>
      </c>
      <c r="B88" s="71">
        <v>622</v>
      </c>
      <c r="C88" s="73" t="s">
        <v>569</v>
      </c>
      <c r="D88" s="124" t="s">
        <v>570</v>
      </c>
      <c r="E88" s="74"/>
      <c r="F88" s="74" t="s">
        <v>235</v>
      </c>
      <c r="G88" s="74">
        <v>1100</v>
      </c>
      <c r="H88" s="73" t="s">
        <v>29</v>
      </c>
      <c r="I88" s="125" t="s">
        <v>97</v>
      </c>
      <c r="J88" s="125" t="s">
        <v>29</v>
      </c>
      <c r="K88" s="125">
        <v>1100</v>
      </c>
      <c r="L88" s="126">
        <v>1100</v>
      </c>
      <c r="M88" s="127">
        <v>45658</v>
      </c>
      <c r="N88" s="125" t="s">
        <v>98</v>
      </c>
      <c r="O88" s="125" t="s">
        <v>236</v>
      </c>
      <c r="P88" s="125" t="s">
        <v>97</v>
      </c>
      <c r="Q88" s="128" t="s">
        <v>571</v>
      </c>
      <c r="R88" s="126" t="s">
        <v>245</v>
      </c>
      <c r="S88" s="125"/>
      <c r="T88" s="125" t="s">
        <v>253</v>
      </c>
      <c r="U88" s="126"/>
      <c r="V88" s="126" t="s">
        <v>365</v>
      </c>
      <c r="W88" s="125" t="s">
        <v>97</v>
      </c>
      <c r="X88" s="125" t="s">
        <v>572</v>
      </c>
      <c r="Y88" s="125" t="s">
        <v>97</v>
      </c>
      <c r="Z88" s="125" t="s">
        <v>572</v>
      </c>
      <c r="AA88" s="125">
        <v>3</v>
      </c>
      <c r="AB88" s="125">
        <v>10</v>
      </c>
      <c r="AC88" s="125"/>
      <c r="AD88" s="125"/>
      <c r="AE88" s="125"/>
      <c r="AF88" s="125"/>
      <c r="AG88" s="125">
        <v>30</v>
      </c>
      <c r="AH88" s="126"/>
      <c r="AI88" s="126"/>
      <c r="AJ88" s="129" t="s">
        <v>101</v>
      </c>
      <c r="AK88" s="80"/>
      <c r="AL88" s="79" t="s">
        <v>3411</v>
      </c>
      <c r="AM88" s="80" t="s">
        <v>97</v>
      </c>
      <c r="AN88" s="130">
        <v>45859</v>
      </c>
      <c r="AO88" s="80" t="b">
        <v>1</v>
      </c>
    </row>
    <row r="89" spans="1:41" x14ac:dyDescent="0.2">
      <c r="A89" s="82">
        <v>639</v>
      </c>
      <c r="B89" s="82">
        <v>622</v>
      </c>
      <c r="C89" s="92" t="s">
        <v>569</v>
      </c>
      <c r="D89" s="131" t="s">
        <v>570</v>
      </c>
      <c r="E89" s="93"/>
      <c r="F89" s="93" t="s">
        <v>235</v>
      </c>
      <c r="G89" s="93">
        <v>1100</v>
      </c>
      <c r="H89" s="92" t="s">
        <v>29</v>
      </c>
      <c r="I89" s="132" t="s">
        <v>97</v>
      </c>
      <c r="J89" s="132" t="s">
        <v>43</v>
      </c>
      <c r="K89" s="132">
        <v>200</v>
      </c>
      <c r="L89" s="133">
        <v>200</v>
      </c>
      <c r="M89" s="134">
        <v>33147</v>
      </c>
      <c r="N89" s="132" t="s">
        <v>98</v>
      </c>
      <c r="O89" s="132" t="s">
        <v>270</v>
      </c>
      <c r="P89" s="132" t="s">
        <v>97</v>
      </c>
      <c r="Q89" s="135" t="s">
        <v>573</v>
      </c>
      <c r="R89" s="133" t="s">
        <v>574</v>
      </c>
      <c r="S89" s="132"/>
      <c r="T89" s="132" t="s">
        <v>253</v>
      </c>
      <c r="U89" s="133"/>
      <c r="V89" s="133" t="s">
        <v>575</v>
      </c>
      <c r="W89" s="132" t="s">
        <v>97</v>
      </c>
      <c r="X89" s="132" t="s">
        <v>557</v>
      </c>
      <c r="Y89" s="132" t="s">
        <v>97</v>
      </c>
      <c r="Z89" s="132" t="s">
        <v>576</v>
      </c>
      <c r="AA89" s="132">
        <v>3</v>
      </c>
      <c r="AB89" s="132">
        <v>10</v>
      </c>
      <c r="AC89" s="132"/>
      <c r="AD89" s="132"/>
      <c r="AE89" s="132"/>
      <c r="AF89" s="132"/>
      <c r="AG89" s="132">
        <v>30</v>
      </c>
      <c r="AH89" s="133"/>
      <c r="AI89" s="133"/>
      <c r="AJ89" s="136" t="s">
        <v>101</v>
      </c>
      <c r="AK89" s="132"/>
      <c r="AL89" s="137"/>
      <c r="AM89" s="132" t="s">
        <v>97</v>
      </c>
      <c r="AN89" s="134">
        <v>45672</v>
      </c>
      <c r="AO89" s="132" t="b">
        <v>0</v>
      </c>
    </row>
    <row r="90" spans="1:41" x14ac:dyDescent="0.2">
      <c r="A90" s="82">
        <v>639</v>
      </c>
      <c r="B90" s="82">
        <v>622</v>
      </c>
      <c r="C90" s="92" t="s">
        <v>569</v>
      </c>
      <c r="D90" s="131" t="s">
        <v>570</v>
      </c>
      <c r="E90" s="93"/>
      <c r="F90" s="93" t="s">
        <v>235</v>
      </c>
      <c r="G90" s="93">
        <v>1100</v>
      </c>
      <c r="H90" s="92" t="s">
        <v>29</v>
      </c>
      <c r="I90" s="132" t="s">
        <v>97</v>
      </c>
      <c r="J90" s="132" t="s">
        <v>43</v>
      </c>
      <c r="K90" s="132">
        <v>200</v>
      </c>
      <c r="L90" s="133">
        <v>200</v>
      </c>
      <c r="M90" s="134">
        <v>33147</v>
      </c>
      <c r="N90" s="132" t="s">
        <v>98</v>
      </c>
      <c r="O90" s="132" t="s">
        <v>236</v>
      </c>
      <c r="P90" s="132" t="s">
        <v>97</v>
      </c>
      <c r="Q90" s="135" t="s">
        <v>577</v>
      </c>
      <c r="R90" s="133" t="s">
        <v>574</v>
      </c>
      <c r="S90" s="132"/>
      <c r="T90" s="132" t="s">
        <v>253</v>
      </c>
      <c r="U90" s="133"/>
      <c r="V90" s="133" t="s">
        <v>575</v>
      </c>
      <c r="W90" s="132" t="s">
        <v>97</v>
      </c>
      <c r="X90" s="132" t="s">
        <v>557</v>
      </c>
      <c r="Y90" s="132" t="s">
        <v>97</v>
      </c>
      <c r="Z90" s="132" t="s">
        <v>576</v>
      </c>
      <c r="AA90" s="132">
        <v>3</v>
      </c>
      <c r="AB90" s="132">
        <v>10</v>
      </c>
      <c r="AC90" s="132"/>
      <c r="AD90" s="132"/>
      <c r="AE90" s="132"/>
      <c r="AF90" s="132"/>
      <c r="AG90" s="132">
        <v>30</v>
      </c>
      <c r="AH90" s="133"/>
      <c r="AI90" s="133"/>
      <c r="AJ90" s="136" t="s">
        <v>101</v>
      </c>
      <c r="AK90" s="132"/>
      <c r="AL90" s="137"/>
      <c r="AM90" s="132" t="s">
        <v>97</v>
      </c>
      <c r="AN90" s="134">
        <v>45672</v>
      </c>
      <c r="AO90" s="132" t="b">
        <v>0</v>
      </c>
    </row>
    <row r="91" spans="1:41" ht="15" thickBot="1" x14ac:dyDescent="0.25">
      <c r="A91" s="82">
        <v>639</v>
      </c>
      <c r="B91" s="82">
        <v>622</v>
      </c>
      <c r="C91" s="92" t="s">
        <v>569</v>
      </c>
      <c r="D91" s="131" t="s">
        <v>570</v>
      </c>
      <c r="E91" s="93"/>
      <c r="F91" s="93" t="s">
        <v>235</v>
      </c>
      <c r="G91" s="93">
        <v>1100</v>
      </c>
      <c r="H91" s="92" t="s">
        <v>29</v>
      </c>
      <c r="I91" s="86" t="s">
        <v>97</v>
      </c>
      <c r="J91" s="86" t="s">
        <v>47</v>
      </c>
      <c r="K91" s="86">
        <v>200</v>
      </c>
      <c r="L91" s="87">
        <v>200</v>
      </c>
      <c r="M91" s="88">
        <v>37226</v>
      </c>
      <c r="N91" s="86" t="s">
        <v>98</v>
      </c>
      <c r="O91" s="86" t="s">
        <v>236</v>
      </c>
      <c r="P91" s="86" t="s">
        <v>97</v>
      </c>
      <c r="Q91" s="138" t="s">
        <v>578</v>
      </c>
      <c r="R91" s="87" t="s">
        <v>574</v>
      </c>
      <c r="S91" s="86"/>
      <c r="T91" s="86" t="s">
        <v>253</v>
      </c>
      <c r="U91" s="87"/>
      <c r="V91" s="87" t="s">
        <v>365</v>
      </c>
      <c r="W91" s="86" t="s">
        <v>97</v>
      </c>
      <c r="X91" s="86" t="s">
        <v>557</v>
      </c>
      <c r="Y91" s="86" t="s">
        <v>97</v>
      </c>
      <c r="Z91" s="86" t="s">
        <v>579</v>
      </c>
      <c r="AA91" s="86">
        <v>3</v>
      </c>
      <c r="AB91" s="86">
        <v>10</v>
      </c>
      <c r="AC91" s="86"/>
      <c r="AD91" s="86"/>
      <c r="AE91" s="86"/>
      <c r="AF91" s="86"/>
      <c r="AG91" s="86">
        <v>30</v>
      </c>
      <c r="AH91" s="87"/>
      <c r="AI91" s="87" t="s">
        <v>580</v>
      </c>
      <c r="AJ91" s="89" t="s">
        <v>101</v>
      </c>
      <c r="AK91" s="86" t="s">
        <v>581</v>
      </c>
      <c r="AL91" s="90"/>
      <c r="AM91" s="86" t="s">
        <v>97</v>
      </c>
      <c r="AN91" s="88">
        <v>45672</v>
      </c>
      <c r="AO91" s="86" t="b">
        <v>0</v>
      </c>
    </row>
    <row r="92" spans="1:41" ht="165.75" customHeight="1" thickTop="1" x14ac:dyDescent="0.25">
      <c r="A92" s="71">
        <v>644</v>
      </c>
      <c r="B92" s="71">
        <v>627</v>
      </c>
      <c r="C92" s="73" t="s">
        <v>582</v>
      </c>
      <c r="D92" s="124" t="s">
        <v>583</v>
      </c>
      <c r="E92" s="74"/>
      <c r="F92" s="74" t="s">
        <v>235</v>
      </c>
      <c r="G92" s="74">
        <v>4</v>
      </c>
      <c r="H92" s="73" t="s">
        <v>29</v>
      </c>
      <c r="I92" s="125" t="s">
        <v>97</v>
      </c>
      <c r="J92" s="125" t="s">
        <v>29</v>
      </c>
      <c r="K92" s="125">
        <v>4</v>
      </c>
      <c r="L92" s="126">
        <v>4</v>
      </c>
      <c r="M92" s="127">
        <v>44652</v>
      </c>
      <c r="N92" s="125" t="s">
        <v>98</v>
      </c>
      <c r="O92" s="125" t="s">
        <v>236</v>
      </c>
      <c r="P92" s="125" t="s">
        <v>97</v>
      </c>
      <c r="Q92" s="128" t="s">
        <v>584</v>
      </c>
      <c r="R92" s="126" t="s">
        <v>585</v>
      </c>
      <c r="S92" s="125"/>
      <c r="T92" s="125" t="s">
        <v>239</v>
      </c>
      <c r="U92" s="126"/>
      <c r="V92" s="126" t="s">
        <v>586</v>
      </c>
      <c r="W92" s="125" t="s">
        <v>97</v>
      </c>
      <c r="X92" s="125" t="s">
        <v>557</v>
      </c>
      <c r="Y92" s="125" t="s">
        <v>97</v>
      </c>
      <c r="Z92" s="125" t="s">
        <v>587</v>
      </c>
      <c r="AA92" s="125">
        <v>3</v>
      </c>
      <c r="AB92" s="125">
        <v>10</v>
      </c>
      <c r="AC92" s="125"/>
      <c r="AD92" s="125"/>
      <c r="AE92" s="125"/>
      <c r="AF92" s="125"/>
      <c r="AG92" s="125">
        <v>30</v>
      </c>
      <c r="AH92" s="126"/>
      <c r="AI92" s="126"/>
      <c r="AJ92" s="129" t="s">
        <v>101</v>
      </c>
      <c r="AK92" s="80"/>
      <c r="AL92" s="79" t="s">
        <v>3412</v>
      </c>
      <c r="AM92" s="80" t="s">
        <v>97</v>
      </c>
      <c r="AN92" s="130">
        <v>45672</v>
      </c>
      <c r="AO92" s="80" t="b">
        <v>1</v>
      </c>
    </row>
    <row r="93" spans="1:41" ht="57" x14ac:dyDescent="0.2">
      <c r="A93" s="82">
        <v>644</v>
      </c>
      <c r="B93" s="82">
        <v>627</v>
      </c>
      <c r="C93" s="92" t="s">
        <v>582</v>
      </c>
      <c r="D93" s="131" t="s">
        <v>583</v>
      </c>
      <c r="E93" s="93"/>
      <c r="F93" s="93" t="s">
        <v>235</v>
      </c>
      <c r="G93" s="93">
        <v>4</v>
      </c>
      <c r="H93" s="92" t="s">
        <v>29</v>
      </c>
      <c r="I93" s="132" t="s">
        <v>97</v>
      </c>
      <c r="J93" s="132" t="s">
        <v>43</v>
      </c>
      <c r="K93" s="132">
        <v>200</v>
      </c>
      <c r="L93" s="133">
        <v>200</v>
      </c>
      <c r="M93" s="134">
        <v>37481</v>
      </c>
      <c r="N93" s="132" t="s">
        <v>98</v>
      </c>
      <c r="O93" s="132" t="s">
        <v>363</v>
      </c>
      <c r="P93" s="132" t="s">
        <v>97</v>
      </c>
      <c r="Q93" s="135" t="s">
        <v>588</v>
      </c>
      <c r="R93" s="133" t="s">
        <v>589</v>
      </c>
      <c r="S93" s="132"/>
      <c r="T93" s="132" t="s">
        <v>239</v>
      </c>
      <c r="U93" s="133"/>
      <c r="V93" s="133" t="s">
        <v>590</v>
      </c>
      <c r="W93" s="132" t="s">
        <v>97</v>
      </c>
      <c r="X93" s="132" t="s">
        <v>557</v>
      </c>
      <c r="Y93" s="132" t="s">
        <v>97</v>
      </c>
      <c r="Z93" s="132" t="s">
        <v>591</v>
      </c>
      <c r="AA93" s="132">
        <v>3</v>
      </c>
      <c r="AB93" s="132">
        <v>10</v>
      </c>
      <c r="AC93" s="132"/>
      <c r="AD93" s="132"/>
      <c r="AE93" s="132"/>
      <c r="AF93" s="132"/>
      <c r="AG93" s="132">
        <v>30</v>
      </c>
      <c r="AH93" s="133"/>
      <c r="AI93" s="133" t="s">
        <v>592</v>
      </c>
      <c r="AJ93" s="136" t="s">
        <v>101</v>
      </c>
      <c r="AK93" s="132" t="s">
        <v>368</v>
      </c>
      <c r="AL93" s="137"/>
      <c r="AM93" s="132" t="s">
        <v>97</v>
      </c>
      <c r="AN93" s="134">
        <v>45672</v>
      </c>
      <c r="AO93" s="132" t="b">
        <v>0</v>
      </c>
    </row>
    <row r="94" spans="1:41" x14ac:dyDescent="0.2">
      <c r="A94" s="107">
        <v>644</v>
      </c>
      <c r="B94" s="107">
        <v>627</v>
      </c>
      <c r="C94" s="109" t="s">
        <v>582</v>
      </c>
      <c r="D94" s="151" t="s">
        <v>583</v>
      </c>
      <c r="E94" s="152"/>
      <c r="F94" s="152" t="s">
        <v>235</v>
      </c>
      <c r="G94" s="152">
        <v>4</v>
      </c>
      <c r="H94" s="109" t="s">
        <v>29</v>
      </c>
      <c r="I94" s="115" t="s">
        <v>97</v>
      </c>
      <c r="J94" s="115" t="s">
        <v>47</v>
      </c>
      <c r="K94" s="115">
        <v>70</v>
      </c>
      <c r="L94" s="153">
        <v>70</v>
      </c>
      <c r="M94" s="154">
        <v>36892</v>
      </c>
      <c r="N94" s="115" t="s">
        <v>98</v>
      </c>
      <c r="O94" s="115" t="s">
        <v>363</v>
      </c>
      <c r="P94" s="115" t="s">
        <v>97</v>
      </c>
      <c r="Q94" s="155" t="s">
        <v>451</v>
      </c>
      <c r="R94" s="153" t="s">
        <v>593</v>
      </c>
      <c r="S94" s="115"/>
      <c r="T94" s="115" t="s">
        <v>253</v>
      </c>
      <c r="U94" s="153"/>
      <c r="V94" s="153" t="s">
        <v>390</v>
      </c>
      <c r="W94" s="115" t="s">
        <v>278</v>
      </c>
      <c r="X94" s="115" t="s">
        <v>594</v>
      </c>
      <c r="Y94" s="115" t="s">
        <v>97</v>
      </c>
      <c r="Z94" s="115" t="s">
        <v>464</v>
      </c>
      <c r="AA94" s="115">
        <v>3</v>
      </c>
      <c r="AB94" s="115">
        <v>10</v>
      </c>
      <c r="AC94" s="115"/>
      <c r="AD94" s="115">
        <v>10</v>
      </c>
      <c r="AE94" s="115"/>
      <c r="AF94" s="115"/>
      <c r="AG94" s="115">
        <v>300</v>
      </c>
      <c r="AH94" s="153"/>
      <c r="AI94" s="153"/>
      <c r="AJ94" s="156" t="s">
        <v>101</v>
      </c>
      <c r="AK94" s="115"/>
      <c r="AL94" s="114"/>
      <c r="AM94" s="115" t="s">
        <v>97</v>
      </c>
      <c r="AN94" s="154">
        <v>45672</v>
      </c>
      <c r="AO94" s="115" t="b">
        <v>0</v>
      </c>
    </row>
  </sheetData>
  <autoFilter ref="A4:AO4" xr:uid="{D9EC2C42-0D61-4AC9-AEF9-7795817DA911}"/>
  <mergeCells count="29">
    <mergeCell ref="AL28:AL29"/>
    <mergeCell ref="AL30:AL32"/>
    <mergeCell ref="AL33:AL35"/>
    <mergeCell ref="AL36:AL38"/>
    <mergeCell ref="C2:S2"/>
    <mergeCell ref="AL5:AL8"/>
    <mergeCell ref="AL9:AL11"/>
    <mergeCell ref="AL12:AL15"/>
    <mergeCell ref="AL16:AL20"/>
    <mergeCell ref="AL21:AL27"/>
    <mergeCell ref="AL83:AL85"/>
    <mergeCell ref="AL86:AL87"/>
    <mergeCell ref="AL88:AL91"/>
    <mergeCell ref="AL92:AL94"/>
    <mergeCell ref="AL66:AL72"/>
    <mergeCell ref="AL73:AL74"/>
    <mergeCell ref="AL75:AL76"/>
    <mergeCell ref="AL77:AL79"/>
    <mergeCell ref="AL80:AL82"/>
    <mergeCell ref="AL53:AL56"/>
    <mergeCell ref="AL57:AL58"/>
    <mergeCell ref="AL59:AL60"/>
    <mergeCell ref="AL61:AL62"/>
    <mergeCell ref="AL63:AL65"/>
    <mergeCell ref="AL39:AL40"/>
    <mergeCell ref="AL41:AL43"/>
    <mergeCell ref="AL44:AL45"/>
    <mergeCell ref="AL46:AL49"/>
    <mergeCell ref="AL50:AL52"/>
  </mergeCells>
  <phoneticPr fontId="3" type="noConversion"/>
  <hyperlinks>
    <hyperlink ref="AJ7" r:id="rId1" xr:uid="{663B866D-CA99-4E7B-AD8B-504BDFC2CC4C}"/>
    <hyperlink ref="AJ6" r:id="rId2" xr:uid="{9DFE07FF-EBC7-47E2-B5B5-987457BEE731}"/>
    <hyperlink ref="AJ8" r:id="rId3" xr:uid="{6080E457-817A-477B-830B-4F423C263A40}"/>
    <hyperlink ref="AJ5" r:id="rId4" xr:uid="{288E3726-01B8-4C7A-A78A-8535090F663C}"/>
    <hyperlink ref="AJ10" r:id="rId5" xr:uid="{77FC03D0-F3A8-4856-B593-BCDC73DFC35A}"/>
    <hyperlink ref="AJ11" r:id="rId6" xr:uid="{41DE2C28-2D24-47D9-B515-EC658B1B99B7}"/>
    <hyperlink ref="AJ9" r:id="rId7" xr:uid="{772AA27B-1100-4459-BBA3-0FA8B3AF87CF}"/>
    <hyperlink ref="AJ14" r:id="rId8" xr:uid="{224813DA-E24D-4ADD-A4C3-FD5035CB4B69}"/>
    <hyperlink ref="AJ13" r:id="rId9" xr:uid="{9EC6CE37-F779-41C5-BE98-4A279C0EACCE}"/>
    <hyperlink ref="AJ15" r:id="rId10" xr:uid="{6E77BCB4-9630-4AEC-98D1-330EEEBD3048}"/>
    <hyperlink ref="AJ19" r:id="rId11" xr:uid="{E7B8D947-4A12-48D2-AAFF-0E0E508DCA7E}"/>
    <hyperlink ref="AJ20" r:id="rId12" xr:uid="{A24CC0CE-D255-41EC-9F1F-F5E1848BB9F6}"/>
    <hyperlink ref="AJ17" r:id="rId13" xr:uid="{BAE30847-8462-4BB8-A1A7-F140FF2EABC7}"/>
    <hyperlink ref="AJ16" r:id="rId14" xr:uid="{474E21AD-6C6A-432A-9219-16B383F4F096}"/>
    <hyperlink ref="AJ18" r:id="rId15" xr:uid="{7600A2BD-D850-4B53-B32F-8C5EF05200DA}"/>
    <hyperlink ref="AJ23" r:id="rId16" xr:uid="{91F763F4-8BB7-4859-9B17-89ACF0A3094B}"/>
    <hyperlink ref="AJ24" r:id="rId17" xr:uid="{34F65A88-8149-452C-818D-9DE0E63E48D7}"/>
    <hyperlink ref="AJ25" r:id="rId18" xr:uid="{3897AAF1-2B52-4E45-B6E9-55AA707D0C20}"/>
    <hyperlink ref="AJ26" r:id="rId19" xr:uid="{906A2F64-568D-46A9-96AA-70B1C99BEF1E}"/>
    <hyperlink ref="AJ21" r:id="rId20" xr:uid="{5D249C99-8099-42D2-B322-5E4C2E2AA7E1}"/>
    <hyperlink ref="AJ22" r:id="rId21" xr:uid="{998D6596-FF46-4ED1-9C99-D2C44FDE75FF}"/>
    <hyperlink ref="AJ27" r:id="rId22" xr:uid="{9E79EF90-F98A-4604-95D2-ADE260FED32A}"/>
    <hyperlink ref="AJ29" r:id="rId23" xr:uid="{981D8B3A-9B26-4718-88BF-BA675F1123B4}"/>
    <hyperlink ref="AJ28" r:id="rId24" xr:uid="{D9086276-5330-42A2-9DFD-44CC3BF54E98}"/>
    <hyperlink ref="AJ32" r:id="rId25" xr:uid="{67A15ED9-947B-455A-A5AB-85C1C9EC3B08}"/>
    <hyperlink ref="AJ31" r:id="rId26" xr:uid="{B8992EFB-001B-4719-ABF4-4F33AACEB076}"/>
    <hyperlink ref="AJ40" r:id="rId27" xr:uid="{A9449BDF-1BD8-4872-9C14-8185C6C8BA51}"/>
    <hyperlink ref="AJ39" r:id="rId28" xr:uid="{59C87A42-EB24-439D-9DA5-89E8F720E811}"/>
    <hyperlink ref="AJ35" r:id="rId29" xr:uid="{3FED6E93-D26B-461D-87CB-51C3A711D872}"/>
    <hyperlink ref="AJ34" r:id="rId30" xr:uid="{88E4E1A6-5D65-473D-BFE9-5F8E8B9F881B}"/>
    <hyperlink ref="AJ33" r:id="rId31" xr:uid="{87B820B0-E960-42E3-81CE-486650878EC4}"/>
    <hyperlink ref="AJ37" r:id="rId32" xr:uid="{40FA3B89-EE00-4E42-8721-F076DFA0ACD4}"/>
    <hyperlink ref="AJ38" r:id="rId33" xr:uid="{F947477F-29C9-4955-ACF1-3500CF11AFE6}"/>
    <hyperlink ref="AJ36" r:id="rId34" xr:uid="{2AA4D731-219A-4B9A-A537-4F7365E5D399}"/>
    <hyperlink ref="AJ43" r:id="rId35" xr:uid="{6CB987E0-A806-48A0-8D0E-9837B254B4B8}"/>
    <hyperlink ref="AJ42" r:id="rId36" xr:uid="{F619C342-480E-4CEB-A508-37F074F71173}"/>
    <hyperlink ref="AJ41" r:id="rId37" xr:uid="{F7731537-F527-4C8E-A488-17DCC9F248B4}"/>
    <hyperlink ref="AJ45" r:id="rId38" xr:uid="{1FB059FD-0AAB-4056-B35F-811FBC97604F}"/>
    <hyperlink ref="AJ44" r:id="rId39" xr:uid="{D95E0C92-97FD-49F8-A6AD-471AC99D1E3C}"/>
    <hyperlink ref="AJ48" r:id="rId40" xr:uid="{3D6BA03B-CE23-4A49-8337-F3CAC7C40E44}"/>
    <hyperlink ref="AJ49" r:id="rId41" xr:uid="{A6F98511-0EE9-4731-B8E6-458872D85789}"/>
    <hyperlink ref="AJ52" r:id="rId42" xr:uid="{5F24B32F-0A63-4750-89A0-9AB9541F8523}"/>
    <hyperlink ref="AJ51" r:id="rId43" xr:uid="{B9165F07-07D8-4B3D-B30B-D6CA65AE41B8}"/>
    <hyperlink ref="AJ50" r:id="rId44" xr:uid="{0878697E-B6E1-48F5-A565-D7DDAC08ED5F}"/>
    <hyperlink ref="AJ56" r:id="rId45" xr:uid="{E4D645C4-2504-4F83-A69F-2D5798B101E2}"/>
    <hyperlink ref="AJ54" r:id="rId46" xr:uid="{C4462248-F2D4-4580-AF3D-D8D2FFDB7917}"/>
    <hyperlink ref="AJ55" r:id="rId47" xr:uid="{A74DE83F-3D74-4BF6-9B51-39A9869905E5}"/>
    <hyperlink ref="AJ53" r:id="rId48" xr:uid="{7AF66B55-0F6C-4B1F-BCDF-9EC02CF4715B}"/>
    <hyperlink ref="AJ59" r:id="rId49" xr:uid="{2922B713-2D80-42AE-9E7F-4F701F112AF9}"/>
    <hyperlink ref="AJ60" r:id="rId50" xr:uid="{E1769DCA-3522-4A9F-99A8-38136B8E6ADC}"/>
    <hyperlink ref="AJ64" r:id="rId51" xr:uid="{0FF970DB-B13A-48FE-B3A4-DF1508F821A2}"/>
    <hyperlink ref="AJ65" r:id="rId52" xr:uid="{BA595AC6-DCAD-426E-BD65-5367C15D5C25}"/>
    <hyperlink ref="AJ63" r:id="rId53" xr:uid="{6FBACA54-49F4-4991-B374-625B99654F9F}"/>
    <hyperlink ref="AJ62" r:id="rId54" xr:uid="{CE33A4B8-8E7C-4F9A-AB14-267CF0F2C01B}"/>
    <hyperlink ref="AJ61" r:id="rId55" xr:uid="{97CF06D5-697B-45A3-A569-05C9B4169F4E}"/>
    <hyperlink ref="AJ70" r:id="rId56" xr:uid="{2F434CB5-2EC0-40AA-B9E7-A5944401E90E}"/>
    <hyperlink ref="AJ71" r:id="rId57" xr:uid="{B159314B-D287-4CDA-A239-CC37CFD95E86}"/>
    <hyperlink ref="AJ67" r:id="rId58" xr:uid="{12485A94-4D4D-43A5-A296-CC5200DC6119}"/>
    <hyperlink ref="AJ68" r:id="rId59" xr:uid="{2A0387DC-E9BF-445A-9FF3-110C9A3E82F4}"/>
    <hyperlink ref="AJ69" r:id="rId60" xr:uid="{74DEE741-C8D4-42D3-939E-8F4B00BF30EA}"/>
    <hyperlink ref="AJ72" r:id="rId61" xr:uid="{3BBA7D69-65DA-4C5A-B441-99E39DF28ECE}"/>
    <hyperlink ref="AJ66" r:id="rId62" xr:uid="{2A0F419D-105B-4EBF-9629-5EF42A1B2E9C}"/>
    <hyperlink ref="AJ74" r:id="rId63" xr:uid="{FF8BA3E9-3017-4D27-85B2-C5208E512750}"/>
    <hyperlink ref="AJ73" r:id="rId64" xr:uid="{FC858A02-8B5C-4EC2-8AF0-47AB51C7DEEA}"/>
    <hyperlink ref="AJ76" r:id="rId65" xr:uid="{387AF567-6792-409D-883D-DE97C7157B2F}"/>
    <hyperlink ref="AJ75" r:id="rId66" xr:uid="{90622F1D-0F46-48C5-AB63-8451BD481A7E}"/>
    <hyperlink ref="AJ78" r:id="rId67" xr:uid="{1D5FD253-103B-47F2-8926-D6C62C323735}"/>
    <hyperlink ref="AJ79" r:id="rId68" xr:uid="{95548673-3E83-4C25-BF59-24F05BA2ED22}"/>
    <hyperlink ref="AJ77" r:id="rId69" xr:uid="{6E7EF01E-0213-4B54-8384-84FF735A4915}"/>
    <hyperlink ref="AJ82" r:id="rId70" xr:uid="{8C1612CB-F636-4154-B730-78143E0137AD}"/>
    <hyperlink ref="AJ80" r:id="rId71" xr:uid="{DA9A9AB4-630C-463C-BA3F-19267DF1B0DD}"/>
    <hyperlink ref="AJ81" r:id="rId72" xr:uid="{C309642C-2AAF-4071-B050-89DE6C07FAA1}"/>
    <hyperlink ref="AJ84" r:id="rId73" xr:uid="{2AE012CD-8C67-40EF-85D9-9618EA643656}"/>
    <hyperlink ref="AJ85" r:id="rId74" xr:uid="{726FA062-AF70-42E0-8BC3-CEF3FA1A6BE3}"/>
    <hyperlink ref="AJ83" r:id="rId75" xr:uid="{2F23B4FD-093D-41A1-9FFA-E1FC35FCC9A7}"/>
    <hyperlink ref="AJ87" r:id="rId76" xr:uid="{828DDBD0-069A-4242-9745-7E965DB6E548}"/>
    <hyperlink ref="AJ86" r:id="rId77" xr:uid="{48C7B721-9418-428B-9651-293720A774CB}"/>
    <hyperlink ref="AJ91" r:id="rId78" xr:uid="{51EEC2F1-D354-4C50-B8CF-2E43D723B059}"/>
    <hyperlink ref="AJ89" r:id="rId79" xr:uid="{2AF935A5-957E-42A4-8F0F-FC63F090C224}"/>
    <hyperlink ref="AJ90" r:id="rId80" xr:uid="{551BF866-1767-4A46-A90A-FF5EFD0D1750}"/>
    <hyperlink ref="AJ88" r:id="rId81" xr:uid="{F9B40A71-7B1F-44E5-BFDE-998F6895816D}"/>
    <hyperlink ref="AJ93" r:id="rId82" xr:uid="{82199354-8F58-4B5A-970D-94366E1CF167}"/>
    <hyperlink ref="AJ94" r:id="rId83" xr:uid="{2CC08275-E141-41EE-B1E9-8EC24F667EB9}"/>
    <hyperlink ref="AJ92" r:id="rId84" xr:uid="{38C12392-EA9C-4166-9F8E-D0D3C522DB64}"/>
    <hyperlink ref="AJ30" r:id="rId85" xr:uid="{2D0D44FF-2E5B-42D0-A7ED-3B668AB3B6E5}"/>
    <hyperlink ref="AJ12" r:id="rId86" xr:uid="{7DA71F92-4152-49B2-89B6-6037E03464A1}"/>
    <hyperlink ref="AJ46" r:id="rId87" xr:uid="{8A503C25-AF36-463A-9B97-7E00B9ADB208}"/>
    <hyperlink ref="AJ47" r:id="rId88" xr:uid="{D968DF35-E418-49B8-940C-15C65421CA6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097B7-4690-4511-9C75-85C4F933D41E}">
  <sheetPr codeName="Sheet2">
    <tabColor rgb="FFB5E6A2"/>
  </sheetPr>
  <dimension ref="A1:AO110"/>
  <sheetViews>
    <sheetView zoomScale="85" zoomScaleNormal="85" workbookViewId="0">
      <pane ySplit="3" topLeftCell="A4" activePane="bottomLeft" state="frozen"/>
      <selection pane="bottomLeft" sqref="A1:XFD1048576"/>
    </sheetView>
  </sheetViews>
  <sheetFormatPr defaultColWidth="9.140625" defaultRowHeight="14.25" x14ac:dyDescent="0.2"/>
  <cols>
    <col min="1" max="2" width="12.28515625" style="65" hidden="1" customWidth="1"/>
    <col min="3" max="3" width="12.28515625" style="65" customWidth="1"/>
    <col min="4" max="4" width="50.42578125" style="65" customWidth="1"/>
    <col min="5" max="5" width="6.42578125" style="157" bestFit="1" customWidth="1"/>
    <col min="6" max="6" width="9.140625" style="157" hidden="1" customWidth="1"/>
    <col min="7" max="7" width="10.7109375" style="157" bestFit="1" customWidth="1"/>
    <col min="8" max="8" width="15.85546875" style="65" bestFit="1" customWidth="1"/>
    <col min="9" max="9" width="15.140625" style="8" customWidth="1"/>
    <col min="10" max="10" width="10.7109375" style="8" customWidth="1"/>
    <col min="11" max="11" width="9.5703125" style="8" hidden="1" customWidth="1"/>
    <col min="12" max="12" width="13.28515625" style="8" bestFit="1" customWidth="1"/>
    <col min="13" max="13" width="12.85546875" style="8" customWidth="1"/>
    <col min="14" max="14" width="19.42578125" style="8" bestFit="1" customWidth="1"/>
    <col min="15" max="15" width="19.140625" style="8" bestFit="1" customWidth="1"/>
    <col min="16" max="16" width="21.85546875" style="8" hidden="1" customWidth="1"/>
    <col min="17" max="17" width="42" style="8" customWidth="1"/>
    <col min="18" max="18" width="48.28515625" style="8" customWidth="1"/>
    <col min="19" max="19" width="11.28515625" style="8" hidden="1" customWidth="1"/>
    <col min="20" max="20" width="9.85546875" style="8" customWidth="1"/>
    <col min="21" max="21" width="47.28515625" style="8" customWidth="1"/>
    <col min="22" max="22" width="46.42578125" style="8" bestFit="1" customWidth="1"/>
    <col min="23" max="23" width="7.28515625" style="8" customWidth="1"/>
    <col min="24" max="24" width="37.7109375" style="8" customWidth="1"/>
    <col min="25" max="25" width="12.7109375" style="8" customWidth="1"/>
    <col min="26" max="26" width="28.85546875" style="8" customWidth="1"/>
    <col min="27" max="27" width="4.42578125" style="8" bestFit="1" customWidth="1"/>
    <col min="28" max="28" width="4.7109375" style="8" bestFit="1" customWidth="1"/>
    <col min="29" max="29" width="4.28515625" style="8" bestFit="1" customWidth="1"/>
    <col min="30" max="30" width="4.42578125" style="8" bestFit="1" customWidth="1"/>
    <col min="31" max="31" width="4.7109375" style="8" bestFit="1" customWidth="1"/>
    <col min="32" max="32" width="11" style="8" customWidth="1"/>
    <col min="33" max="33" width="6.5703125" style="8" customWidth="1"/>
    <col min="34" max="34" width="60.140625" style="8" customWidth="1"/>
    <col min="35" max="35" width="44.28515625" style="8" customWidth="1"/>
    <col min="36" max="36" width="22.28515625" style="8" bestFit="1" customWidth="1"/>
    <col min="37" max="37" width="10.140625" style="8" hidden="1" customWidth="1"/>
    <col min="38" max="38" width="51.28515625" style="8" customWidth="1"/>
    <col min="39" max="39" width="9.140625" style="8" hidden="1" customWidth="1"/>
    <col min="40" max="40" width="11.42578125" style="8" customWidth="1"/>
    <col min="41" max="41" width="9.140625" style="8" hidden="1" customWidth="1"/>
    <col min="42" max="42" width="9.140625" style="8" customWidth="1"/>
    <col min="43" max="16384" width="9.140625" style="8"/>
  </cols>
  <sheetData>
    <row r="1" spans="1:41" s="8" customFormat="1" x14ac:dyDescent="0.2">
      <c r="A1" s="65"/>
      <c r="B1" s="65"/>
      <c r="C1" s="65"/>
      <c r="D1" s="65"/>
      <c r="E1" s="119"/>
      <c r="F1" s="65"/>
      <c r="G1" s="65"/>
      <c r="H1" s="65"/>
    </row>
    <row r="2" spans="1:41" s="65" customFormat="1" ht="25.5" x14ac:dyDescent="0.35">
      <c r="C2" s="158" t="s">
        <v>3557</v>
      </c>
      <c r="D2" s="158"/>
      <c r="E2" s="158"/>
      <c r="F2" s="158"/>
      <c r="G2" s="158"/>
      <c r="H2" s="158"/>
      <c r="I2" s="158"/>
      <c r="J2" s="158"/>
      <c r="K2" s="158"/>
      <c r="L2" s="158"/>
      <c r="M2" s="158"/>
      <c r="N2" s="158"/>
      <c r="O2" s="158"/>
      <c r="P2" s="158"/>
      <c r="Q2" s="158"/>
      <c r="R2" s="158"/>
      <c r="S2" s="158"/>
      <c r="AF2" s="119"/>
      <c r="AG2" s="119"/>
      <c r="AH2" s="119"/>
      <c r="AI2" s="119"/>
      <c r="AJ2" s="119"/>
      <c r="AK2" s="119"/>
      <c r="AL2" s="119"/>
    </row>
    <row r="3" spans="1:41" s="8" customFormat="1" x14ac:dyDescent="0.2">
      <c r="A3" s="65"/>
      <c r="B3" s="65"/>
      <c r="C3" s="65"/>
      <c r="D3" s="65"/>
      <c r="E3" s="119"/>
      <c r="F3" s="65"/>
      <c r="G3" s="65"/>
      <c r="H3" s="65"/>
    </row>
    <row r="4" spans="1:41" s="162" customFormat="1" ht="75.75" thickBot="1" x14ac:dyDescent="0.3">
      <c r="A4" s="159" t="s">
        <v>77</v>
      </c>
      <c r="B4" s="159" t="s">
        <v>78</v>
      </c>
      <c r="C4" s="159" t="s">
        <v>3555</v>
      </c>
      <c r="D4" s="159" t="s">
        <v>69</v>
      </c>
      <c r="E4" s="159" t="s">
        <v>80</v>
      </c>
      <c r="F4" s="159" t="s">
        <v>81</v>
      </c>
      <c r="G4" s="159" t="s">
        <v>3584</v>
      </c>
      <c r="H4" s="159" t="s">
        <v>82</v>
      </c>
      <c r="I4" s="159" t="s">
        <v>83</v>
      </c>
      <c r="J4" s="159" t="s">
        <v>84</v>
      </c>
      <c r="K4" s="159" t="s">
        <v>219</v>
      </c>
      <c r="L4" s="159" t="s">
        <v>3588</v>
      </c>
      <c r="M4" s="160" t="s">
        <v>85</v>
      </c>
      <c r="N4" s="159" t="s">
        <v>86</v>
      </c>
      <c r="O4" s="159" t="s">
        <v>220</v>
      </c>
      <c r="P4" s="159" t="s">
        <v>595</v>
      </c>
      <c r="Q4" s="161" t="s">
        <v>89</v>
      </c>
      <c r="R4" s="159" t="s">
        <v>87</v>
      </c>
      <c r="S4" s="159" t="s">
        <v>221</v>
      </c>
      <c r="T4" s="159" t="s">
        <v>222</v>
      </c>
      <c r="U4" s="159" t="s">
        <v>223</v>
      </c>
      <c r="V4" s="159" t="s">
        <v>224</v>
      </c>
      <c r="W4" s="159" t="s">
        <v>225</v>
      </c>
      <c r="X4" s="159" t="s">
        <v>226</v>
      </c>
      <c r="Y4" s="159" t="s">
        <v>227</v>
      </c>
      <c r="Z4" s="159" t="s">
        <v>228</v>
      </c>
      <c r="AA4" s="159" t="s">
        <v>3590</v>
      </c>
      <c r="AB4" s="159" t="s">
        <v>3591</v>
      </c>
      <c r="AC4" s="159" t="s">
        <v>3592</v>
      </c>
      <c r="AD4" s="159" t="s">
        <v>3593</v>
      </c>
      <c r="AE4" s="159" t="s">
        <v>3594</v>
      </c>
      <c r="AF4" s="159" t="s">
        <v>229</v>
      </c>
      <c r="AG4" s="159" t="s">
        <v>230</v>
      </c>
      <c r="AH4" s="159" t="s">
        <v>231</v>
      </c>
      <c r="AI4" s="159" t="s">
        <v>75</v>
      </c>
      <c r="AJ4" s="159" t="s">
        <v>90</v>
      </c>
      <c r="AK4" s="159" t="s">
        <v>232</v>
      </c>
      <c r="AL4" s="159" t="s">
        <v>91</v>
      </c>
      <c r="AM4" s="159" t="s">
        <v>92</v>
      </c>
      <c r="AN4" s="159" t="s">
        <v>3547</v>
      </c>
      <c r="AO4" s="159" t="s">
        <v>93</v>
      </c>
    </row>
    <row r="5" spans="1:41" s="8" customFormat="1" ht="15.75" thickTop="1" x14ac:dyDescent="0.25">
      <c r="A5" s="71">
        <v>6</v>
      </c>
      <c r="B5" s="71">
        <v>5</v>
      </c>
      <c r="C5" s="163" t="s">
        <v>233</v>
      </c>
      <c r="D5" s="164" t="s">
        <v>234</v>
      </c>
      <c r="E5" s="74"/>
      <c r="F5" s="74" t="s">
        <v>596</v>
      </c>
      <c r="G5" s="74">
        <v>2.5</v>
      </c>
      <c r="H5" s="163" t="s">
        <v>47</v>
      </c>
      <c r="I5" s="165" t="s">
        <v>97</v>
      </c>
      <c r="J5" s="165" t="s">
        <v>47</v>
      </c>
      <c r="K5" s="165">
        <v>2.5</v>
      </c>
      <c r="L5" s="166">
        <v>2.5</v>
      </c>
      <c r="M5" s="167">
        <v>39783</v>
      </c>
      <c r="N5" s="165" t="s">
        <v>108</v>
      </c>
      <c r="O5" s="165" t="s">
        <v>258</v>
      </c>
      <c r="P5" s="165" t="s">
        <v>97</v>
      </c>
      <c r="Q5" s="168" t="s">
        <v>597</v>
      </c>
      <c r="R5" s="166" t="s">
        <v>3413</v>
      </c>
      <c r="S5" s="165"/>
      <c r="T5" s="165" t="s">
        <v>246</v>
      </c>
      <c r="U5" s="166" t="s">
        <v>247</v>
      </c>
      <c r="V5" s="166" t="s">
        <v>598</v>
      </c>
      <c r="W5" s="165" t="s">
        <v>278</v>
      </c>
      <c r="X5" s="166"/>
      <c r="Y5" s="165" t="s">
        <v>278</v>
      </c>
      <c r="Z5" s="166"/>
      <c r="AA5" s="165"/>
      <c r="AB5" s="165">
        <v>10</v>
      </c>
      <c r="AC5" s="165">
        <v>6</v>
      </c>
      <c r="AD5" s="165"/>
      <c r="AE5" s="165"/>
      <c r="AF5" s="165"/>
      <c r="AG5" s="165">
        <v>60</v>
      </c>
      <c r="AH5" s="166"/>
      <c r="AI5" s="166"/>
      <c r="AJ5" s="169" t="s">
        <v>101</v>
      </c>
      <c r="AK5" s="80"/>
      <c r="AL5" s="79" t="s">
        <v>3414</v>
      </c>
      <c r="AM5" s="80" t="s">
        <v>97</v>
      </c>
      <c r="AN5" s="170">
        <v>45859</v>
      </c>
      <c r="AO5" s="80" t="b">
        <v>1</v>
      </c>
    </row>
    <row r="6" spans="1:41" s="8" customFormat="1" ht="29.25" thickBot="1" x14ac:dyDescent="0.25">
      <c r="A6" s="82">
        <v>6</v>
      </c>
      <c r="B6" s="82">
        <v>5</v>
      </c>
      <c r="C6" s="171" t="s">
        <v>233</v>
      </c>
      <c r="D6" s="172" t="s">
        <v>234</v>
      </c>
      <c r="E6" s="93"/>
      <c r="F6" s="93" t="s">
        <v>596</v>
      </c>
      <c r="G6" s="93">
        <v>2.5</v>
      </c>
      <c r="H6" s="171" t="s">
        <v>47</v>
      </c>
      <c r="I6" s="86" t="s">
        <v>97</v>
      </c>
      <c r="J6" s="86" t="s">
        <v>29</v>
      </c>
      <c r="K6" s="86">
        <v>7</v>
      </c>
      <c r="L6" s="87">
        <v>7</v>
      </c>
      <c r="M6" s="88">
        <v>45383</v>
      </c>
      <c r="N6" s="86" t="s">
        <v>108</v>
      </c>
      <c r="O6" s="86" t="s">
        <v>236</v>
      </c>
      <c r="P6" s="86" t="s">
        <v>97</v>
      </c>
      <c r="Q6" s="138" t="s">
        <v>599</v>
      </c>
      <c r="R6" s="87" t="s">
        <v>600</v>
      </c>
      <c r="S6" s="86"/>
      <c r="T6" s="86" t="s">
        <v>246</v>
      </c>
      <c r="U6" s="87" t="s">
        <v>601</v>
      </c>
      <c r="V6" s="87" t="s">
        <v>602</v>
      </c>
      <c r="W6" s="86" t="s">
        <v>278</v>
      </c>
      <c r="X6" s="87"/>
      <c r="Y6" s="86" t="s">
        <v>278</v>
      </c>
      <c r="Z6" s="87"/>
      <c r="AA6" s="86">
        <v>1</v>
      </c>
      <c r="AB6" s="86">
        <v>10</v>
      </c>
      <c r="AC6" s="86">
        <v>10</v>
      </c>
      <c r="AD6" s="86">
        <v>1</v>
      </c>
      <c r="AE6" s="86"/>
      <c r="AF6" s="86"/>
      <c r="AG6" s="86">
        <v>100</v>
      </c>
      <c r="AH6" s="87"/>
      <c r="AI6" s="87"/>
      <c r="AJ6" s="89" t="s">
        <v>101</v>
      </c>
      <c r="AK6" s="86" t="s">
        <v>603</v>
      </c>
      <c r="AL6" s="90"/>
      <c r="AM6" s="86" t="s">
        <v>97</v>
      </c>
      <c r="AN6" s="88">
        <v>45672</v>
      </c>
      <c r="AO6" s="86" t="b">
        <v>0</v>
      </c>
    </row>
    <row r="7" spans="1:41" s="8" customFormat="1" ht="45.75" thickTop="1" x14ac:dyDescent="0.25">
      <c r="A7" s="71">
        <v>8</v>
      </c>
      <c r="B7" s="71">
        <v>7</v>
      </c>
      <c r="C7" s="163" t="s">
        <v>259</v>
      </c>
      <c r="D7" s="164" t="s">
        <v>260</v>
      </c>
      <c r="E7" s="74"/>
      <c r="F7" s="74" t="s">
        <v>596</v>
      </c>
      <c r="G7" s="74">
        <v>590</v>
      </c>
      <c r="H7" s="163" t="s">
        <v>36</v>
      </c>
      <c r="I7" s="165" t="s">
        <v>97</v>
      </c>
      <c r="J7" s="165" t="s">
        <v>36</v>
      </c>
      <c r="K7" s="165">
        <v>590</v>
      </c>
      <c r="L7" s="166">
        <v>590</v>
      </c>
      <c r="M7" s="167">
        <v>45575</v>
      </c>
      <c r="N7" s="165" t="s">
        <v>98</v>
      </c>
      <c r="O7" s="165" t="s">
        <v>236</v>
      </c>
      <c r="P7" s="165" t="s">
        <v>97</v>
      </c>
      <c r="Q7" s="168" t="s">
        <v>604</v>
      </c>
      <c r="R7" s="166" t="s">
        <v>605</v>
      </c>
      <c r="S7" s="165"/>
      <c r="T7" s="165" t="s">
        <v>253</v>
      </c>
      <c r="U7" s="166"/>
      <c r="V7" s="166" t="s">
        <v>606</v>
      </c>
      <c r="W7" s="165" t="s">
        <v>97</v>
      </c>
      <c r="X7" s="166" t="s">
        <v>607</v>
      </c>
      <c r="Y7" s="165" t="s">
        <v>278</v>
      </c>
      <c r="Z7" s="166"/>
      <c r="AA7" s="165">
        <v>10</v>
      </c>
      <c r="AB7" s="165">
        <v>10</v>
      </c>
      <c r="AC7" s="165"/>
      <c r="AD7" s="165"/>
      <c r="AE7" s="165"/>
      <c r="AF7" s="165"/>
      <c r="AG7" s="165">
        <v>100</v>
      </c>
      <c r="AH7" s="166"/>
      <c r="AI7" s="166" t="s">
        <v>3415</v>
      </c>
      <c r="AJ7" s="173" t="s">
        <v>157</v>
      </c>
      <c r="AK7" s="80"/>
      <c r="AL7" s="79" t="s">
        <v>266</v>
      </c>
      <c r="AM7" s="80" t="s">
        <v>97</v>
      </c>
      <c r="AN7" s="170">
        <v>45672</v>
      </c>
      <c r="AO7" s="80" t="b">
        <v>1</v>
      </c>
    </row>
    <row r="8" spans="1:41" s="8" customFormat="1" ht="114.75" thickBot="1" x14ac:dyDescent="0.25">
      <c r="A8" s="82">
        <v>8</v>
      </c>
      <c r="B8" s="82">
        <v>7</v>
      </c>
      <c r="C8" s="171" t="s">
        <v>259</v>
      </c>
      <c r="D8" s="172" t="s">
        <v>260</v>
      </c>
      <c r="E8" s="93"/>
      <c r="F8" s="93" t="s">
        <v>596</v>
      </c>
      <c r="G8" s="93">
        <v>590</v>
      </c>
      <c r="H8" s="171" t="s">
        <v>36</v>
      </c>
      <c r="I8" s="86" t="s">
        <v>97</v>
      </c>
      <c r="J8" s="86" t="s">
        <v>47</v>
      </c>
      <c r="K8" s="86">
        <v>6000</v>
      </c>
      <c r="L8" s="87">
        <v>6000</v>
      </c>
      <c r="M8" s="88">
        <v>36251</v>
      </c>
      <c r="N8" s="86" t="s">
        <v>98</v>
      </c>
      <c r="O8" s="86" t="s">
        <v>236</v>
      </c>
      <c r="P8" s="86" t="s">
        <v>97</v>
      </c>
      <c r="Q8" s="138" t="s">
        <v>604</v>
      </c>
      <c r="R8" s="87" t="s">
        <v>605</v>
      </c>
      <c r="S8" s="86"/>
      <c r="T8" s="86" t="s">
        <v>253</v>
      </c>
      <c r="U8" s="87"/>
      <c r="V8" s="87" t="s">
        <v>606</v>
      </c>
      <c r="W8" s="86" t="s">
        <v>97</v>
      </c>
      <c r="X8" s="87" t="s">
        <v>3434</v>
      </c>
      <c r="Y8" s="86" t="s">
        <v>278</v>
      </c>
      <c r="Z8" s="87"/>
      <c r="AA8" s="86">
        <v>10</v>
      </c>
      <c r="AB8" s="86">
        <v>10</v>
      </c>
      <c r="AC8" s="86"/>
      <c r="AD8" s="86"/>
      <c r="AE8" s="86"/>
      <c r="AF8" s="86"/>
      <c r="AG8" s="86">
        <v>100</v>
      </c>
      <c r="AH8" s="87"/>
      <c r="AI8" s="87" t="s">
        <v>608</v>
      </c>
      <c r="AJ8" s="174" t="s">
        <v>157</v>
      </c>
      <c r="AK8" s="86" t="s">
        <v>258</v>
      </c>
      <c r="AL8" s="90"/>
      <c r="AM8" s="86" t="s">
        <v>97</v>
      </c>
      <c r="AN8" s="88">
        <v>45672</v>
      </c>
      <c r="AO8" s="86" t="b">
        <v>0</v>
      </c>
    </row>
    <row r="9" spans="1:41" s="8" customFormat="1" ht="45.75" thickTop="1" x14ac:dyDescent="0.25">
      <c r="A9" s="71">
        <v>44</v>
      </c>
      <c r="B9" s="71">
        <v>46</v>
      </c>
      <c r="C9" s="163" t="s">
        <v>271</v>
      </c>
      <c r="D9" s="164" t="s">
        <v>272</v>
      </c>
      <c r="E9" s="74">
        <v>5</v>
      </c>
      <c r="F9" s="74" t="s">
        <v>596</v>
      </c>
      <c r="G9" s="74">
        <v>30</v>
      </c>
      <c r="H9" s="163" t="s">
        <v>29</v>
      </c>
      <c r="I9" s="165" t="s">
        <v>97</v>
      </c>
      <c r="J9" s="165" t="s">
        <v>29</v>
      </c>
      <c r="K9" s="165">
        <v>30</v>
      </c>
      <c r="L9" s="166">
        <v>30</v>
      </c>
      <c r="M9" s="167">
        <v>45566</v>
      </c>
      <c r="N9" s="165" t="s">
        <v>267</v>
      </c>
      <c r="O9" s="165" t="s">
        <v>280</v>
      </c>
      <c r="P9" s="165" t="s">
        <v>97</v>
      </c>
      <c r="Q9" s="168" t="s">
        <v>609</v>
      </c>
      <c r="R9" s="166" t="s">
        <v>610</v>
      </c>
      <c r="S9" s="165"/>
      <c r="T9" s="165" t="s">
        <v>246</v>
      </c>
      <c r="U9" s="166"/>
      <c r="V9" s="166" t="s">
        <v>611</v>
      </c>
      <c r="W9" s="165" t="s">
        <v>97</v>
      </c>
      <c r="X9" s="166" t="s">
        <v>612</v>
      </c>
      <c r="Y9" s="165" t="s">
        <v>97</v>
      </c>
      <c r="Z9" s="166" t="s">
        <v>453</v>
      </c>
      <c r="AA9" s="165">
        <v>3</v>
      </c>
      <c r="AB9" s="165">
        <v>10</v>
      </c>
      <c r="AC9" s="165">
        <v>10</v>
      </c>
      <c r="AD9" s="165"/>
      <c r="AE9" s="165"/>
      <c r="AF9" s="165"/>
      <c r="AG9" s="165">
        <v>300</v>
      </c>
      <c r="AH9" s="166"/>
      <c r="AI9" s="166"/>
      <c r="AJ9" s="175" t="s">
        <v>101</v>
      </c>
      <c r="AK9" s="80"/>
      <c r="AL9" s="79" t="s">
        <v>613</v>
      </c>
      <c r="AM9" s="80" t="s">
        <v>97</v>
      </c>
      <c r="AN9" s="170">
        <v>45859</v>
      </c>
      <c r="AO9" s="80" t="b">
        <v>1</v>
      </c>
    </row>
    <row r="10" spans="1:41" s="8" customFormat="1" ht="45" x14ac:dyDescent="0.25">
      <c r="A10" s="82">
        <v>44</v>
      </c>
      <c r="B10" s="82">
        <v>46</v>
      </c>
      <c r="C10" s="171" t="s">
        <v>271</v>
      </c>
      <c r="D10" s="172" t="s">
        <v>272</v>
      </c>
      <c r="E10" s="93">
        <v>5</v>
      </c>
      <c r="F10" s="93" t="s">
        <v>596</v>
      </c>
      <c r="G10" s="93">
        <v>30</v>
      </c>
      <c r="H10" s="171" t="s">
        <v>29</v>
      </c>
      <c r="I10" s="176" t="s">
        <v>97</v>
      </c>
      <c r="J10" s="176" t="s">
        <v>29</v>
      </c>
      <c r="K10" s="176">
        <v>30</v>
      </c>
      <c r="L10" s="177">
        <v>30</v>
      </c>
      <c r="M10" s="178">
        <v>45566</v>
      </c>
      <c r="N10" s="176" t="s">
        <v>267</v>
      </c>
      <c r="O10" s="176" t="s">
        <v>273</v>
      </c>
      <c r="P10" s="176" t="s">
        <v>97</v>
      </c>
      <c r="Q10" s="179" t="s">
        <v>609</v>
      </c>
      <c r="R10" s="177" t="s">
        <v>610</v>
      </c>
      <c r="S10" s="176"/>
      <c r="T10" s="176" t="s">
        <v>246</v>
      </c>
      <c r="U10" s="177"/>
      <c r="V10" s="177" t="s">
        <v>611</v>
      </c>
      <c r="W10" s="176" t="s">
        <v>97</v>
      </c>
      <c r="X10" s="177" t="s">
        <v>612</v>
      </c>
      <c r="Y10" s="176" t="s">
        <v>97</v>
      </c>
      <c r="Z10" s="177" t="s">
        <v>453</v>
      </c>
      <c r="AA10" s="176">
        <v>3</v>
      </c>
      <c r="AB10" s="176">
        <v>10</v>
      </c>
      <c r="AC10" s="176">
        <v>10</v>
      </c>
      <c r="AD10" s="176"/>
      <c r="AE10" s="176"/>
      <c r="AF10" s="176"/>
      <c r="AG10" s="176">
        <v>300</v>
      </c>
      <c r="AH10" s="177"/>
      <c r="AI10" s="177"/>
      <c r="AJ10" s="180" t="s">
        <v>101</v>
      </c>
      <c r="AK10" s="132"/>
      <c r="AL10" s="137"/>
      <c r="AM10" s="132" t="s">
        <v>97</v>
      </c>
      <c r="AN10" s="181">
        <v>45859</v>
      </c>
      <c r="AO10" s="132" t="b">
        <v>1</v>
      </c>
    </row>
    <row r="11" spans="1:41" s="8" customFormat="1" ht="71.25" x14ac:dyDescent="0.2">
      <c r="A11" s="82">
        <v>44</v>
      </c>
      <c r="B11" s="82">
        <v>46</v>
      </c>
      <c r="C11" s="171" t="s">
        <v>271</v>
      </c>
      <c r="D11" s="172" t="s">
        <v>272</v>
      </c>
      <c r="E11" s="93"/>
      <c r="F11" s="93" t="s">
        <v>596</v>
      </c>
      <c r="G11" s="93">
        <v>30</v>
      </c>
      <c r="H11" s="171" t="s">
        <v>29</v>
      </c>
      <c r="I11" s="132" t="s">
        <v>97</v>
      </c>
      <c r="J11" s="132" t="s">
        <v>47</v>
      </c>
      <c r="K11" s="132">
        <v>27</v>
      </c>
      <c r="L11" s="133">
        <v>27</v>
      </c>
      <c r="M11" s="134">
        <v>41791</v>
      </c>
      <c r="N11" s="132" t="s">
        <v>98</v>
      </c>
      <c r="O11" s="132" t="s">
        <v>273</v>
      </c>
      <c r="P11" s="132" t="s">
        <v>97</v>
      </c>
      <c r="Q11" s="135" t="s">
        <v>614</v>
      </c>
      <c r="R11" s="133" t="s">
        <v>615</v>
      </c>
      <c r="S11" s="132"/>
      <c r="T11" s="132" t="s">
        <v>246</v>
      </c>
      <c r="U11" s="133"/>
      <c r="V11" s="133" t="s">
        <v>616</v>
      </c>
      <c r="W11" s="132" t="s">
        <v>278</v>
      </c>
      <c r="X11" s="133"/>
      <c r="Y11" s="132" t="s">
        <v>97</v>
      </c>
      <c r="Z11" s="133" t="s">
        <v>617</v>
      </c>
      <c r="AA11" s="132">
        <v>6</v>
      </c>
      <c r="AB11" s="132">
        <v>30</v>
      </c>
      <c r="AC11" s="132">
        <v>3</v>
      </c>
      <c r="AD11" s="132"/>
      <c r="AE11" s="132"/>
      <c r="AF11" s="132"/>
      <c r="AG11" s="132">
        <v>600</v>
      </c>
      <c r="AH11" s="133" t="s">
        <v>3442</v>
      </c>
      <c r="AI11" s="133"/>
      <c r="AJ11" s="136" t="s">
        <v>101</v>
      </c>
      <c r="AK11" s="132"/>
      <c r="AL11" s="137"/>
      <c r="AM11" s="132" t="s">
        <v>97</v>
      </c>
      <c r="AN11" s="134">
        <v>45672</v>
      </c>
      <c r="AO11" s="132" t="b">
        <v>0</v>
      </c>
    </row>
    <row r="12" spans="1:41" s="8" customFormat="1" ht="72" thickBot="1" x14ac:dyDescent="0.25">
      <c r="A12" s="82">
        <v>44</v>
      </c>
      <c r="B12" s="82">
        <v>46</v>
      </c>
      <c r="C12" s="171" t="s">
        <v>271</v>
      </c>
      <c r="D12" s="172" t="s">
        <v>272</v>
      </c>
      <c r="E12" s="93"/>
      <c r="F12" s="93" t="s">
        <v>596</v>
      </c>
      <c r="G12" s="93">
        <v>30</v>
      </c>
      <c r="H12" s="171" t="s">
        <v>29</v>
      </c>
      <c r="I12" s="86" t="s">
        <v>97</v>
      </c>
      <c r="J12" s="86" t="s">
        <v>47</v>
      </c>
      <c r="K12" s="86">
        <v>27</v>
      </c>
      <c r="L12" s="87">
        <v>27</v>
      </c>
      <c r="M12" s="88">
        <v>41791</v>
      </c>
      <c r="N12" s="86" t="s">
        <v>98</v>
      </c>
      <c r="O12" s="86" t="s">
        <v>353</v>
      </c>
      <c r="P12" s="86" t="s">
        <v>97</v>
      </c>
      <c r="Q12" s="138" t="s">
        <v>614</v>
      </c>
      <c r="R12" s="87" t="s">
        <v>615</v>
      </c>
      <c r="S12" s="86"/>
      <c r="T12" s="86" t="s">
        <v>246</v>
      </c>
      <c r="U12" s="87"/>
      <c r="V12" s="87" t="s">
        <v>616</v>
      </c>
      <c r="W12" s="86" t="s">
        <v>278</v>
      </c>
      <c r="X12" s="87"/>
      <c r="Y12" s="86" t="s">
        <v>97</v>
      </c>
      <c r="Z12" s="87" t="s">
        <v>617</v>
      </c>
      <c r="AA12" s="86">
        <v>6</v>
      </c>
      <c r="AB12" s="86">
        <v>30</v>
      </c>
      <c r="AC12" s="86">
        <v>3</v>
      </c>
      <c r="AD12" s="86"/>
      <c r="AE12" s="86"/>
      <c r="AF12" s="86"/>
      <c r="AG12" s="86">
        <v>600</v>
      </c>
      <c r="AH12" s="87" t="s">
        <v>3442</v>
      </c>
      <c r="AI12" s="87"/>
      <c r="AJ12" s="89" t="s">
        <v>101</v>
      </c>
      <c r="AK12" s="86"/>
      <c r="AL12" s="90"/>
      <c r="AM12" s="86" t="s">
        <v>97</v>
      </c>
      <c r="AN12" s="88">
        <v>45672</v>
      </c>
      <c r="AO12" s="86" t="b">
        <v>0</v>
      </c>
    </row>
    <row r="13" spans="1:41" s="8" customFormat="1" ht="60.75" thickTop="1" x14ac:dyDescent="0.25">
      <c r="A13" s="71">
        <v>53</v>
      </c>
      <c r="B13" s="71">
        <v>56</v>
      </c>
      <c r="C13" s="163" t="s">
        <v>618</v>
      </c>
      <c r="D13" s="164" t="s">
        <v>619</v>
      </c>
      <c r="E13" s="74"/>
      <c r="F13" s="74" t="s">
        <v>596</v>
      </c>
      <c r="G13" s="74">
        <v>14</v>
      </c>
      <c r="H13" s="163" t="s">
        <v>36</v>
      </c>
      <c r="I13" s="165" t="s">
        <v>97</v>
      </c>
      <c r="J13" s="165" t="s">
        <v>36</v>
      </c>
      <c r="K13" s="165">
        <v>14</v>
      </c>
      <c r="L13" s="166">
        <v>14</v>
      </c>
      <c r="M13" s="167">
        <v>45576</v>
      </c>
      <c r="N13" s="165" t="s">
        <v>98</v>
      </c>
      <c r="O13" s="165" t="s">
        <v>258</v>
      </c>
      <c r="P13" s="165" t="s">
        <v>97</v>
      </c>
      <c r="Q13" s="168" t="s">
        <v>620</v>
      </c>
      <c r="R13" s="166" t="s">
        <v>621</v>
      </c>
      <c r="S13" s="165"/>
      <c r="T13" s="165" t="s">
        <v>246</v>
      </c>
      <c r="U13" s="166"/>
      <c r="V13" s="166" t="s">
        <v>622</v>
      </c>
      <c r="W13" s="165" t="s">
        <v>97</v>
      </c>
      <c r="X13" s="166" t="s">
        <v>623</v>
      </c>
      <c r="Y13" s="165" t="s">
        <v>278</v>
      </c>
      <c r="Z13" s="166"/>
      <c r="AA13" s="165">
        <v>10</v>
      </c>
      <c r="AB13" s="165">
        <v>10</v>
      </c>
      <c r="AC13" s="165">
        <v>6</v>
      </c>
      <c r="AD13" s="165"/>
      <c r="AE13" s="165"/>
      <c r="AF13" s="165"/>
      <c r="AG13" s="165">
        <v>600</v>
      </c>
      <c r="AH13" s="166" t="s">
        <v>624</v>
      </c>
      <c r="AI13" s="166" t="s">
        <v>625</v>
      </c>
      <c r="AJ13" s="182" t="s">
        <v>157</v>
      </c>
      <c r="AK13" s="80"/>
      <c r="AL13" s="79" t="s">
        <v>626</v>
      </c>
      <c r="AM13" s="80" t="s">
        <v>97</v>
      </c>
      <c r="AN13" s="170">
        <v>45672</v>
      </c>
      <c r="AO13" s="80" t="b">
        <v>1</v>
      </c>
    </row>
    <row r="14" spans="1:41" s="8" customFormat="1" ht="60" x14ac:dyDescent="0.25">
      <c r="A14" s="82">
        <v>53</v>
      </c>
      <c r="B14" s="82">
        <v>56</v>
      </c>
      <c r="C14" s="171" t="s">
        <v>618</v>
      </c>
      <c r="D14" s="172" t="s">
        <v>619</v>
      </c>
      <c r="E14" s="93"/>
      <c r="F14" s="93" t="s">
        <v>596</v>
      </c>
      <c r="G14" s="93">
        <v>14</v>
      </c>
      <c r="H14" s="171" t="s">
        <v>36</v>
      </c>
      <c r="I14" s="176" t="s">
        <v>97</v>
      </c>
      <c r="J14" s="176" t="s">
        <v>36</v>
      </c>
      <c r="K14" s="176">
        <v>14</v>
      </c>
      <c r="L14" s="177">
        <v>14</v>
      </c>
      <c r="M14" s="178">
        <v>45576</v>
      </c>
      <c r="N14" s="176" t="s">
        <v>98</v>
      </c>
      <c r="O14" s="176" t="s">
        <v>236</v>
      </c>
      <c r="P14" s="176" t="s">
        <v>97</v>
      </c>
      <c r="Q14" s="179" t="s">
        <v>620</v>
      </c>
      <c r="R14" s="177" t="s">
        <v>621</v>
      </c>
      <c r="S14" s="176"/>
      <c r="T14" s="176" t="s">
        <v>246</v>
      </c>
      <c r="U14" s="177"/>
      <c r="V14" s="177" t="s">
        <v>622</v>
      </c>
      <c r="W14" s="176" t="s">
        <v>97</v>
      </c>
      <c r="X14" s="177" t="s">
        <v>623</v>
      </c>
      <c r="Y14" s="176" t="s">
        <v>278</v>
      </c>
      <c r="Z14" s="177"/>
      <c r="AA14" s="176">
        <v>10</v>
      </c>
      <c r="AB14" s="176">
        <v>10</v>
      </c>
      <c r="AC14" s="176">
        <v>6</v>
      </c>
      <c r="AD14" s="176"/>
      <c r="AE14" s="176"/>
      <c r="AF14" s="176"/>
      <c r="AG14" s="176">
        <v>600</v>
      </c>
      <c r="AH14" s="177" t="s">
        <v>624</v>
      </c>
      <c r="AI14" s="177" t="s">
        <v>625</v>
      </c>
      <c r="AJ14" s="183" t="s">
        <v>157</v>
      </c>
      <c r="AK14" s="132"/>
      <c r="AL14" s="137"/>
      <c r="AM14" s="132" t="s">
        <v>97</v>
      </c>
      <c r="AN14" s="181">
        <v>45672</v>
      </c>
      <c r="AO14" s="132" t="b">
        <v>1</v>
      </c>
    </row>
    <row r="15" spans="1:41" s="8" customFormat="1" ht="42.75" x14ac:dyDescent="0.2">
      <c r="A15" s="82">
        <v>53</v>
      </c>
      <c r="B15" s="82">
        <v>56</v>
      </c>
      <c r="C15" s="171" t="s">
        <v>618</v>
      </c>
      <c r="D15" s="172" t="s">
        <v>619</v>
      </c>
      <c r="E15" s="93"/>
      <c r="F15" s="93" t="s">
        <v>596</v>
      </c>
      <c r="G15" s="93">
        <v>14</v>
      </c>
      <c r="H15" s="171" t="s">
        <v>36</v>
      </c>
      <c r="I15" s="132" t="s">
        <v>97</v>
      </c>
      <c r="J15" s="132" t="s">
        <v>47</v>
      </c>
      <c r="K15" s="132">
        <v>240</v>
      </c>
      <c r="L15" s="133">
        <v>240</v>
      </c>
      <c r="M15" s="134">
        <v>36251</v>
      </c>
      <c r="N15" s="132" t="s">
        <v>627</v>
      </c>
      <c r="O15" s="132" t="s">
        <v>258</v>
      </c>
      <c r="P15" s="132" t="s">
        <v>97</v>
      </c>
      <c r="Q15" s="135" t="s">
        <v>620</v>
      </c>
      <c r="R15" s="133" t="s">
        <v>621</v>
      </c>
      <c r="S15" s="132"/>
      <c r="T15" s="132" t="s">
        <v>246</v>
      </c>
      <c r="U15" s="133"/>
      <c r="V15" s="133" t="s">
        <v>622</v>
      </c>
      <c r="W15" s="132" t="s">
        <v>97</v>
      </c>
      <c r="X15" s="133" t="s">
        <v>628</v>
      </c>
      <c r="Y15" s="132" t="s">
        <v>278</v>
      </c>
      <c r="Z15" s="133"/>
      <c r="AA15" s="132">
        <v>10</v>
      </c>
      <c r="AB15" s="132">
        <v>10</v>
      </c>
      <c r="AC15" s="132">
        <v>6</v>
      </c>
      <c r="AD15" s="132"/>
      <c r="AE15" s="132"/>
      <c r="AF15" s="132"/>
      <c r="AG15" s="132">
        <v>600</v>
      </c>
      <c r="AH15" s="133" t="s">
        <v>624</v>
      </c>
      <c r="AI15" s="133" t="s">
        <v>629</v>
      </c>
      <c r="AJ15" s="184" t="s">
        <v>157</v>
      </c>
      <c r="AK15" s="132"/>
      <c r="AL15" s="137"/>
      <c r="AM15" s="132" t="s">
        <v>97</v>
      </c>
      <c r="AN15" s="134">
        <v>45672</v>
      </c>
      <c r="AO15" s="132" t="b">
        <v>0</v>
      </c>
    </row>
    <row r="16" spans="1:41" s="8" customFormat="1" ht="43.5" thickBot="1" x14ac:dyDescent="0.25">
      <c r="A16" s="82">
        <v>53</v>
      </c>
      <c r="B16" s="82">
        <v>56</v>
      </c>
      <c r="C16" s="171" t="s">
        <v>618</v>
      </c>
      <c r="D16" s="172" t="s">
        <v>619</v>
      </c>
      <c r="E16" s="93"/>
      <c r="F16" s="93" t="s">
        <v>596</v>
      </c>
      <c r="G16" s="93">
        <v>14</v>
      </c>
      <c r="H16" s="171" t="s">
        <v>36</v>
      </c>
      <c r="I16" s="86" t="s">
        <v>97</v>
      </c>
      <c r="J16" s="86" t="s">
        <v>47</v>
      </c>
      <c r="K16" s="86">
        <v>240</v>
      </c>
      <c r="L16" s="87">
        <v>240</v>
      </c>
      <c r="M16" s="88">
        <v>36251</v>
      </c>
      <c r="N16" s="86" t="s">
        <v>627</v>
      </c>
      <c r="O16" s="86" t="s">
        <v>236</v>
      </c>
      <c r="P16" s="86" t="s">
        <v>97</v>
      </c>
      <c r="Q16" s="138" t="s">
        <v>620</v>
      </c>
      <c r="R16" s="87" t="s">
        <v>621</v>
      </c>
      <c r="S16" s="86"/>
      <c r="T16" s="86" t="s">
        <v>246</v>
      </c>
      <c r="U16" s="87"/>
      <c r="V16" s="87" t="s">
        <v>622</v>
      </c>
      <c r="W16" s="86" t="s">
        <v>97</v>
      </c>
      <c r="X16" s="87" t="s">
        <v>628</v>
      </c>
      <c r="Y16" s="86" t="s">
        <v>278</v>
      </c>
      <c r="Z16" s="87"/>
      <c r="AA16" s="86">
        <v>10</v>
      </c>
      <c r="AB16" s="86">
        <v>10</v>
      </c>
      <c r="AC16" s="86">
        <v>6</v>
      </c>
      <c r="AD16" s="86"/>
      <c r="AE16" s="86"/>
      <c r="AF16" s="86"/>
      <c r="AG16" s="86">
        <v>600</v>
      </c>
      <c r="AH16" s="87" t="s">
        <v>624</v>
      </c>
      <c r="AI16" s="87" t="s">
        <v>629</v>
      </c>
      <c r="AJ16" s="97" t="s">
        <v>157</v>
      </c>
      <c r="AK16" s="86"/>
      <c r="AL16" s="90"/>
      <c r="AM16" s="86" t="s">
        <v>97</v>
      </c>
      <c r="AN16" s="88">
        <v>45672</v>
      </c>
      <c r="AO16" s="86" t="b">
        <v>0</v>
      </c>
    </row>
    <row r="17" spans="1:41" s="8" customFormat="1" ht="45.75" thickTop="1" x14ac:dyDescent="0.25">
      <c r="A17" s="71">
        <v>62</v>
      </c>
      <c r="B17" s="71">
        <v>324</v>
      </c>
      <c r="C17" s="163" t="s">
        <v>308</v>
      </c>
      <c r="D17" s="164" t="s">
        <v>309</v>
      </c>
      <c r="E17" s="74"/>
      <c r="F17" s="74" t="s">
        <v>596</v>
      </c>
      <c r="G17" s="74">
        <v>190</v>
      </c>
      <c r="H17" s="163" t="s">
        <v>36</v>
      </c>
      <c r="I17" s="165" t="s">
        <v>97</v>
      </c>
      <c r="J17" s="165" t="s">
        <v>36</v>
      </c>
      <c r="K17" s="165">
        <v>190</v>
      </c>
      <c r="L17" s="166">
        <v>190</v>
      </c>
      <c r="M17" s="167">
        <v>45576</v>
      </c>
      <c r="N17" s="165" t="s">
        <v>108</v>
      </c>
      <c r="O17" s="165" t="s">
        <v>270</v>
      </c>
      <c r="P17" s="165" t="s">
        <v>97</v>
      </c>
      <c r="Q17" s="168" t="s">
        <v>630</v>
      </c>
      <c r="R17" s="166" t="s">
        <v>631</v>
      </c>
      <c r="S17" s="165"/>
      <c r="T17" s="165" t="s">
        <v>246</v>
      </c>
      <c r="U17" s="166"/>
      <c r="V17" s="166" t="s">
        <v>622</v>
      </c>
      <c r="W17" s="165" t="s">
        <v>97</v>
      </c>
      <c r="X17" s="166" t="s">
        <v>3443</v>
      </c>
      <c r="Y17" s="165" t="s">
        <v>278</v>
      </c>
      <c r="Z17" s="166"/>
      <c r="AA17" s="165"/>
      <c r="AB17" s="165">
        <v>10</v>
      </c>
      <c r="AC17" s="165">
        <v>6</v>
      </c>
      <c r="AD17" s="165"/>
      <c r="AE17" s="165"/>
      <c r="AF17" s="165"/>
      <c r="AG17" s="165">
        <v>60</v>
      </c>
      <c r="AH17" s="166"/>
      <c r="AI17" s="166" t="s">
        <v>632</v>
      </c>
      <c r="AJ17" s="182" t="s">
        <v>157</v>
      </c>
      <c r="AK17" s="80"/>
      <c r="AL17" s="79" t="s">
        <v>633</v>
      </c>
      <c r="AM17" s="80" t="s">
        <v>97</v>
      </c>
      <c r="AN17" s="170">
        <v>45859</v>
      </c>
      <c r="AO17" s="80" t="b">
        <v>1</v>
      </c>
    </row>
    <row r="18" spans="1:41" s="8" customFormat="1" ht="57" x14ac:dyDescent="0.2">
      <c r="A18" s="82">
        <v>62</v>
      </c>
      <c r="B18" s="82">
        <v>324</v>
      </c>
      <c r="C18" s="171" t="s">
        <v>308</v>
      </c>
      <c r="D18" s="172" t="s">
        <v>309</v>
      </c>
      <c r="E18" s="93"/>
      <c r="F18" s="93" t="s">
        <v>596</v>
      </c>
      <c r="G18" s="93">
        <v>190</v>
      </c>
      <c r="H18" s="171" t="s">
        <v>36</v>
      </c>
      <c r="I18" s="132" t="s">
        <v>97</v>
      </c>
      <c r="J18" s="132" t="s">
        <v>29</v>
      </c>
      <c r="K18" s="132">
        <v>78</v>
      </c>
      <c r="L18" s="133">
        <v>78</v>
      </c>
      <c r="M18" s="134">
        <v>43891</v>
      </c>
      <c r="N18" s="132" t="s">
        <v>98</v>
      </c>
      <c r="O18" s="132" t="s">
        <v>270</v>
      </c>
      <c r="P18" s="132" t="s">
        <v>97</v>
      </c>
      <c r="Q18" s="135" t="s">
        <v>322</v>
      </c>
      <c r="R18" s="133" t="s">
        <v>634</v>
      </c>
      <c r="S18" s="132"/>
      <c r="T18" s="132" t="s">
        <v>246</v>
      </c>
      <c r="U18" s="133"/>
      <c r="V18" s="133" t="s">
        <v>371</v>
      </c>
      <c r="W18" s="132" t="s">
        <v>97</v>
      </c>
      <c r="X18" s="133" t="s">
        <v>241</v>
      </c>
      <c r="Y18" s="132" t="s">
        <v>97</v>
      </c>
      <c r="Z18" s="133" t="s">
        <v>635</v>
      </c>
      <c r="AA18" s="132">
        <v>3</v>
      </c>
      <c r="AB18" s="132">
        <v>10</v>
      </c>
      <c r="AC18" s="132">
        <v>3</v>
      </c>
      <c r="AD18" s="132"/>
      <c r="AE18" s="132"/>
      <c r="AF18" s="132"/>
      <c r="AG18" s="132">
        <v>90</v>
      </c>
      <c r="AH18" s="133" t="s">
        <v>3416</v>
      </c>
      <c r="AI18" s="133"/>
      <c r="AJ18" s="184" t="s">
        <v>157</v>
      </c>
      <c r="AK18" s="132"/>
      <c r="AL18" s="137"/>
      <c r="AM18" s="132" t="s">
        <v>97</v>
      </c>
      <c r="AN18" s="134">
        <v>45859</v>
      </c>
      <c r="AO18" s="132" t="b">
        <v>0</v>
      </c>
    </row>
    <row r="19" spans="1:41" s="8" customFormat="1" ht="29.25" thickBot="1" x14ac:dyDescent="0.25">
      <c r="A19" s="82">
        <v>62</v>
      </c>
      <c r="B19" s="82">
        <v>324</v>
      </c>
      <c r="C19" s="171" t="s">
        <v>308</v>
      </c>
      <c r="D19" s="172" t="s">
        <v>309</v>
      </c>
      <c r="E19" s="93"/>
      <c r="F19" s="93" t="s">
        <v>596</v>
      </c>
      <c r="G19" s="93">
        <v>190</v>
      </c>
      <c r="H19" s="171" t="s">
        <v>36</v>
      </c>
      <c r="I19" s="86" t="s">
        <v>97</v>
      </c>
      <c r="J19" s="86" t="s">
        <v>47</v>
      </c>
      <c r="K19" s="86">
        <v>3900</v>
      </c>
      <c r="L19" s="87">
        <v>3900</v>
      </c>
      <c r="M19" s="88">
        <v>36251</v>
      </c>
      <c r="N19" s="86" t="s">
        <v>108</v>
      </c>
      <c r="O19" s="86" t="s">
        <v>270</v>
      </c>
      <c r="P19" s="86" t="s">
        <v>97</v>
      </c>
      <c r="Q19" s="138" t="s">
        <v>630</v>
      </c>
      <c r="R19" s="87" t="s">
        <v>631</v>
      </c>
      <c r="S19" s="86"/>
      <c r="T19" s="86" t="s">
        <v>246</v>
      </c>
      <c r="U19" s="87"/>
      <c r="V19" s="87" t="s">
        <v>622</v>
      </c>
      <c r="W19" s="86" t="s">
        <v>97</v>
      </c>
      <c r="X19" s="87" t="s">
        <v>636</v>
      </c>
      <c r="Y19" s="86" t="s">
        <v>278</v>
      </c>
      <c r="Z19" s="87"/>
      <c r="AA19" s="86"/>
      <c r="AB19" s="86">
        <v>10</v>
      </c>
      <c r="AC19" s="86">
        <v>6</v>
      </c>
      <c r="AD19" s="86"/>
      <c r="AE19" s="86"/>
      <c r="AF19" s="86"/>
      <c r="AG19" s="86">
        <v>60</v>
      </c>
      <c r="AH19" s="87"/>
      <c r="AI19" s="87"/>
      <c r="AJ19" s="97" t="s">
        <v>157</v>
      </c>
      <c r="AK19" s="86" t="s">
        <v>236</v>
      </c>
      <c r="AL19" s="90"/>
      <c r="AM19" s="86" t="s">
        <v>97</v>
      </c>
      <c r="AN19" s="88">
        <v>45859</v>
      </c>
      <c r="AO19" s="86" t="b">
        <v>0</v>
      </c>
    </row>
    <row r="20" spans="1:41" s="8" customFormat="1" ht="15.75" thickTop="1" x14ac:dyDescent="0.25">
      <c r="A20" s="71">
        <v>63</v>
      </c>
      <c r="B20" s="71">
        <v>73</v>
      </c>
      <c r="C20" s="163" t="s">
        <v>325</v>
      </c>
      <c r="D20" s="164" t="s">
        <v>326</v>
      </c>
      <c r="E20" s="74"/>
      <c r="F20" s="74" t="s">
        <v>596</v>
      </c>
      <c r="G20" s="74">
        <v>3300</v>
      </c>
      <c r="H20" s="163" t="s">
        <v>47</v>
      </c>
      <c r="I20" s="165" t="s">
        <v>97</v>
      </c>
      <c r="J20" s="165" t="s">
        <v>47</v>
      </c>
      <c r="K20" s="165">
        <v>3300</v>
      </c>
      <c r="L20" s="166">
        <v>3300</v>
      </c>
      <c r="M20" s="167">
        <v>45017</v>
      </c>
      <c r="N20" s="165" t="s">
        <v>98</v>
      </c>
      <c r="O20" s="165" t="s">
        <v>353</v>
      </c>
      <c r="P20" s="165" t="s">
        <v>97</v>
      </c>
      <c r="Q20" s="168" t="s">
        <v>637</v>
      </c>
      <c r="R20" s="166" t="s">
        <v>638</v>
      </c>
      <c r="S20" s="165"/>
      <c r="T20" s="165" t="s">
        <v>349</v>
      </c>
      <c r="U20" s="166"/>
      <c r="V20" s="166" t="s">
        <v>639</v>
      </c>
      <c r="W20" s="165" t="s">
        <v>278</v>
      </c>
      <c r="X20" s="166"/>
      <c r="Y20" s="165" t="s">
        <v>97</v>
      </c>
      <c r="Z20" s="166" t="s">
        <v>464</v>
      </c>
      <c r="AA20" s="165">
        <v>6</v>
      </c>
      <c r="AB20" s="165">
        <v>30</v>
      </c>
      <c r="AC20" s="165"/>
      <c r="AD20" s="165"/>
      <c r="AE20" s="165"/>
      <c r="AF20" s="165"/>
      <c r="AG20" s="165">
        <v>200</v>
      </c>
      <c r="AH20" s="166"/>
      <c r="AI20" s="166"/>
      <c r="AJ20" s="169" t="s">
        <v>101</v>
      </c>
      <c r="AK20" s="80"/>
      <c r="AL20" s="79" t="s">
        <v>3417</v>
      </c>
      <c r="AM20" s="80" t="s">
        <v>97</v>
      </c>
      <c r="AN20" s="170">
        <v>45672</v>
      </c>
      <c r="AO20" s="80" t="b">
        <v>1</v>
      </c>
    </row>
    <row r="21" spans="1:41" s="8" customFormat="1" ht="86.25" thickBot="1" x14ac:dyDescent="0.25">
      <c r="A21" s="82">
        <v>63</v>
      </c>
      <c r="B21" s="82">
        <v>73</v>
      </c>
      <c r="C21" s="171" t="s">
        <v>325</v>
      </c>
      <c r="D21" s="172" t="s">
        <v>326</v>
      </c>
      <c r="E21" s="93"/>
      <c r="F21" s="93" t="s">
        <v>596</v>
      </c>
      <c r="G21" s="93">
        <v>3300</v>
      </c>
      <c r="H21" s="171" t="s">
        <v>47</v>
      </c>
      <c r="I21" s="86" t="s">
        <v>97</v>
      </c>
      <c r="J21" s="86" t="s">
        <v>29</v>
      </c>
      <c r="K21" s="86">
        <v>5000</v>
      </c>
      <c r="L21" s="87">
        <v>5000</v>
      </c>
      <c r="M21" s="88">
        <v>42948</v>
      </c>
      <c r="N21" s="86" t="s">
        <v>250</v>
      </c>
      <c r="O21" s="86" t="s">
        <v>270</v>
      </c>
      <c r="P21" s="86" t="s">
        <v>97</v>
      </c>
      <c r="Q21" s="138" t="s">
        <v>640</v>
      </c>
      <c r="R21" s="87" t="s">
        <v>641</v>
      </c>
      <c r="S21" s="86"/>
      <c r="T21" s="86" t="s">
        <v>283</v>
      </c>
      <c r="U21" s="87"/>
      <c r="V21" s="87" t="s">
        <v>642</v>
      </c>
      <c r="W21" s="86" t="s">
        <v>97</v>
      </c>
      <c r="X21" s="87" t="s">
        <v>643</v>
      </c>
      <c r="Y21" s="86" t="s">
        <v>97</v>
      </c>
      <c r="Z21" s="87" t="s">
        <v>644</v>
      </c>
      <c r="AA21" s="86">
        <v>3</v>
      </c>
      <c r="AB21" s="86">
        <v>10</v>
      </c>
      <c r="AC21" s="86"/>
      <c r="AD21" s="86"/>
      <c r="AE21" s="86"/>
      <c r="AF21" s="86"/>
      <c r="AG21" s="86">
        <v>30</v>
      </c>
      <c r="AH21" s="87"/>
      <c r="AI21" s="87"/>
      <c r="AJ21" s="89" t="s">
        <v>101</v>
      </c>
      <c r="AK21" s="86" t="s">
        <v>645</v>
      </c>
      <c r="AL21" s="90"/>
      <c r="AM21" s="86" t="s">
        <v>97</v>
      </c>
      <c r="AN21" s="88">
        <v>45672</v>
      </c>
      <c r="AO21" s="86" t="b">
        <v>0</v>
      </c>
    </row>
    <row r="22" spans="1:41" s="8" customFormat="1" ht="15.75" thickTop="1" x14ac:dyDescent="0.25">
      <c r="A22" s="71">
        <v>65</v>
      </c>
      <c r="B22" s="71">
        <v>333</v>
      </c>
      <c r="C22" s="163" t="s">
        <v>646</v>
      </c>
      <c r="D22" s="164" t="s">
        <v>647</v>
      </c>
      <c r="E22" s="74"/>
      <c r="F22" s="74" t="s">
        <v>596</v>
      </c>
      <c r="G22" s="74">
        <v>2900</v>
      </c>
      <c r="H22" s="163" t="s">
        <v>29</v>
      </c>
      <c r="I22" s="165" t="s">
        <v>97</v>
      </c>
      <c r="J22" s="165" t="s">
        <v>29</v>
      </c>
      <c r="K22" s="165">
        <v>2900</v>
      </c>
      <c r="L22" s="166">
        <v>2900</v>
      </c>
      <c r="M22" s="167">
        <v>44105</v>
      </c>
      <c r="N22" s="165" t="s">
        <v>108</v>
      </c>
      <c r="O22" s="165" t="s">
        <v>270</v>
      </c>
      <c r="P22" s="165" t="s">
        <v>97</v>
      </c>
      <c r="Q22" s="168" t="s">
        <v>648</v>
      </c>
      <c r="R22" s="166" t="s">
        <v>649</v>
      </c>
      <c r="S22" s="165"/>
      <c r="T22" s="165" t="s">
        <v>246</v>
      </c>
      <c r="U22" s="166"/>
      <c r="V22" s="166" t="s">
        <v>650</v>
      </c>
      <c r="W22" s="165" t="s">
        <v>278</v>
      </c>
      <c r="X22" s="166"/>
      <c r="Y22" s="165" t="s">
        <v>278</v>
      </c>
      <c r="Z22" s="166"/>
      <c r="AA22" s="165"/>
      <c r="AB22" s="165">
        <v>10</v>
      </c>
      <c r="AC22" s="165">
        <v>10</v>
      </c>
      <c r="AD22" s="165"/>
      <c r="AE22" s="165"/>
      <c r="AF22" s="165"/>
      <c r="AG22" s="165">
        <v>100</v>
      </c>
      <c r="AH22" s="166"/>
      <c r="AI22" s="166"/>
      <c r="AJ22" s="169" t="s">
        <v>101</v>
      </c>
      <c r="AK22" s="80"/>
      <c r="AL22" s="79" t="s">
        <v>651</v>
      </c>
      <c r="AM22" s="80" t="s">
        <v>97</v>
      </c>
      <c r="AN22" s="170">
        <v>45859</v>
      </c>
      <c r="AO22" s="80" t="b">
        <v>1</v>
      </c>
    </row>
    <row r="23" spans="1:41" s="8" customFormat="1" ht="28.5" x14ac:dyDescent="0.2">
      <c r="A23" s="82">
        <v>65</v>
      </c>
      <c r="B23" s="82">
        <v>333</v>
      </c>
      <c r="C23" s="171" t="s">
        <v>646</v>
      </c>
      <c r="D23" s="172" t="s">
        <v>647</v>
      </c>
      <c r="E23" s="93"/>
      <c r="F23" s="93" t="s">
        <v>596</v>
      </c>
      <c r="G23" s="93">
        <v>2900</v>
      </c>
      <c r="H23" s="171" t="s">
        <v>29</v>
      </c>
      <c r="I23" s="132" t="s">
        <v>97</v>
      </c>
      <c r="J23" s="132" t="s">
        <v>47</v>
      </c>
      <c r="K23" s="132">
        <v>13000</v>
      </c>
      <c r="L23" s="133">
        <v>13000</v>
      </c>
      <c r="M23" s="134">
        <v>36251</v>
      </c>
      <c r="N23" s="132" t="s">
        <v>108</v>
      </c>
      <c r="O23" s="132" t="s">
        <v>258</v>
      </c>
      <c r="P23" s="132" t="s">
        <v>97</v>
      </c>
      <c r="Q23" s="135" t="s">
        <v>652</v>
      </c>
      <c r="R23" s="133" t="s">
        <v>3418</v>
      </c>
      <c r="S23" s="132"/>
      <c r="T23" s="132" t="s">
        <v>246</v>
      </c>
      <c r="U23" s="133"/>
      <c r="V23" s="133" t="s">
        <v>622</v>
      </c>
      <c r="W23" s="132" t="s">
        <v>278</v>
      </c>
      <c r="X23" s="133"/>
      <c r="Y23" s="132" t="s">
        <v>278</v>
      </c>
      <c r="Z23" s="133"/>
      <c r="AA23" s="132"/>
      <c r="AB23" s="132">
        <v>10</v>
      </c>
      <c r="AC23" s="132">
        <v>6</v>
      </c>
      <c r="AD23" s="132"/>
      <c r="AE23" s="132"/>
      <c r="AF23" s="132"/>
      <c r="AG23" s="132">
        <v>60</v>
      </c>
      <c r="AH23" s="133"/>
      <c r="AI23" s="133"/>
      <c r="AJ23" s="136" t="s">
        <v>101</v>
      </c>
      <c r="AK23" s="132"/>
      <c r="AL23" s="137"/>
      <c r="AM23" s="132" t="s">
        <v>97</v>
      </c>
      <c r="AN23" s="134">
        <v>45859</v>
      </c>
      <c r="AO23" s="132" t="b">
        <v>0</v>
      </c>
    </row>
    <row r="24" spans="1:41" s="8" customFormat="1" ht="29.25" thickBot="1" x14ac:dyDescent="0.25">
      <c r="A24" s="82">
        <v>65</v>
      </c>
      <c r="B24" s="82">
        <v>333</v>
      </c>
      <c r="C24" s="171" t="s">
        <v>646</v>
      </c>
      <c r="D24" s="172" t="s">
        <v>647</v>
      </c>
      <c r="E24" s="93"/>
      <c r="F24" s="93" t="s">
        <v>596</v>
      </c>
      <c r="G24" s="93">
        <v>2900</v>
      </c>
      <c r="H24" s="171" t="s">
        <v>29</v>
      </c>
      <c r="I24" s="86" t="s">
        <v>97</v>
      </c>
      <c r="J24" s="86" t="s">
        <v>47</v>
      </c>
      <c r="K24" s="86">
        <v>13000</v>
      </c>
      <c r="L24" s="87">
        <v>13000</v>
      </c>
      <c r="M24" s="88">
        <v>36251</v>
      </c>
      <c r="N24" s="86" t="s">
        <v>108</v>
      </c>
      <c r="O24" s="86" t="s">
        <v>236</v>
      </c>
      <c r="P24" s="86" t="s">
        <v>97</v>
      </c>
      <c r="Q24" s="138" t="s">
        <v>652</v>
      </c>
      <c r="R24" s="87" t="s">
        <v>3418</v>
      </c>
      <c r="S24" s="86"/>
      <c r="T24" s="86" t="s">
        <v>246</v>
      </c>
      <c r="U24" s="87"/>
      <c r="V24" s="87" t="s">
        <v>622</v>
      </c>
      <c r="W24" s="86" t="s">
        <v>278</v>
      </c>
      <c r="X24" s="87"/>
      <c r="Y24" s="86" t="s">
        <v>278</v>
      </c>
      <c r="Z24" s="87"/>
      <c r="AA24" s="86"/>
      <c r="AB24" s="86">
        <v>10</v>
      </c>
      <c r="AC24" s="86">
        <v>6</v>
      </c>
      <c r="AD24" s="86"/>
      <c r="AE24" s="86"/>
      <c r="AF24" s="86"/>
      <c r="AG24" s="86">
        <v>60</v>
      </c>
      <c r="AH24" s="87"/>
      <c r="AI24" s="87"/>
      <c r="AJ24" s="89" t="s">
        <v>101</v>
      </c>
      <c r="AK24" s="86"/>
      <c r="AL24" s="90"/>
      <c r="AM24" s="86" t="s">
        <v>97</v>
      </c>
      <c r="AN24" s="88">
        <v>45859</v>
      </c>
      <c r="AO24" s="86" t="b">
        <v>0</v>
      </c>
    </row>
    <row r="25" spans="1:41" s="8" customFormat="1" ht="30.75" thickTop="1" x14ac:dyDescent="0.25">
      <c r="A25" s="71">
        <v>81</v>
      </c>
      <c r="B25" s="71">
        <v>90</v>
      </c>
      <c r="C25" s="163" t="s">
        <v>337</v>
      </c>
      <c r="D25" s="164" t="s">
        <v>338</v>
      </c>
      <c r="E25" s="74"/>
      <c r="F25" s="74" t="s">
        <v>596</v>
      </c>
      <c r="G25" s="74">
        <v>600</v>
      </c>
      <c r="H25" s="163" t="s">
        <v>29</v>
      </c>
      <c r="I25" s="165" t="s">
        <v>97</v>
      </c>
      <c r="J25" s="165" t="s">
        <v>29</v>
      </c>
      <c r="K25" s="165">
        <v>600</v>
      </c>
      <c r="L25" s="166">
        <v>600</v>
      </c>
      <c r="M25" s="167">
        <v>45839</v>
      </c>
      <c r="N25" s="165" t="s">
        <v>250</v>
      </c>
      <c r="O25" s="165" t="s">
        <v>363</v>
      </c>
      <c r="P25" s="165" t="s">
        <v>97</v>
      </c>
      <c r="Q25" s="182" t="s">
        <v>653</v>
      </c>
      <c r="R25" s="166" t="s">
        <v>654</v>
      </c>
      <c r="S25" s="165"/>
      <c r="T25" s="165" t="s">
        <v>246</v>
      </c>
      <c r="U25" s="166"/>
      <c r="V25" s="166" t="s">
        <v>655</v>
      </c>
      <c r="W25" s="165" t="s">
        <v>278</v>
      </c>
      <c r="X25" s="166"/>
      <c r="Y25" s="165" t="s">
        <v>97</v>
      </c>
      <c r="Z25" s="166" t="s">
        <v>656</v>
      </c>
      <c r="AA25" s="165">
        <v>3</v>
      </c>
      <c r="AB25" s="165">
        <v>10</v>
      </c>
      <c r="AC25" s="165">
        <v>3</v>
      </c>
      <c r="AD25" s="165"/>
      <c r="AE25" s="165"/>
      <c r="AF25" s="165"/>
      <c r="AG25" s="165">
        <v>90</v>
      </c>
      <c r="AH25" s="166"/>
      <c r="AI25" s="166"/>
      <c r="AJ25" s="175" t="s">
        <v>101</v>
      </c>
      <c r="AK25" s="80"/>
      <c r="AL25" s="79" t="s">
        <v>657</v>
      </c>
      <c r="AM25" s="80" t="s">
        <v>97</v>
      </c>
      <c r="AN25" s="170">
        <v>45859</v>
      </c>
      <c r="AO25" s="80" t="b">
        <v>1</v>
      </c>
    </row>
    <row r="26" spans="1:41" s="8" customFormat="1" ht="15" thickBot="1" x14ac:dyDescent="0.25">
      <c r="A26" s="82">
        <v>81</v>
      </c>
      <c r="B26" s="82">
        <v>90</v>
      </c>
      <c r="C26" s="171" t="s">
        <v>337</v>
      </c>
      <c r="D26" s="172" t="s">
        <v>338</v>
      </c>
      <c r="E26" s="93"/>
      <c r="F26" s="93" t="s">
        <v>596</v>
      </c>
      <c r="G26" s="93">
        <v>600</v>
      </c>
      <c r="H26" s="171" t="s">
        <v>29</v>
      </c>
      <c r="I26" s="86" t="s">
        <v>97</v>
      </c>
      <c r="J26" s="86" t="s">
        <v>47</v>
      </c>
      <c r="K26" s="86">
        <v>6200</v>
      </c>
      <c r="L26" s="87">
        <v>6200</v>
      </c>
      <c r="M26" s="88">
        <v>36251</v>
      </c>
      <c r="N26" s="86" t="s">
        <v>250</v>
      </c>
      <c r="O26" s="86" t="s">
        <v>353</v>
      </c>
      <c r="P26" s="86" t="s">
        <v>97</v>
      </c>
      <c r="Q26" s="138" t="s">
        <v>658</v>
      </c>
      <c r="R26" s="87" t="s">
        <v>659</v>
      </c>
      <c r="S26" s="86"/>
      <c r="T26" s="86" t="s">
        <v>253</v>
      </c>
      <c r="U26" s="87"/>
      <c r="V26" s="87" t="s">
        <v>660</v>
      </c>
      <c r="W26" s="86" t="s">
        <v>278</v>
      </c>
      <c r="X26" s="87"/>
      <c r="Y26" s="86" t="s">
        <v>278</v>
      </c>
      <c r="Z26" s="87"/>
      <c r="AA26" s="86">
        <v>10</v>
      </c>
      <c r="AB26" s="86">
        <v>10</v>
      </c>
      <c r="AC26" s="86"/>
      <c r="AD26" s="86"/>
      <c r="AE26" s="86"/>
      <c r="AF26" s="86"/>
      <c r="AG26" s="86">
        <v>100</v>
      </c>
      <c r="AH26" s="87"/>
      <c r="AI26" s="87"/>
      <c r="AJ26" s="89" t="s">
        <v>101</v>
      </c>
      <c r="AK26" s="86"/>
      <c r="AL26" s="90"/>
      <c r="AM26" s="86" t="s">
        <v>97</v>
      </c>
      <c r="AN26" s="88">
        <v>45672</v>
      </c>
      <c r="AO26" s="86" t="b">
        <v>0</v>
      </c>
    </row>
    <row r="27" spans="1:41" s="8" customFormat="1" ht="45.75" thickTop="1" x14ac:dyDescent="0.25">
      <c r="A27" s="71">
        <v>83</v>
      </c>
      <c r="B27" s="71">
        <v>92</v>
      </c>
      <c r="C27" s="163" t="s">
        <v>661</v>
      </c>
      <c r="D27" s="164" t="s">
        <v>662</v>
      </c>
      <c r="E27" s="74"/>
      <c r="F27" s="74" t="s">
        <v>596</v>
      </c>
      <c r="G27" s="74">
        <v>93</v>
      </c>
      <c r="H27" s="163" t="s">
        <v>36</v>
      </c>
      <c r="I27" s="165" t="s">
        <v>97</v>
      </c>
      <c r="J27" s="165" t="s">
        <v>36</v>
      </c>
      <c r="K27" s="165">
        <v>93</v>
      </c>
      <c r="L27" s="166">
        <v>93</v>
      </c>
      <c r="M27" s="167">
        <v>45576</v>
      </c>
      <c r="N27" s="165" t="s">
        <v>98</v>
      </c>
      <c r="O27" s="165" t="s">
        <v>270</v>
      </c>
      <c r="P27" s="165" t="s">
        <v>97</v>
      </c>
      <c r="Q27" s="168" t="s">
        <v>663</v>
      </c>
      <c r="R27" s="166" t="s">
        <v>664</v>
      </c>
      <c r="S27" s="165"/>
      <c r="T27" s="165" t="s">
        <v>253</v>
      </c>
      <c r="U27" s="166"/>
      <c r="V27" s="166" t="s">
        <v>650</v>
      </c>
      <c r="W27" s="165" t="s">
        <v>97</v>
      </c>
      <c r="X27" s="166" t="s">
        <v>607</v>
      </c>
      <c r="Y27" s="165" t="s">
        <v>97</v>
      </c>
      <c r="Z27" s="166" t="s">
        <v>464</v>
      </c>
      <c r="AA27" s="165">
        <v>6</v>
      </c>
      <c r="AB27" s="165">
        <v>100</v>
      </c>
      <c r="AC27" s="165"/>
      <c r="AD27" s="165"/>
      <c r="AE27" s="165">
        <v>3</v>
      </c>
      <c r="AF27" s="165"/>
      <c r="AG27" s="165">
        <v>2000</v>
      </c>
      <c r="AH27" s="166" t="s">
        <v>665</v>
      </c>
      <c r="AI27" s="166" t="s">
        <v>666</v>
      </c>
      <c r="AJ27" s="182" t="s">
        <v>157</v>
      </c>
      <c r="AK27" s="80"/>
      <c r="AL27" s="79" t="s">
        <v>667</v>
      </c>
      <c r="AM27" s="80" t="s">
        <v>97</v>
      </c>
      <c r="AN27" s="170">
        <v>45672</v>
      </c>
      <c r="AO27" s="80" t="b">
        <v>1</v>
      </c>
    </row>
    <row r="28" spans="1:41" s="8" customFormat="1" ht="29.25" thickBot="1" x14ac:dyDescent="0.25">
      <c r="A28" s="82">
        <v>83</v>
      </c>
      <c r="B28" s="82">
        <v>92</v>
      </c>
      <c r="C28" s="171" t="s">
        <v>661</v>
      </c>
      <c r="D28" s="172" t="s">
        <v>662</v>
      </c>
      <c r="E28" s="93"/>
      <c r="F28" s="93" t="s">
        <v>596</v>
      </c>
      <c r="G28" s="93">
        <v>93</v>
      </c>
      <c r="H28" s="171" t="s">
        <v>36</v>
      </c>
      <c r="I28" s="86" t="s">
        <v>97</v>
      </c>
      <c r="J28" s="86" t="s">
        <v>47</v>
      </c>
      <c r="K28" s="86">
        <v>660</v>
      </c>
      <c r="L28" s="87">
        <v>660</v>
      </c>
      <c r="M28" s="88">
        <v>42783</v>
      </c>
      <c r="N28" s="86" t="s">
        <v>250</v>
      </c>
      <c r="O28" s="86" t="s">
        <v>270</v>
      </c>
      <c r="P28" s="86" t="s">
        <v>97</v>
      </c>
      <c r="Q28" s="138" t="s">
        <v>663</v>
      </c>
      <c r="R28" s="87" t="s">
        <v>664</v>
      </c>
      <c r="S28" s="86"/>
      <c r="T28" s="86" t="s">
        <v>253</v>
      </c>
      <c r="U28" s="87"/>
      <c r="V28" s="87" t="s">
        <v>650</v>
      </c>
      <c r="W28" s="86" t="s">
        <v>97</v>
      </c>
      <c r="X28" s="87" t="s">
        <v>668</v>
      </c>
      <c r="Y28" s="86" t="s">
        <v>97</v>
      </c>
      <c r="Z28" s="87" t="s">
        <v>464</v>
      </c>
      <c r="AA28" s="86">
        <v>6</v>
      </c>
      <c r="AB28" s="86">
        <v>100</v>
      </c>
      <c r="AC28" s="86"/>
      <c r="AD28" s="86"/>
      <c r="AE28" s="86">
        <v>3</v>
      </c>
      <c r="AF28" s="86"/>
      <c r="AG28" s="86">
        <v>2000</v>
      </c>
      <c r="AH28" s="87" t="s">
        <v>665</v>
      </c>
      <c r="AI28" s="87"/>
      <c r="AJ28" s="97" t="s">
        <v>157</v>
      </c>
      <c r="AK28" s="86"/>
      <c r="AL28" s="90"/>
      <c r="AM28" s="86" t="s">
        <v>97</v>
      </c>
      <c r="AN28" s="88">
        <v>45672</v>
      </c>
      <c r="AO28" s="86" t="b">
        <v>0</v>
      </c>
    </row>
    <row r="29" spans="1:41" s="8" customFormat="1" ht="45.75" thickTop="1" x14ac:dyDescent="0.25">
      <c r="A29" s="71">
        <v>89</v>
      </c>
      <c r="B29" s="71">
        <v>97</v>
      </c>
      <c r="C29" s="163" t="s">
        <v>669</v>
      </c>
      <c r="D29" s="164" t="s">
        <v>670</v>
      </c>
      <c r="E29" s="74"/>
      <c r="F29" s="74" t="s">
        <v>596</v>
      </c>
      <c r="G29" s="74">
        <v>0.28000000000000003</v>
      </c>
      <c r="H29" s="163" t="s">
        <v>36</v>
      </c>
      <c r="I29" s="165" t="s">
        <v>97</v>
      </c>
      <c r="J29" s="165" t="s">
        <v>36</v>
      </c>
      <c r="K29" s="165">
        <v>0.28000000000000003</v>
      </c>
      <c r="L29" s="166">
        <v>0.28000000000000003</v>
      </c>
      <c r="M29" s="167">
        <v>45604</v>
      </c>
      <c r="N29" s="165" t="s">
        <v>98</v>
      </c>
      <c r="O29" s="165" t="s">
        <v>363</v>
      </c>
      <c r="P29" s="165" t="s">
        <v>97</v>
      </c>
      <c r="Q29" s="168" t="s">
        <v>671</v>
      </c>
      <c r="R29" s="166" t="s">
        <v>672</v>
      </c>
      <c r="S29" s="165"/>
      <c r="T29" s="165" t="s">
        <v>253</v>
      </c>
      <c r="U29" s="166"/>
      <c r="V29" s="166" t="s">
        <v>390</v>
      </c>
      <c r="W29" s="165" t="s">
        <v>97</v>
      </c>
      <c r="X29" s="166" t="s">
        <v>673</v>
      </c>
      <c r="Y29" s="165" t="s">
        <v>97</v>
      </c>
      <c r="Z29" s="166" t="s">
        <v>674</v>
      </c>
      <c r="AA29" s="165">
        <v>10</v>
      </c>
      <c r="AB29" s="165">
        <v>10</v>
      </c>
      <c r="AC29" s="165"/>
      <c r="AD29" s="165"/>
      <c r="AE29" s="165"/>
      <c r="AF29" s="165"/>
      <c r="AG29" s="165">
        <v>100</v>
      </c>
      <c r="AH29" s="166"/>
      <c r="AI29" s="185" t="s">
        <v>675</v>
      </c>
      <c r="AJ29" s="182" t="s">
        <v>157</v>
      </c>
      <c r="AK29" s="80"/>
      <c r="AL29" s="79" t="s">
        <v>3419</v>
      </c>
      <c r="AM29" s="80" t="s">
        <v>97</v>
      </c>
      <c r="AN29" s="170">
        <v>45672</v>
      </c>
      <c r="AO29" s="80" t="b">
        <v>1</v>
      </c>
    </row>
    <row r="30" spans="1:41" s="8" customFormat="1" ht="43.5" thickBot="1" x14ac:dyDescent="0.25">
      <c r="A30" s="82">
        <v>89</v>
      </c>
      <c r="B30" s="82">
        <v>97</v>
      </c>
      <c r="C30" s="171" t="s">
        <v>669</v>
      </c>
      <c r="D30" s="172" t="s">
        <v>670</v>
      </c>
      <c r="E30" s="93"/>
      <c r="F30" s="93" t="s">
        <v>596</v>
      </c>
      <c r="G30" s="93">
        <v>0.28000000000000003</v>
      </c>
      <c r="H30" s="171" t="s">
        <v>36</v>
      </c>
      <c r="I30" s="86" t="s">
        <v>97</v>
      </c>
      <c r="J30" s="86" t="s">
        <v>29</v>
      </c>
      <c r="K30" s="86">
        <v>0.2</v>
      </c>
      <c r="L30" s="87">
        <v>0.2</v>
      </c>
      <c r="M30" s="88">
        <v>43132</v>
      </c>
      <c r="N30" s="86" t="s">
        <v>98</v>
      </c>
      <c r="O30" s="86" t="s">
        <v>363</v>
      </c>
      <c r="P30" s="86" t="s">
        <v>97</v>
      </c>
      <c r="Q30" s="138" t="s">
        <v>671</v>
      </c>
      <c r="R30" s="87" t="s">
        <v>672</v>
      </c>
      <c r="S30" s="86"/>
      <c r="T30" s="86" t="s">
        <v>253</v>
      </c>
      <c r="U30" s="87"/>
      <c r="V30" s="87" t="s">
        <v>390</v>
      </c>
      <c r="W30" s="86" t="s">
        <v>97</v>
      </c>
      <c r="X30" s="87" t="s">
        <v>676</v>
      </c>
      <c r="Y30" s="86" t="s">
        <v>97</v>
      </c>
      <c r="Z30" s="87" t="s">
        <v>674</v>
      </c>
      <c r="AA30" s="86">
        <v>10</v>
      </c>
      <c r="AB30" s="86">
        <v>10</v>
      </c>
      <c r="AC30" s="86"/>
      <c r="AD30" s="86"/>
      <c r="AE30" s="86"/>
      <c r="AF30" s="86"/>
      <c r="AG30" s="86">
        <v>100</v>
      </c>
      <c r="AH30" s="87"/>
      <c r="AI30" s="87" t="s">
        <v>677</v>
      </c>
      <c r="AJ30" s="97" t="s">
        <v>157</v>
      </c>
      <c r="AK30" s="86"/>
      <c r="AL30" s="90"/>
      <c r="AM30" s="86" t="s">
        <v>97</v>
      </c>
      <c r="AN30" s="88">
        <v>45672</v>
      </c>
      <c r="AO30" s="86" t="b">
        <v>0</v>
      </c>
    </row>
    <row r="31" spans="1:41" s="8" customFormat="1" ht="72" thickTop="1" x14ac:dyDescent="0.25">
      <c r="A31" s="71">
        <v>94</v>
      </c>
      <c r="B31" s="71">
        <v>102</v>
      </c>
      <c r="C31" s="163" t="s">
        <v>678</v>
      </c>
      <c r="D31" s="164" t="s">
        <v>679</v>
      </c>
      <c r="E31" s="74"/>
      <c r="F31" s="74" t="s">
        <v>596</v>
      </c>
      <c r="G31" s="74">
        <v>3.9</v>
      </c>
      <c r="H31" s="163" t="s">
        <v>36</v>
      </c>
      <c r="I31" s="165" t="s">
        <v>97</v>
      </c>
      <c r="J31" s="165" t="s">
        <v>36</v>
      </c>
      <c r="K31" s="165">
        <v>3.92</v>
      </c>
      <c r="L31" s="166">
        <v>3.9</v>
      </c>
      <c r="M31" s="167">
        <v>45604</v>
      </c>
      <c r="N31" s="165" t="s">
        <v>250</v>
      </c>
      <c r="O31" s="165" t="s">
        <v>236</v>
      </c>
      <c r="P31" s="165" t="s">
        <v>97</v>
      </c>
      <c r="Q31" s="168" t="s">
        <v>680</v>
      </c>
      <c r="R31" s="166" t="s">
        <v>681</v>
      </c>
      <c r="S31" s="165"/>
      <c r="T31" s="165" t="s">
        <v>246</v>
      </c>
      <c r="U31" s="166"/>
      <c r="V31" s="166" t="s">
        <v>682</v>
      </c>
      <c r="W31" s="165" t="s">
        <v>97</v>
      </c>
      <c r="X31" s="166" t="s">
        <v>683</v>
      </c>
      <c r="Y31" s="165" t="s">
        <v>97</v>
      </c>
      <c r="Z31" s="166" t="s">
        <v>684</v>
      </c>
      <c r="AA31" s="165">
        <v>3</v>
      </c>
      <c r="AB31" s="165">
        <v>10</v>
      </c>
      <c r="AC31" s="165">
        <v>10</v>
      </c>
      <c r="AD31" s="165"/>
      <c r="AE31" s="165"/>
      <c r="AF31" s="165"/>
      <c r="AG31" s="165">
        <v>300</v>
      </c>
      <c r="AH31" s="166"/>
      <c r="AI31" s="185" t="s">
        <v>685</v>
      </c>
      <c r="AJ31" s="182" t="s">
        <v>157</v>
      </c>
      <c r="AK31" s="80"/>
      <c r="AL31" s="164" t="s">
        <v>686</v>
      </c>
      <c r="AM31" s="80" t="s">
        <v>97</v>
      </c>
      <c r="AN31" s="170">
        <v>45672</v>
      </c>
      <c r="AO31" s="80" t="b">
        <v>1</v>
      </c>
    </row>
    <row r="32" spans="1:41" s="8" customFormat="1" ht="29.25" thickBot="1" x14ac:dyDescent="0.25">
      <c r="A32" s="82">
        <v>94</v>
      </c>
      <c r="B32" s="82">
        <v>102</v>
      </c>
      <c r="C32" s="171" t="s">
        <v>678</v>
      </c>
      <c r="D32" s="172" t="s">
        <v>679</v>
      </c>
      <c r="E32" s="93"/>
      <c r="F32" s="93" t="s">
        <v>596</v>
      </c>
      <c r="G32" s="93">
        <v>3.9</v>
      </c>
      <c r="H32" s="171" t="s">
        <v>36</v>
      </c>
      <c r="I32" s="86" t="s">
        <v>97</v>
      </c>
      <c r="J32" s="86" t="s">
        <v>29</v>
      </c>
      <c r="K32" s="86">
        <v>2.8</v>
      </c>
      <c r="L32" s="87">
        <v>2.8</v>
      </c>
      <c r="M32" s="88">
        <v>38231</v>
      </c>
      <c r="N32" s="86" t="s">
        <v>250</v>
      </c>
      <c r="O32" s="86" t="s">
        <v>236</v>
      </c>
      <c r="P32" s="86" t="s">
        <v>97</v>
      </c>
      <c r="Q32" s="138" t="s">
        <v>680</v>
      </c>
      <c r="R32" s="87" t="s">
        <v>681</v>
      </c>
      <c r="S32" s="86"/>
      <c r="T32" s="86" t="s">
        <v>246</v>
      </c>
      <c r="U32" s="87"/>
      <c r="V32" s="87" t="s">
        <v>682</v>
      </c>
      <c r="W32" s="86" t="s">
        <v>97</v>
      </c>
      <c r="X32" s="87" t="s">
        <v>687</v>
      </c>
      <c r="Y32" s="86" t="s">
        <v>97</v>
      </c>
      <c r="Z32" s="87" t="s">
        <v>684</v>
      </c>
      <c r="AA32" s="86">
        <v>3</v>
      </c>
      <c r="AB32" s="86">
        <v>10</v>
      </c>
      <c r="AC32" s="86">
        <v>10</v>
      </c>
      <c r="AD32" s="86"/>
      <c r="AE32" s="86"/>
      <c r="AF32" s="86"/>
      <c r="AG32" s="86">
        <v>300</v>
      </c>
      <c r="AH32" s="87"/>
      <c r="AI32" s="87" t="s">
        <v>688</v>
      </c>
      <c r="AJ32" s="97" t="s">
        <v>157</v>
      </c>
      <c r="AK32" s="86" t="s">
        <v>689</v>
      </c>
      <c r="AL32" s="186"/>
      <c r="AM32" s="86" t="s">
        <v>97</v>
      </c>
      <c r="AN32" s="88">
        <v>45672</v>
      </c>
      <c r="AO32" s="86" t="b">
        <v>0</v>
      </c>
    </row>
    <row r="33" spans="1:41" s="8" customFormat="1" ht="75.75" thickTop="1" x14ac:dyDescent="0.25">
      <c r="A33" s="71">
        <v>104</v>
      </c>
      <c r="B33" s="71">
        <v>63</v>
      </c>
      <c r="C33" s="163" t="s">
        <v>690</v>
      </c>
      <c r="D33" s="164" t="s">
        <v>691</v>
      </c>
      <c r="E33" s="74"/>
      <c r="F33" s="74" t="s">
        <v>596</v>
      </c>
      <c r="G33" s="74">
        <v>170</v>
      </c>
      <c r="H33" s="163" t="s">
        <v>36</v>
      </c>
      <c r="I33" s="165" t="s">
        <v>97</v>
      </c>
      <c r="J33" s="165" t="s">
        <v>36</v>
      </c>
      <c r="K33" s="165">
        <v>168</v>
      </c>
      <c r="L33" s="166">
        <v>170</v>
      </c>
      <c r="M33" s="167">
        <v>45371</v>
      </c>
      <c r="N33" s="165" t="s">
        <v>250</v>
      </c>
      <c r="O33" s="165" t="s">
        <v>236</v>
      </c>
      <c r="P33" s="165" t="s">
        <v>97</v>
      </c>
      <c r="Q33" s="168" t="s">
        <v>692</v>
      </c>
      <c r="R33" s="166" t="s">
        <v>693</v>
      </c>
      <c r="S33" s="165"/>
      <c r="T33" s="165" t="s">
        <v>246</v>
      </c>
      <c r="U33" s="166"/>
      <c r="V33" s="166" t="s">
        <v>694</v>
      </c>
      <c r="W33" s="165" t="s">
        <v>97</v>
      </c>
      <c r="X33" s="166" t="s">
        <v>695</v>
      </c>
      <c r="Y33" s="165" t="s">
        <v>97</v>
      </c>
      <c r="Z33" s="166" t="s">
        <v>696</v>
      </c>
      <c r="AA33" s="165">
        <v>10</v>
      </c>
      <c r="AB33" s="165">
        <v>10</v>
      </c>
      <c r="AC33" s="165">
        <v>10</v>
      </c>
      <c r="AD33" s="165"/>
      <c r="AE33" s="165"/>
      <c r="AF33" s="165"/>
      <c r="AG33" s="165">
        <v>1000</v>
      </c>
      <c r="AH33" s="166"/>
      <c r="AI33" s="166" t="s">
        <v>697</v>
      </c>
      <c r="AJ33" s="182" t="s">
        <v>157</v>
      </c>
      <c r="AK33" s="80"/>
      <c r="AL33" s="79" t="s">
        <v>3420</v>
      </c>
      <c r="AM33" s="80" t="s">
        <v>97</v>
      </c>
      <c r="AN33" s="170">
        <v>45672</v>
      </c>
      <c r="AO33" s="80" t="b">
        <v>1</v>
      </c>
    </row>
    <row r="34" spans="1:41" s="8" customFormat="1" ht="72" thickBot="1" x14ac:dyDescent="0.25">
      <c r="A34" s="82">
        <v>104</v>
      </c>
      <c r="B34" s="82">
        <v>63</v>
      </c>
      <c r="C34" s="171" t="s">
        <v>690</v>
      </c>
      <c r="D34" s="172" t="s">
        <v>691</v>
      </c>
      <c r="E34" s="93"/>
      <c r="F34" s="93" t="s">
        <v>596</v>
      </c>
      <c r="G34" s="93">
        <v>170</v>
      </c>
      <c r="H34" s="171" t="s">
        <v>36</v>
      </c>
      <c r="I34" s="86" t="s">
        <v>97</v>
      </c>
      <c r="J34" s="86" t="s">
        <v>29</v>
      </c>
      <c r="K34" s="86">
        <v>120</v>
      </c>
      <c r="L34" s="87">
        <v>120</v>
      </c>
      <c r="M34" s="88">
        <v>43009</v>
      </c>
      <c r="N34" s="86" t="s">
        <v>250</v>
      </c>
      <c r="O34" s="86" t="s">
        <v>236</v>
      </c>
      <c r="P34" s="86" t="s">
        <v>97</v>
      </c>
      <c r="Q34" s="138" t="s">
        <v>692</v>
      </c>
      <c r="R34" s="87" t="s">
        <v>693</v>
      </c>
      <c r="S34" s="86"/>
      <c r="T34" s="86" t="s">
        <v>246</v>
      </c>
      <c r="U34" s="87"/>
      <c r="V34" s="87" t="s">
        <v>694</v>
      </c>
      <c r="W34" s="86" t="s">
        <v>97</v>
      </c>
      <c r="X34" s="87" t="s">
        <v>372</v>
      </c>
      <c r="Y34" s="86" t="s">
        <v>97</v>
      </c>
      <c r="Z34" s="87" t="s">
        <v>696</v>
      </c>
      <c r="AA34" s="86">
        <v>10</v>
      </c>
      <c r="AB34" s="86">
        <v>10</v>
      </c>
      <c r="AC34" s="86">
        <v>10</v>
      </c>
      <c r="AD34" s="86"/>
      <c r="AE34" s="86"/>
      <c r="AF34" s="86"/>
      <c r="AG34" s="86">
        <v>1000</v>
      </c>
      <c r="AH34" s="87"/>
      <c r="AI34" s="87" t="s">
        <v>697</v>
      </c>
      <c r="AJ34" s="97" t="s">
        <v>157</v>
      </c>
      <c r="AK34" s="86" t="s">
        <v>258</v>
      </c>
      <c r="AL34" s="90"/>
      <c r="AM34" s="86" t="s">
        <v>97</v>
      </c>
      <c r="AN34" s="88">
        <v>45672</v>
      </c>
      <c r="AO34" s="86" t="b">
        <v>0</v>
      </c>
    </row>
    <row r="35" spans="1:41" s="8" customFormat="1" ht="45.75" thickTop="1" x14ac:dyDescent="0.25">
      <c r="A35" s="71">
        <v>105</v>
      </c>
      <c r="B35" s="71">
        <v>118</v>
      </c>
      <c r="C35" s="163" t="s">
        <v>112</v>
      </c>
      <c r="D35" s="164" t="s">
        <v>113</v>
      </c>
      <c r="E35" s="74"/>
      <c r="F35" s="74" t="s">
        <v>596</v>
      </c>
      <c r="G35" s="74">
        <v>5</v>
      </c>
      <c r="H35" s="163" t="s">
        <v>29</v>
      </c>
      <c r="I35" s="165" t="s">
        <v>97</v>
      </c>
      <c r="J35" s="165" t="s">
        <v>29</v>
      </c>
      <c r="K35" s="165">
        <v>5</v>
      </c>
      <c r="L35" s="166">
        <v>5</v>
      </c>
      <c r="M35" s="167">
        <v>45566</v>
      </c>
      <c r="N35" s="165" t="s">
        <v>98</v>
      </c>
      <c r="O35" s="165" t="s">
        <v>236</v>
      </c>
      <c r="P35" s="165" t="s">
        <v>97</v>
      </c>
      <c r="Q35" s="168" t="s">
        <v>698</v>
      </c>
      <c r="R35" s="166" t="s">
        <v>245</v>
      </c>
      <c r="S35" s="165"/>
      <c r="T35" s="165" t="s">
        <v>253</v>
      </c>
      <c r="U35" s="166"/>
      <c r="V35" s="166" t="s">
        <v>699</v>
      </c>
      <c r="W35" s="165" t="s">
        <v>97</v>
      </c>
      <c r="X35" s="166" t="s">
        <v>700</v>
      </c>
      <c r="Y35" s="165" t="s">
        <v>97</v>
      </c>
      <c r="Z35" s="166" t="s">
        <v>3444</v>
      </c>
      <c r="AA35" s="165">
        <v>3</v>
      </c>
      <c r="AB35" s="165">
        <v>10</v>
      </c>
      <c r="AC35" s="165"/>
      <c r="AD35" s="165"/>
      <c r="AE35" s="165"/>
      <c r="AF35" s="165"/>
      <c r="AG35" s="165">
        <v>30</v>
      </c>
      <c r="AH35" s="166"/>
      <c r="AI35" s="166"/>
      <c r="AJ35" s="169" t="s">
        <v>101</v>
      </c>
      <c r="AK35" s="80"/>
      <c r="AL35" s="79" t="s">
        <v>367</v>
      </c>
      <c r="AM35" s="80" t="s">
        <v>97</v>
      </c>
      <c r="AN35" s="170">
        <v>45672</v>
      </c>
      <c r="AO35" s="80" t="b">
        <v>1</v>
      </c>
    </row>
    <row r="36" spans="1:41" s="8" customFormat="1" ht="29.25" thickBot="1" x14ac:dyDescent="0.25">
      <c r="A36" s="82">
        <v>105</v>
      </c>
      <c r="B36" s="82">
        <v>118</v>
      </c>
      <c r="C36" s="171" t="s">
        <v>112</v>
      </c>
      <c r="D36" s="172" t="s">
        <v>113</v>
      </c>
      <c r="E36" s="93"/>
      <c r="F36" s="93" t="s">
        <v>596</v>
      </c>
      <c r="G36" s="93">
        <v>5</v>
      </c>
      <c r="H36" s="171" t="s">
        <v>29</v>
      </c>
      <c r="I36" s="86" t="s">
        <v>97</v>
      </c>
      <c r="J36" s="86" t="s">
        <v>47</v>
      </c>
      <c r="K36" s="86">
        <v>150</v>
      </c>
      <c r="L36" s="87">
        <v>150</v>
      </c>
      <c r="M36" s="88">
        <v>36251</v>
      </c>
      <c r="N36" s="86" t="s">
        <v>98</v>
      </c>
      <c r="O36" s="86" t="s">
        <v>353</v>
      </c>
      <c r="P36" s="86" t="s">
        <v>97</v>
      </c>
      <c r="Q36" s="138" t="s">
        <v>701</v>
      </c>
      <c r="R36" s="87" t="s">
        <v>702</v>
      </c>
      <c r="S36" s="86"/>
      <c r="T36" s="86" t="s">
        <v>246</v>
      </c>
      <c r="U36" s="87"/>
      <c r="V36" s="87" t="s">
        <v>356</v>
      </c>
      <c r="W36" s="86" t="s">
        <v>278</v>
      </c>
      <c r="X36" s="87"/>
      <c r="Y36" s="86" t="s">
        <v>278</v>
      </c>
      <c r="Z36" s="87"/>
      <c r="AA36" s="86">
        <v>10</v>
      </c>
      <c r="AB36" s="86">
        <v>10</v>
      </c>
      <c r="AC36" s="86">
        <v>10</v>
      </c>
      <c r="AD36" s="86"/>
      <c r="AE36" s="86"/>
      <c r="AF36" s="86"/>
      <c r="AG36" s="86">
        <v>1000</v>
      </c>
      <c r="AH36" s="87"/>
      <c r="AI36" s="87"/>
      <c r="AJ36" s="89" t="s">
        <v>101</v>
      </c>
      <c r="AK36" s="86"/>
      <c r="AL36" s="90"/>
      <c r="AM36" s="86" t="s">
        <v>97</v>
      </c>
      <c r="AN36" s="88">
        <v>45672</v>
      </c>
      <c r="AO36" s="86" t="b">
        <v>0</v>
      </c>
    </row>
    <row r="37" spans="1:41" s="8" customFormat="1" ht="75.75" thickTop="1" x14ac:dyDescent="0.25">
      <c r="A37" s="71">
        <v>107</v>
      </c>
      <c r="B37" s="71">
        <v>64</v>
      </c>
      <c r="C37" s="163" t="s">
        <v>703</v>
      </c>
      <c r="D37" s="164" t="s">
        <v>704</v>
      </c>
      <c r="E37" s="74"/>
      <c r="F37" s="74" t="s">
        <v>596</v>
      </c>
      <c r="G37" s="74">
        <v>2</v>
      </c>
      <c r="H37" s="163" t="s">
        <v>36</v>
      </c>
      <c r="I37" s="165" t="s">
        <v>97</v>
      </c>
      <c r="J37" s="165" t="s">
        <v>36</v>
      </c>
      <c r="K37" s="165">
        <v>1.96</v>
      </c>
      <c r="L37" s="166">
        <v>2</v>
      </c>
      <c r="M37" s="167">
        <v>45604</v>
      </c>
      <c r="N37" s="165" t="s">
        <v>250</v>
      </c>
      <c r="O37" s="165" t="s">
        <v>236</v>
      </c>
      <c r="P37" s="165" t="s">
        <v>97</v>
      </c>
      <c r="Q37" s="165" t="s">
        <v>705</v>
      </c>
      <c r="R37" s="185" t="s">
        <v>706</v>
      </c>
      <c r="S37" s="187"/>
      <c r="T37" s="187" t="s">
        <v>253</v>
      </c>
      <c r="U37" s="166"/>
      <c r="V37" s="185" t="s">
        <v>371</v>
      </c>
      <c r="W37" s="187" t="s">
        <v>97</v>
      </c>
      <c r="X37" s="166" t="s">
        <v>707</v>
      </c>
      <c r="Y37" s="187" t="s">
        <v>97</v>
      </c>
      <c r="Z37" s="185" t="s">
        <v>708</v>
      </c>
      <c r="AA37" s="187">
        <v>10</v>
      </c>
      <c r="AB37" s="187">
        <v>10</v>
      </c>
      <c r="AC37" s="187"/>
      <c r="AD37" s="187"/>
      <c r="AE37" s="187"/>
      <c r="AF37" s="187"/>
      <c r="AG37" s="187">
        <v>100</v>
      </c>
      <c r="AH37" s="166"/>
      <c r="AI37" s="185" t="s">
        <v>709</v>
      </c>
      <c r="AJ37" s="182" t="s">
        <v>157</v>
      </c>
      <c r="AK37" s="80"/>
      <c r="AL37" s="79" t="s">
        <v>710</v>
      </c>
      <c r="AM37" s="80" t="s">
        <v>97</v>
      </c>
      <c r="AN37" s="170">
        <v>45672</v>
      </c>
      <c r="AO37" s="80" t="b">
        <v>1</v>
      </c>
    </row>
    <row r="38" spans="1:41" s="8" customFormat="1" ht="57.75" thickBot="1" x14ac:dyDescent="0.25">
      <c r="A38" s="82">
        <v>107</v>
      </c>
      <c r="B38" s="82">
        <v>64</v>
      </c>
      <c r="C38" s="171" t="s">
        <v>703</v>
      </c>
      <c r="D38" s="172" t="s">
        <v>704</v>
      </c>
      <c r="E38" s="93"/>
      <c r="F38" s="93" t="s">
        <v>596</v>
      </c>
      <c r="G38" s="93">
        <v>2</v>
      </c>
      <c r="H38" s="171" t="s">
        <v>36</v>
      </c>
      <c r="I38" s="86" t="s">
        <v>97</v>
      </c>
      <c r="J38" s="86" t="s">
        <v>29</v>
      </c>
      <c r="K38" s="86">
        <v>1.4</v>
      </c>
      <c r="L38" s="87">
        <v>1.4</v>
      </c>
      <c r="M38" s="88">
        <v>43040</v>
      </c>
      <c r="N38" s="86" t="s">
        <v>250</v>
      </c>
      <c r="O38" s="86" t="s">
        <v>236</v>
      </c>
      <c r="P38" s="86" t="s">
        <v>97</v>
      </c>
      <c r="Q38" s="138" t="s">
        <v>705</v>
      </c>
      <c r="R38" s="87" t="s">
        <v>706</v>
      </c>
      <c r="S38" s="86"/>
      <c r="T38" s="86" t="s">
        <v>253</v>
      </c>
      <c r="U38" s="87"/>
      <c r="V38" s="87" t="s">
        <v>371</v>
      </c>
      <c r="W38" s="86" t="s">
        <v>97</v>
      </c>
      <c r="X38" s="87" t="s">
        <v>241</v>
      </c>
      <c r="Y38" s="86" t="s">
        <v>97</v>
      </c>
      <c r="Z38" s="87" t="s">
        <v>708</v>
      </c>
      <c r="AA38" s="86">
        <v>10</v>
      </c>
      <c r="AB38" s="86">
        <v>10</v>
      </c>
      <c r="AC38" s="86"/>
      <c r="AD38" s="86"/>
      <c r="AE38" s="86"/>
      <c r="AF38" s="86"/>
      <c r="AG38" s="86">
        <v>100</v>
      </c>
      <c r="AH38" s="87"/>
      <c r="AI38" s="87" t="s">
        <v>711</v>
      </c>
      <c r="AJ38" s="97" t="s">
        <v>157</v>
      </c>
      <c r="AK38" s="86" t="s">
        <v>270</v>
      </c>
      <c r="AL38" s="90"/>
      <c r="AM38" s="86" t="s">
        <v>97</v>
      </c>
      <c r="AN38" s="88">
        <v>45672</v>
      </c>
      <c r="AO38" s="86" t="b">
        <v>0</v>
      </c>
    </row>
    <row r="39" spans="1:41" s="8" customFormat="1" ht="60.75" thickTop="1" x14ac:dyDescent="0.25">
      <c r="A39" s="71">
        <v>119</v>
      </c>
      <c r="B39" s="71" t="s">
        <v>712</v>
      </c>
      <c r="C39" s="163" t="s">
        <v>713</v>
      </c>
      <c r="D39" s="164" t="s">
        <v>714</v>
      </c>
      <c r="E39" s="74"/>
      <c r="F39" s="74" t="s">
        <v>596</v>
      </c>
      <c r="G39" s="74">
        <v>7</v>
      </c>
      <c r="H39" s="163" t="s">
        <v>36</v>
      </c>
      <c r="I39" s="165" t="s">
        <v>97</v>
      </c>
      <c r="J39" s="165" t="s">
        <v>36</v>
      </c>
      <c r="K39" s="165">
        <v>7</v>
      </c>
      <c r="L39" s="166">
        <v>7</v>
      </c>
      <c r="M39" s="167">
        <v>45581</v>
      </c>
      <c r="N39" s="165" t="s">
        <v>98</v>
      </c>
      <c r="O39" s="165" t="s">
        <v>236</v>
      </c>
      <c r="P39" s="165" t="s">
        <v>97</v>
      </c>
      <c r="Q39" s="182" t="s">
        <v>715</v>
      </c>
      <c r="R39" s="166" t="s">
        <v>716</v>
      </c>
      <c r="S39" s="165"/>
      <c r="T39" s="165" t="s">
        <v>246</v>
      </c>
      <c r="U39" s="166"/>
      <c r="V39" s="166" t="s">
        <v>263</v>
      </c>
      <c r="W39" s="165" t="s">
        <v>97</v>
      </c>
      <c r="X39" s="166" t="s">
        <v>707</v>
      </c>
      <c r="Y39" s="165" t="s">
        <v>97</v>
      </c>
      <c r="Z39" s="166" t="s">
        <v>717</v>
      </c>
      <c r="AA39" s="165">
        <v>3</v>
      </c>
      <c r="AB39" s="165">
        <v>10</v>
      </c>
      <c r="AC39" s="165">
        <v>3</v>
      </c>
      <c r="AD39" s="165"/>
      <c r="AE39" s="165"/>
      <c r="AF39" s="165"/>
      <c r="AG39" s="165">
        <v>90</v>
      </c>
      <c r="AH39" s="166"/>
      <c r="AI39" s="166" t="s">
        <v>3421</v>
      </c>
      <c r="AJ39" s="182" t="s">
        <v>157</v>
      </c>
      <c r="AK39" s="80"/>
      <c r="AL39" s="79" t="s">
        <v>3422</v>
      </c>
      <c r="AM39" s="80" t="s">
        <v>97</v>
      </c>
      <c r="AN39" s="170">
        <v>45672</v>
      </c>
      <c r="AO39" s="80" t="b">
        <v>1</v>
      </c>
    </row>
    <row r="40" spans="1:41" s="8" customFormat="1" ht="29.25" thickBot="1" x14ac:dyDescent="0.25">
      <c r="A40" s="82">
        <v>119</v>
      </c>
      <c r="B40" s="82" t="s">
        <v>712</v>
      </c>
      <c r="C40" s="171" t="s">
        <v>713</v>
      </c>
      <c r="D40" s="172" t="s">
        <v>714</v>
      </c>
      <c r="E40" s="93"/>
      <c r="F40" s="93" t="s">
        <v>596</v>
      </c>
      <c r="G40" s="93">
        <v>7</v>
      </c>
      <c r="H40" s="171" t="s">
        <v>36</v>
      </c>
      <c r="I40" s="86" t="s">
        <v>97</v>
      </c>
      <c r="J40" s="86" t="s">
        <v>29</v>
      </c>
      <c r="K40" s="86">
        <v>5</v>
      </c>
      <c r="L40" s="87">
        <v>5</v>
      </c>
      <c r="M40" s="88">
        <v>41153</v>
      </c>
      <c r="N40" s="86" t="s">
        <v>98</v>
      </c>
      <c r="O40" s="86" t="s">
        <v>236</v>
      </c>
      <c r="P40" s="86" t="s">
        <v>97</v>
      </c>
      <c r="Q40" s="97" t="s">
        <v>715</v>
      </c>
      <c r="R40" s="87" t="s">
        <v>716</v>
      </c>
      <c r="S40" s="86"/>
      <c r="T40" s="86" t="s">
        <v>246</v>
      </c>
      <c r="U40" s="87"/>
      <c r="V40" s="87" t="s">
        <v>263</v>
      </c>
      <c r="W40" s="86" t="s">
        <v>97</v>
      </c>
      <c r="X40" s="87" t="s">
        <v>241</v>
      </c>
      <c r="Y40" s="86" t="s">
        <v>97</v>
      </c>
      <c r="Z40" s="87" t="s">
        <v>717</v>
      </c>
      <c r="AA40" s="86">
        <v>3</v>
      </c>
      <c r="AB40" s="86">
        <v>10</v>
      </c>
      <c r="AC40" s="86">
        <v>3</v>
      </c>
      <c r="AD40" s="86"/>
      <c r="AE40" s="86"/>
      <c r="AF40" s="86"/>
      <c r="AG40" s="86">
        <v>90</v>
      </c>
      <c r="AH40" s="87"/>
      <c r="AI40" s="87"/>
      <c r="AJ40" s="97" t="s">
        <v>157</v>
      </c>
      <c r="AK40" s="86"/>
      <c r="AL40" s="90"/>
      <c r="AM40" s="86" t="s">
        <v>97</v>
      </c>
      <c r="AN40" s="88">
        <v>45672</v>
      </c>
      <c r="AO40" s="86" t="b">
        <v>0</v>
      </c>
    </row>
    <row r="41" spans="1:41" s="8" customFormat="1" ht="60.75" thickTop="1" x14ac:dyDescent="0.25">
      <c r="A41" s="71">
        <v>120</v>
      </c>
      <c r="B41" s="71" t="s">
        <v>718</v>
      </c>
      <c r="C41" s="163" t="s">
        <v>718</v>
      </c>
      <c r="D41" s="164" t="s">
        <v>719</v>
      </c>
      <c r="E41" s="74"/>
      <c r="F41" s="74" t="s">
        <v>596</v>
      </c>
      <c r="G41" s="74">
        <v>0.14000000000000001</v>
      </c>
      <c r="H41" s="163" t="s">
        <v>36</v>
      </c>
      <c r="I41" s="165" t="s">
        <v>97</v>
      </c>
      <c r="J41" s="165" t="s">
        <v>36</v>
      </c>
      <c r="K41" s="165">
        <v>0.14000000000000001</v>
      </c>
      <c r="L41" s="166">
        <v>0.14000000000000001</v>
      </c>
      <c r="M41" s="167">
        <v>45581</v>
      </c>
      <c r="N41" s="165" t="s">
        <v>98</v>
      </c>
      <c r="O41" s="165" t="s">
        <v>236</v>
      </c>
      <c r="P41" s="165" t="s">
        <v>97</v>
      </c>
      <c r="Q41" s="182" t="s">
        <v>715</v>
      </c>
      <c r="R41" s="166" t="s">
        <v>720</v>
      </c>
      <c r="S41" s="165"/>
      <c r="T41" s="165" t="s">
        <v>246</v>
      </c>
      <c r="U41" s="166"/>
      <c r="V41" s="166" t="s">
        <v>263</v>
      </c>
      <c r="W41" s="165" t="s">
        <v>97</v>
      </c>
      <c r="X41" s="166" t="s">
        <v>707</v>
      </c>
      <c r="Y41" s="165" t="s">
        <v>97</v>
      </c>
      <c r="Z41" s="166" t="s">
        <v>721</v>
      </c>
      <c r="AA41" s="165">
        <v>3</v>
      </c>
      <c r="AB41" s="165">
        <v>10</v>
      </c>
      <c r="AC41" s="165">
        <v>10</v>
      </c>
      <c r="AD41" s="165"/>
      <c r="AE41" s="165"/>
      <c r="AF41" s="165"/>
      <c r="AG41" s="165">
        <v>300</v>
      </c>
      <c r="AH41" s="166"/>
      <c r="AI41" s="166" t="s">
        <v>3421</v>
      </c>
      <c r="AJ41" s="182" t="s">
        <v>157</v>
      </c>
      <c r="AK41" s="80"/>
      <c r="AL41" s="79" t="s">
        <v>722</v>
      </c>
      <c r="AM41" s="80" t="s">
        <v>97</v>
      </c>
      <c r="AN41" s="170">
        <v>45672</v>
      </c>
      <c r="AO41" s="80" t="b">
        <v>1</v>
      </c>
    </row>
    <row r="42" spans="1:41" s="8" customFormat="1" x14ac:dyDescent="0.2">
      <c r="A42" s="82">
        <v>120</v>
      </c>
      <c r="B42" s="82" t="s">
        <v>718</v>
      </c>
      <c r="C42" s="171" t="s">
        <v>718</v>
      </c>
      <c r="D42" s="172" t="s">
        <v>719</v>
      </c>
      <c r="E42" s="93"/>
      <c r="F42" s="93" t="s">
        <v>596</v>
      </c>
      <c r="G42" s="93">
        <v>0.14000000000000001</v>
      </c>
      <c r="H42" s="171" t="s">
        <v>36</v>
      </c>
      <c r="I42" s="132" t="s">
        <v>97</v>
      </c>
      <c r="J42" s="132" t="s">
        <v>29</v>
      </c>
      <c r="K42" s="132">
        <v>0.1</v>
      </c>
      <c r="L42" s="133">
        <v>0.1</v>
      </c>
      <c r="M42" s="134">
        <v>41153</v>
      </c>
      <c r="N42" s="132" t="s">
        <v>98</v>
      </c>
      <c r="O42" s="132" t="s">
        <v>236</v>
      </c>
      <c r="P42" s="132" t="s">
        <v>97</v>
      </c>
      <c r="Q42" s="184" t="s">
        <v>715</v>
      </c>
      <c r="R42" s="133" t="s">
        <v>720</v>
      </c>
      <c r="S42" s="132"/>
      <c r="T42" s="132" t="s">
        <v>246</v>
      </c>
      <c r="U42" s="133"/>
      <c r="V42" s="133" t="s">
        <v>263</v>
      </c>
      <c r="W42" s="132" t="s">
        <v>97</v>
      </c>
      <c r="X42" s="133" t="s">
        <v>241</v>
      </c>
      <c r="Y42" s="132" t="s">
        <v>97</v>
      </c>
      <c r="Z42" s="133" t="s">
        <v>721</v>
      </c>
      <c r="AA42" s="132">
        <v>3</v>
      </c>
      <c r="AB42" s="132">
        <v>10</v>
      </c>
      <c r="AC42" s="132">
        <v>10</v>
      </c>
      <c r="AD42" s="132"/>
      <c r="AE42" s="132"/>
      <c r="AF42" s="132"/>
      <c r="AG42" s="132">
        <v>300</v>
      </c>
      <c r="AH42" s="133"/>
      <c r="AI42" s="133"/>
      <c r="AJ42" s="184" t="s">
        <v>157</v>
      </c>
      <c r="AK42" s="132"/>
      <c r="AL42" s="137"/>
      <c r="AM42" s="132" t="s">
        <v>97</v>
      </c>
      <c r="AN42" s="134">
        <v>45672</v>
      </c>
      <c r="AO42" s="132" t="b">
        <v>0</v>
      </c>
    </row>
    <row r="43" spans="1:41" s="8" customFormat="1" ht="57.75" thickBot="1" x14ac:dyDescent="0.25">
      <c r="A43" s="82">
        <v>120</v>
      </c>
      <c r="B43" s="82" t="s">
        <v>718</v>
      </c>
      <c r="C43" s="171" t="s">
        <v>718</v>
      </c>
      <c r="D43" s="172" t="s">
        <v>719</v>
      </c>
      <c r="E43" s="93"/>
      <c r="F43" s="93" t="s">
        <v>596</v>
      </c>
      <c r="G43" s="93">
        <v>0.14000000000000001</v>
      </c>
      <c r="H43" s="171" t="s">
        <v>36</v>
      </c>
      <c r="I43" s="86" t="s">
        <v>97</v>
      </c>
      <c r="J43" s="86" t="s">
        <v>47</v>
      </c>
      <c r="K43" s="86">
        <v>0.48</v>
      </c>
      <c r="L43" s="87">
        <v>0.48</v>
      </c>
      <c r="M43" s="88">
        <v>44774</v>
      </c>
      <c r="N43" s="86" t="s">
        <v>98</v>
      </c>
      <c r="O43" s="86" t="s">
        <v>236</v>
      </c>
      <c r="P43" s="86" t="s">
        <v>97</v>
      </c>
      <c r="Q43" s="97" t="s">
        <v>723</v>
      </c>
      <c r="R43" s="87" t="s">
        <v>724</v>
      </c>
      <c r="S43" s="86"/>
      <c r="T43" s="86" t="s">
        <v>253</v>
      </c>
      <c r="U43" s="87"/>
      <c r="V43" s="87" t="s">
        <v>725</v>
      </c>
      <c r="W43" s="86" t="s">
        <v>97</v>
      </c>
      <c r="X43" s="87" t="s">
        <v>726</v>
      </c>
      <c r="Y43" s="86" t="s">
        <v>97</v>
      </c>
      <c r="Z43" s="87" t="s">
        <v>727</v>
      </c>
      <c r="AA43" s="86">
        <v>6</v>
      </c>
      <c r="AB43" s="86">
        <v>30</v>
      </c>
      <c r="AC43" s="86"/>
      <c r="AD43" s="86"/>
      <c r="AE43" s="86"/>
      <c r="AF43" s="86"/>
      <c r="AG43" s="86">
        <v>200</v>
      </c>
      <c r="AH43" s="87"/>
      <c r="AI43" s="87"/>
      <c r="AJ43" s="97" t="s">
        <v>157</v>
      </c>
      <c r="AK43" s="86"/>
      <c r="AL43" s="90"/>
      <c r="AM43" s="86" t="s">
        <v>97</v>
      </c>
      <c r="AN43" s="88">
        <v>45672</v>
      </c>
      <c r="AO43" s="86" t="b">
        <v>0</v>
      </c>
    </row>
    <row r="44" spans="1:41" s="8" customFormat="1" ht="30.75" thickTop="1" x14ac:dyDescent="0.25">
      <c r="A44" s="71">
        <v>121</v>
      </c>
      <c r="B44" s="71">
        <v>140</v>
      </c>
      <c r="C44" s="163" t="s">
        <v>118</v>
      </c>
      <c r="D44" s="164" t="s">
        <v>119</v>
      </c>
      <c r="E44" s="74">
        <v>7</v>
      </c>
      <c r="F44" s="74" t="s">
        <v>596</v>
      </c>
      <c r="G44" s="74">
        <v>7.0000000000000001E-3</v>
      </c>
      <c r="H44" s="163" t="s">
        <v>36</v>
      </c>
      <c r="I44" s="165" t="s">
        <v>97</v>
      </c>
      <c r="J44" s="165" t="s">
        <v>36</v>
      </c>
      <c r="K44" s="165">
        <v>7.0000000000000001E-3</v>
      </c>
      <c r="L44" s="166">
        <v>7.0000000000000001E-3</v>
      </c>
      <c r="M44" s="167">
        <v>45513</v>
      </c>
      <c r="N44" s="165" t="s">
        <v>108</v>
      </c>
      <c r="O44" s="165" t="s">
        <v>236</v>
      </c>
      <c r="P44" s="165" t="s">
        <v>97</v>
      </c>
      <c r="Q44" s="168" t="s">
        <v>728</v>
      </c>
      <c r="R44" s="166" t="s">
        <v>393</v>
      </c>
      <c r="S44" s="165"/>
      <c r="T44" s="165" t="s">
        <v>246</v>
      </c>
      <c r="U44" s="166"/>
      <c r="V44" s="166" t="s">
        <v>729</v>
      </c>
      <c r="W44" s="165" t="s">
        <v>97</v>
      </c>
      <c r="X44" s="166" t="s">
        <v>730</v>
      </c>
      <c r="Y44" s="165" t="s">
        <v>278</v>
      </c>
      <c r="Z44" s="166"/>
      <c r="AA44" s="165"/>
      <c r="AB44" s="165">
        <v>10</v>
      </c>
      <c r="AC44" s="165">
        <v>10</v>
      </c>
      <c r="AD44" s="165"/>
      <c r="AE44" s="165"/>
      <c r="AF44" s="165"/>
      <c r="AG44" s="165">
        <v>100</v>
      </c>
      <c r="AH44" s="166"/>
      <c r="AI44" s="166" t="s">
        <v>731</v>
      </c>
      <c r="AJ44" s="182" t="s">
        <v>157</v>
      </c>
      <c r="AK44" s="80"/>
      <c r="AL44" s="79" t="s">
        <v>122</v>
      </c>
      <c r="AM44" s="80" t="s">
        <v>97</v>
      </c>
      <c r="AN44" s="170">
        <v>45672</v>
      </c>
      <c r="AO44" s="80" t="b">
        <v>1</v>
      </c>
    </row>
    <row r="45" spans="1:41" s="8" customFormat="1" ht="29.25" thickBot="1" x14ac:dyDescent="0.25">
      <c r="A45" s="82">
        <v>121</v>
      </c>
      <c r="B45" s="82">
        <v>140</v>
      </c>
      <c r="C45" s="171" t="s">
        <v>118</v>
      </c>
      <c r="D45" s="172" t="s">
        <v>119</v>
      </c>
      <c r="E45" s="93"/>
      <c r="F45" s="93" t="s">
        <v>596</v>
      </c>
      <c r="G45" s="93">
        <v>7.0000000000000001E-3</v>
      </c>
      <c r="H45" s="171" t="s">
        <v>36</v>
      </c>
      <c r="I45" s="86" t="s">
        <v>97</v>
      </c>
      <c r="J45" s="86" t="s">
        <v>29</v>
      </c>
      <c r="K45" s="86">
        <v>5.0000000000000001E-3</v>
      </c>
      <c r="L45" s="87">
        <v>5.0000000000000001E-3</v>
      </c>
      <c r="M45" s="88">
        <v>41154</v>
      </c>
      <c r="N45" s="86" t="s">
        <v>108</v>
      </c>
      <c r="O45" s="86" t="s">
        <v>236</v>
      </c>
      <c r="P45" s="86" t="s">
        <v>97</v>
      </c>
      <c r="Q45" s="138" t="s">
        <v>728</v>
      </c>
      <c r="R45" s="87" t="s">
        <v>393</v>
      </c>
      <c r="S45" s="86"/>
      <c r="T45" s="86" t="s">
        <v>246</v>
      </c>
      <c r="U45" s="87"/>
      <c r="V45" s="87" t="s">
        <v>729</v>
      </c>
      <c r="W45" s="86" t="s">
        <v>97</v>
      </c>
      <c r="X45" s="87" t="s">
        <v>395</v>
      </c>
      <c r="Y45" s="86" t="s">
        <v>278</v>
      </c>
      <c r="Z45" s="87"/>
      <c r="AA45" s="86"/>
      <c r="AB45" s="86">
        <v>10</v>
      </c>
      <c r="AC45" s="86">
        <v>10</v>
      </c>
      <c r="AD45" s="86"/>
      <c r="AE45" s="86"/>
      <c r="AF45" s="86"/>
      <c r="AG45" s="86">
        <v>100</v>
      </c>
      <c r="AH45" s="87"/>
      <c r="AI45" s="87"/>
      <c r="AJ45" s="97" t="s">
        <v>157</v>
      </c>
      <c r="AK45" s="86"/>
      <c r="AL45" s="90"/>
      <c r="AM45" s="86" t="s">
        <v>97</v>
      </c>
      <c r="AN45" s="88">
        <v>45672</v>
      </c>
      <c r="AO45" s="86" t="b">
        <v>0</v>
      </c>
    </row>
    <row r="46" spans="1:41" s="8" customFormat="1" ht="45.75" thickTop="1" x14ac:dyDescent="0.25">
      <c r="A46" s="71">
        <v>137</v>
      </c>
      <c r="B46" s="71">
        <v>161</v>
      </c>
      <c r="C46" s="163" t="s">
        <v>732</v>
      </c>
      <c r="D46" s="164" t="s">
        <v>733</v>
      </c>
      <c r="E46" s="74"/>
      <c r="F46" s="74" t="s">
        <v>596</v>
      </c>
      <c r="G46" s="74">
        <v>14</v>
      </c>
      <c r="H46" s="163" t="s">
        <v>36</v>
      </c>
      <c r="I46" s="165" t="s">
        <v>97</v>
      </c>
      <c r="J46" s="165" t="s">
        <v>36</v>
      </c>
      <c r="K46" s="165">
        <v>14.16</v>
      </c>
      <c r="L46" s="166">
        <v>14</v>
      </c>
      <c r="M46" s="167">
        <v>36251</v>
      </c>
      <c r="N46" s="165" t="s">
        <v>734</v>
      </c>
      <c r="O46" s="165" t="s">
        <v>270</v>
      </c>
      <c r="P46" s="165" t="s">
        <v>97</v>
      </c>
      <c r="Q46" s="168" t="s">
        <v>735</v>
      </c>
      <c r="R46" s="166" t="s">
        <v>736</v>
      </c>
      <c r="S46" s="165"/>
      <c r="T46" s="165" t="s">
        <v>253</v>
      </c>
      <c r="U46" s="166"/>
      <c r="V46" s="166" t="s">
        <v>725</v>
      </c>
      <c r="W46" s="165" t="s">
        <v>97</v>
      </c>
      <c r="X46" s="166" t="s">
        <v>737</v>
      </c>
      <c r="Y46" s="165" t="s">
        <v>278</v>
      </c>
      <c r="Z46" s="166"/>
      <c r="AA46" s="165">
        <v>10</v>
      </c>
      <c r="AB46" s="165">
        <v>10</v>
      </c>
      <c r="AC46" s="165"/>
      <c r="AD46" s="165"/>
      <c r="AE46" s="165"/>
      <c r="AF46" s="165"/>
      <c r="AG46" s="165">
        <v>100</v>
      </c>
      <c r="AH46" s="166"/>
      <c r="AI46" s="166" t="s">
        <v>738</v>
      </c>
      <c r="AJ46" s="182" t="s">
        <v>157</v>
      </c>
      <c r="AK46" s="80"/>
      <c r="AL46" s="79" t="s">
        <v>739</v>
      </c>
      <c r="AM46" s="80" t="s">
        <v>97</v>
      </c>
      <c r="AN46" s="170">
        <v>45672</v>
      </c>
      <c r="AO46" s="80" t="b">
        <v>1</v>
      </c>
    </row>
    <row r="47" spans="1:41" s="8" customFormat="1" ht="43.5" thickBot="1" x14ac:dyDescent="0.25">
      <c r="A47" s="82">
        <v>137</v>
      </c>
      <c r="B47" s="82">
        <v>161</v>
      </c>
      <c r="C47" s="171" t="s">
        <v>732</v>
      </c>
      <c r="D47" s="172" t="s">
        <v>733</v>
      </c>
      <c r="E47" s="93"/>
      <c r="F47" s="93" t="s">
        <v>596</v>
      </c>
      <c r="G47" s="93">
        <v>14</v>
      </c>
      <c r="H47" s="171" t="s">
        <v>36</v>
      </c>
      <c r="I47" s="86" t="s">
        <v>97</v>
      </c>
      <c r="J47" s="86" t="s">
        <v>47</v>
      </c>
      <c r="K47" s="86">
        <v>340</v>
      </c>
      <c r="L47" s="86">
        <v>340</v>
      </c>
      <c r="M47" s="88">
        <v>36251</v>
      </c>
      <c r="N47" s="86" t="s">
        <v>734</v>
      </c>
      <c r="O47" s="86" t="s">
        <v>270</v>
      </c>
      <c r="P47" s="86" t="s">
        <v>97</v>
      </c>
      <c r="Q47" s="86" t="s">
        <v>735</v>
      </c>
      <c r="R47" s="87" t="s">
        <v>736</v>
      </c>
      <c r="S47" s="86"/>
      <c r="T47" s="86" t="s">
        <v>253</v>
      </c>
      <c r="U47" s="87"/>
      <c r="V47" s="87" t="s">
        <v>725</v>
      </c>
      <c r="W47" s="86" t="s">
        <v>97</v>
      </c>
      <c r="X47" s="87" t="s">
        <v>737</v>
      </c>
      <c r="Y47" s="86" t="s">
        <v>278</v>
      </c>
      <c r="Z47" s="87"/>
      <c r="AA47" s="86">
        <v>10</v>
      </c>
      <c r="AB47" s="86">
        <v>10</v>
      </c>
      <c r="AC47" s="86"/>
      <c r="AD47" s="86"/>
      <c r="AE47" s="86"/>
      <c r="AF47" s="86"/>
      <c r="AG47" s="86">
        <v>100</v>
      </c>
      <c r="AH47" s="87"/>
      <c r="AI47" s="87" t="s">
        <v>738</v>
      </c>
      <c r="AJ47" s="97" t="s">
        <v>157</v>
      </c>
      <c r="AK47" s="86"/>
      <c r="AL47" s="90"/>
      <c r="AM47" s="86" t="s">
        <v>97</v>
      </c>
      <c r="AN47" s="88">
        <v>45672</v>
      </c>
      <c r="AO47" s="86" t="b">
        <v>0</v>
      </c>
    </row>
    <row r="48" spans="1:41" s="8" customFormat="1" ht="45.75" thickTop="1" x14ac:dyDescent="0.25">
      <c r="A48" s="71">
        <v>157</v>
      </c>
      <c r="B48" s="71">
        <v>186</v>
      </c>
      <c r="C48" s="163" t="s">
        <v>740</v>
      </c>
      <c r="D48" s="164" t="s">
        <v>741</v>
      </c>
      <c r="E48" s="74"/>
      <c r="F48" s="74" t="s">
        <v>596</v>
      </c>
      <c r="G48" s="74">
        <v>14</v>
      </c>
      <c r="H48" s="163" t="s">
        <v>36</v>
      </c>
      <c r="I48" s="165" t="s">
        <v>97</v>
      </c>
      <c r="J48" s="165" t="s">
        <v>36</v>
      </c>
      <c r="K48" s="165">
        <v>14</v>
      </c>
      <c r="L48" s="166">
        <v>14</v>
      </c>
      <c r="M48" s="167">
        <v>45604</v>
      </c>
      <c r="N48" s="165" t="s">
        <v>250</v>
      </c>
      <c r="O48" s="165" t="s">
        <v>270</v>
      </c>
      <c r="P48" s="165" t="s">
        <v>97</v>
      </c>
      <c r="Q48" s="168" t="s">
        <v>742</v>
      </c>
      <c r="R48" s="166" t="s">
        <v>743</v>
      </c>
      <c r="S48" s="165"/>
      <c r="T48" s="165" t="s">
        <v>253</v>
      </c>
      <c r="U48" s="166"/>
      <c r="V48" s="166" t="s">
        <v>744</v>
      </c>
      <c r="W48" s="165" t="s">
        <v>97</v>
      </c>
      <c r="X48" s="166" t="s">
        <v>707</v>
      </c>
      <c r="Y48" s="165" t="s">
        <v>97</v>
      </c>
      <c r="Z48" s="166" t="s">
        <v>745</v>
      </c>
      <c r="AA48" s="165">
        <v>3</v>
      </c>
      <c r="AB48" s="165">
        <v>10</v>
      </c>
      <c r="AC48" s="165"/>
      <c r="AD48" s="165"/>
      <c r="AE48" s="165"/>
      <c r="AF48" s="165"/>
      <c r="AG48" s="165">
        <v>30</v>
      </c>
      <c r="AH48" s="166"/>
      <c r="AI48" s="185" t="s">
        <v>3445</v>
      </c>
      <c r="AJ48" s="182" t="s">
        <v>157</v>
      </c>
      <c r="AK48" s="80"/>
      <c r="AL48" s="79" t="s">
        <v>746</v>
      </c>
      <c r="AM48" s="80" t="s">
        <v>97</v>
      </c>
      <c r="AN48" s="170">
        <v>45672</v>
      </c>
      <c r="AO48" s="80" t="b">
        <v>1</v>
      </c>
    </row>
    <row r="49" spans="1:41" s="8" customFormat="1" ht="29.25" thickBot="1" x14ac:dyDescent="0.25">
      <c r="A49" s="82">
        <v>157</v>
      </c>
      <c r="B49" s="82">
        <v>186</v>
      </c>
      <c r="C49" s="171" t="s">
        <v>740</v>
      </c>
      <c r="D49" s="172" t="s">
        <v>741</v>
      </c>
      <c r="E49" s="93"/>
      <c r="F49" s="93" t="s">
        <v>596</v>
      </c>
      <c r="G49" s="93">
        <v>14</v>
      </c>
      <c r="H49" s="171" t="s">
        <v>36</v>
      </c>
      <c r="I49" s="86" t="s">
        <v>97</v>
      </c>
      <c r="J49" s="86" t="s">
        <v>29</v>
      </c>
      <c r="K49" s="86">
        <v>10</v>
      </c>
      <c r="L49" s="87">
        <v>10</v>
      </c>
      <c r="M49" s="88">
        <v>39692</v>
      </c>
      <c r="N49" s="86" t="s">
        <v>250</v>
      </c>
      <c r="O49" s="86" t="s">
        <v>270</v>
      </c>
      <c r="P49" s="86" t="s">
        <v>97</v>
      </c>
      <c r="Q49" s="138" t="s">
        <v>742</v>
      </c>
      <c r="R49" s="87" t="s">
        <v>743</v>
      </c>
      <c r="S49" s="86"/>
      <c r="T49" s="86" t="s">
        <v>253</v>
      </c>
      <c r="U49" s="87"/>
      <c r="V49" s="87" t="s">
        <v>744</v>
      </c>
      <c r="W49" s="86" t="s">
        <v>97</v>
      </c>
      <c r="X49" s="87" t="s">
        <v>241</v>
      </c>
      <c r="Y49" s="86" t="s">
        <v>97</v>
      </c>
      <c r="Z49" s="87" t="s">
        <v>745</v>
      </c>
      <c r="AA49" s="86">
        <v>3</v>
      </c>
      <c r="AB49" s="86">
        <v>10</v>
      </c>
      <c r="AC49" s="86"/>
      <c r="AD49" s="86"/>
      <c r="AE49" s="86"/>
      <c r="AF49" s="86"/>
      <c r="AG49" s="86">
        <v>30</v>
      </c>
      <c r="AH49" s="87"/>
      <c r="AI49" s="87"/>
      <c r="AJ49" s="97" t="s">
        <v>157</v>
      </c>
      <c r="AK49" s="86" t="s">
        <v>747</v>
      </c>
      <c r="AL49" s="90"/>
      <c r="AM49" s="86" t="s">
        <v>97</v>
      </c>
      <c r="AN49" s="88">
        <v>45672</v>
      </c>
      <c r="AO49" s="86" t="b">
        <v>0</v>
      </c>
    </row>
    <row r="50" spans="1:41" s="8" customFormat="1" ht="135.75" thickTop="1" x14ac:dyDescent="0.25">
      <c r="A50" s="71">
        <v>161</v>
      </c>
      <c r="B50" s="71">
        <v>190</v>
      </c>
      <c r="C50" s="163" t="s">
        <v>748</v>
      </c>
      <c r="D50" s="164" t="s">
        <v>749</v>
      </c>
      <c r="E50" s="74">
        <v>7</v>
      </c>
      <c r="F50" s="74" t="s">
        <v>596</v>
      </c>
      <c r="G50" s="74">
        <v>2.7</v>
      </c>
      <c r="H50" s="163" t="s">
        <v>36</v>
      </c>
      <c r="I50" s="165" t="s">
        <v>97</v>
      </c>
      <c r="J50" s="165" t="s">
        <v>36</v>
      </c>
      <c r="K50" s="165">
        <v>2.66</v>
      </c>
      <c r="L50" s="166">
        <v>2.7</v>
      </c>
      <c r="M50" s="167">
        <v>45604</v>
      </c>
      <c r="N50" s="165" t="s">
        <v>457</v>
      </c>
      <c r="O50" s="165" t="s">
        <v>410</v>
      </c>
      <c r="P50" s="165" t="s">
        <v>97</v>
      </c>
      <c r="Q50" s="168" t="s">
        <v>750</v>
      </c>
      <c r="R50" s="166" t="s">
        <v>751</v>
      </c>
      <c r="S50" s="165"/>
      <c r="T50" s="165" t="s">
        <v>253</v>
      </c>
      <c r="U50" s="166"/>
      <c r="V50" s="166" t="s">
        <v>752</v>
      </c>
      <c r="W50" s="165" t="s">
        <v>97</v>
      </c>
      <c r="X50" s="166" t="s">
        <v>753</v>
      </c>
      <c r="Y50" s="165" t="s">
        <v>97</v>
      </c>
      <c r="Z50" s="166" t="s">
        <v>754</v>
      </c>
      <c r="AA50" s="165">
        <v>10</v>
      </c>
      <c r="AB50" s="165">
        <v>10</v>
      </c>
      <c r="AC50" s="165"/>
      <c r="AD50" s="165"/>
      <c r="AE50" s="165"/>
      <c r="AF50" s="165"/>
      <c r="AG50" s="165">
        <v>100</v>
      </c>
      <c r="AH50" s="166"/>
      <c r="AI50" s="166" t="s">
        <v>755</v>
      </c>
      <c r="AJ50" s="182" t="s">
        <v>157</v>
      </c>
      <c r="AK50" s="80"/>
      <c r="AL50" s="79" t="s">
        <v>756</v>
      </c>
      <c r="AM50" s="80" t="s">
        <v>97</v>
      </c>
      <c r="AN50" s="170">
        <v>45672</v>
      </c>
      <c r="AO50" s="80" t="b">
        <v>1</v>
      </c>
    </row>
    <row r="51" spans="1:41" s="8" customFormat="1" ht="114" x14ac:dyDescent="0.2">
      <c r="A51" s="82">
        <v>161</v>
      </c>
      <c r="B51" s="82">
        <v>190</v>
      </c>
      <c r="C51" s="171" t="s">
        <v>748</v>
      </c>
      <c r="D51" s="172" t="s">
        <v>749</v>
      </c>
      <c r="E51" s="93"/>
      <c r="F51" s="93" t="s">
        <v>596</v>
      </c>
      <c r="G51" s="93">
        <v>2.7</v>
      </c>
      <c r="H51" s="171" t="s">
        <v>36</v>
      </c>
      <c r="I51" s="132" t="s">
        <v>97</v>
      </c>
      <c r="J51" s="132" t="s">
        <v>29</v>
      </c>
      <c r="K51" s="132">
        <v>1.9</v>
      </c>
      <c r="L51" s="133">
        <v>1.9</v>
      </c>
      <c r="M51" s="134">
        <v>42795</v>
      </c>
      <c r="N51" s="132" t="s">
        <v>457</v>
      </c>
      <c r="O51" s="132" t="s">
        <v>410</v>
      </c>
      <c r="P51" s="132" t="s">
        <v>97</v>
      </c>
      <c r="Q51" s="135" t="s">
        <v>750</v>
      </c>
      <c r="R51" s="133" t="s">
        <v>751</v>
      </c>
      <c r="S51" s="132"/>
      <c r="T51" s="132" t="s">
        <v>253</v>
      </c>
      <c r="U51" s="133"/>
      <c r="V51" s="133" t="s">
        <v>752</v>
      </c>
      <c r="W51" s="132" t="s">
        <v>97</v>
      </c>
      <c r="X51" s="133" t="s">
        <v>757</v>
      </c>
      <c r="Y51" s="132" t="s">
        <v>97</v>
      </c>
      <c r="Z51" s="133" t="s">
        <v>754</v>
      </c>
      <c r="AA51" s="132">
        <v>10</v>
      </c>
      <c r="AB51" s="132">
        <v>10</v>
      </c>
      <c r="AC51" s="132"/>
      <c r="AD51" s="132"/>
      <c r="AE51" s="132"/>
      <c r="AF51" s="132"/>
      <c r="AG51" s="132">
        <v>100</v>
      </c>
      <c r="AH51" s="133"/>
      <c r="AI51" s="133"/>
      <c r="AJ51" s="184" t="s">
        <v>157</v>
      </c>
      <c r="AK51" s="132" t="s">
        <v>758</v>
      </c>
      <c r="AL51" s="137"/>
      <c r="AM51" s="132" t="s">
        <v>97</v>
      </c>
      <c r="AN51" s="134">
        <v>45672</v>
      </c>
      <c r="AO51" s="132" t="b">
        <v>0</v>
      </c>
    </row>
    <row r="52" spans="1:41" s="8" customFormat="1" ht="114.75" thickBot="1" x14ac:dyDescent="0.25">
      <c r="A52" s="82">
        <v>161</v>
      </c>
      <c r="B52" s="82">
        <v>190</v>
      </c>
      <c r="C52" s="171" t="s">
        <v>748</v>
      </c>
      <c r="D52" s="172" t="s">
        <v>749</v>
      </c>
      <c r="E52" s="93"/>
      <c r="F52" s="93" t="s">
        <v>596</v>
      </c>
      <c r="G52" s="93">
        <v>2.7</v>
      </c>
      <c r="H52" s="171" t="s">
        <v>36</v>
      </c>
      <c r="I52" s="86" t="s">
        <v>97</v>
      </c>
      <c r="J52" s="86" t="s">
        <v>45</v>
      </c>
      <c r="K52" s="86">
        <v>2</v>
      </c>
      <c r="L52" s="87">
        <v>2</v>
      </c>
      <c r="M52" s="88">
        <v>38932</v>
      </c>
      <c r="N52" s="86" t="s">
        <v>98</v>
      </c>
      <c r="O52" s="86" t="s">
        <v>410</v>
      </c>
      <c r="P52" s="86" t="s">
        <v>97</v>
      </c>
      <c r="Q52" s="138" t="s">
        <v>750</v>
      </c>
      <c r="R52" s="87" t="s">
        <v>751</v>
      </c>
      <c r="S52" s="86"/>
      <c r="T52" s="86" t="s">
        <v>253</v>
      </c>
      <c r="U52" s="87"/>
      <c r="V52" s="87" t="s">
        <v>752</v>
      </c>
      <c r="W52" s="86" t="s">
        <v>97</v>
      </c>
      <c r="X52" s="87" t="s">
        <v>757</v>
      </c>
      <c r="Y52" s="86" t="s">
        <v>97</v>
      </c>
      <c r="Z52" s="87" t="s">
        <v>759</v>
      </c>
      <c r="AA52" s="86">
        <v>3</v>
      </c>
      <c r="AB52" s="86">
        <v>10</v>
      </c>
      <c r="AC52" s="86"/>
      <c r="AD52" s="86"/>
      <c r="AE52" s="86">
        <v>3</v>
      </c>
      <c r="AF52" s="86"/>
      <c r="AG52" s="86">
        <v>100</v>
      </c>
      <c r="AH52" s="87"/>
      <c r="AI52" s="87"/>
      <c r="AJ52" s="97" t="s">
        <v>157</v>
      </c>
      <c r="AK52" s="86"/>
      <c r="AL52" s="90"/>
      <c r="AM52" s="86" t="s">
        <v>97</v>
      </c>
      <c r="AN52" s="88">
        <v>45672</v>
      </c>
      <c r="AO52" s="86" t="b">
        <v>0</v>
      </c>
    </row>
    <row r="53" spans="1:41" s="8" customFormat="1" ht="60.75" thickTop="1" x14ac:dyDescent="0.25">
      <c r="A53" s="71">
        <v>167</v>
      </c>
      <c r="B53" s="71">
        <v>112</v>
      </c>
      <c r="C53" s="163" t="s">
        <v>402</v>
      </c>
      <c r="D53" s="164" t="s">
        <v>403</v>
      </c>
      <c r="E53" s="74"/>
      <c r="F53" s="74" t="s">
        <v>596</v>
      </c>
      <c r="G53" s="74">
        <v>8700</v>
      </c>
      <c r="H53" s="163" t="s">
        <v>47</v>
      </c>
      <c r="I53" s="165" t="s">
        <v>97</v>
      </c>
      <c r="J53" s="165" t="s">
        <v>47</v>
      </c>
      <c r="K53" s="165">
        <v>8700</v>
      </c>
      <c r="L53" s="166">
        <v>8700</v>
      </c>
      <c r="M53" s="167">
        <v>45856</v>
      </c>
      <c r="N53" s="165" t="s">
        <v>760</v>
      </c>
      <c r="O53" s="165" t="s">
        <v>353</v>
      </c>
      <c r="P53" s="165" t="s">
        <v>97</v>
      </c>
      <c r="Q53" s="168" t="s">
        <v>761</v>
      </c>
      <c r="R53" s="166" t="s">
        <v>762</v>
      </c>
      <c r="S53" s="165"/>
      <c r="T53" s="165" t="s">
        <v>283</v>
      </c>
      <c r="U53" s="166"/>
      <c r="V53" s="166" t="s">
        <v>699</v>
      </c>
      <c r="W53" s="165" t="s">
        <v>278</v>
      </c>
      <c r="X53" s="166" t="s">
        <v>361</v>
      </c>
      <c r="Y53" s="165" t="s">
        <v>97</v>
      </c>
      <c r="Z53" s="166" t="s">
        <v>464</v>
      </c>
      <c r="AA53" s="165">
        <v>6</v>
      </c>
      <c r="AB53" s="165">
        <v>30</v>
      </c>
      <c r="AC53" s="165"/>
      <c r="AD53" s="165"/>
      <c r="AE53" s="165"/>
      <c r="AF53" s="165"/>
      <c r="AG53" s="165">
        <v>200</v>
      </c>
      <c r="AH53" s="166" t="s">
        <v>408</v>
      </c>
      <c r="AI53" s="166"/>
      <c r="AJ53" s="175" t="s">
        <v>101</v>
      </c>
      <c r="AK53" s="80"/>
      <c r="AL53" s="79" t="s">
        <v>763</v>
      </c>
      <c r="AM53" s="80" t="s">
        <v>97</v>
      </c>
      <c r="AN53" s="170">
        <v>45859</v>
      </c>
      <c r="AO53" s="80" t="b">
        <v>1</v>
      </c>
    </row>
    <row r="54" spans="1:41" s="8" customFormat="1" ht="28.5" x14ac:dyDescent="0.2">
      <c r="A54" s="82">
        <v>167</v>
      </c>
      <c r="B54" s="82">
        <v>112</v>
      </c>
      <c r="C54" s="171" t="s">
        <v>402</v>
      </c>
      <c r="D54" s="172" t="s">
        <v>403</v>
      </c>
      <c r="E54" s="93"/>
      <c r="F54" s="93" t="s">
        <v>596</v>
      </c>
      <c r="G54" s="93">
        <v>8700</v>
      </c>
      <c r="H54" s="171" t="s">
        <v>47</v>
      </c>
      <c r="I54" s="132" t="s">
        <v>97</v>
      </c>
      <c r="J54" s="132" t="s">
        <v>29</v>
      </c>
      <c r="K54" s="132">
        <v>12000</v>
      </c>
      <c r="L54" s="133">
        <v>12000</v>
      </c>
      <c r="M54" s="134">
        <v>38930</v>
      </c>
      <c r="N54" s="132" t="s">
        <v>108</v>
      </c>
      <c r="O54" s="132" t="s">
        <v>258</v>
      </c>
      <c r="P54" s="132" t="s">
        <v>97</v>
      </c>
      <c r="Q54" s="135" t="s">
        <v>764</v>
      </c>
      <c r="R54" s="133" t="s">
        <v>765</v>
      </c>
      <c r="S54" s="132"/>
      <c r="T54" s="132" t="s">
        <v>253</v>
      </c>
      <c r="U54" s="133"/>
      <c r="V54" s="133" t="s">
        <v>766</v>
      </c>
      <c r="W54" s="132" t="s">
        <v>278</v>
      </c>
      <c r="X54" s="133"/>
      <c r="Y54" s="132" t="s">
        <v>278</v>
      </c>
      <c r="Z54" s="133"/>
      <c r="AA54" s="132"/>
      <c r="AB54" s="132">
        <v>10</v>
      </c>
      <c r="AC54" s="132"/>
      <c r="AD54" s="132"/>
      <c r="AE54" s="132"/>
      <c r="AF54" s="132"/>
      <c r="AG54" s="132">
        <v>10</v>
      </c>
      <c r="AH54" s="133"/>
      <c r="AI54" s="133"/>
      <c r="AJ54" s="136" t="s">
        <v>101</v>
      </c>
      <c r="AK54" s="132" t="s">
        <v>270</v>
      </c>
      <c r="AL54" s="137"/>
      <c r="AM54" s="132" t="s">
        <v>97</v>
      </c>
      <c r="AN54" s="134">
        <v>45859</v>
      </c>
      <c r="AO54" s="132" t="b">
        <v>0</v>
      </c>
    </row>
    <row r="55" spans="1:41" s="8" customFormat="1" ht="29.25" thickBot="1" x14ac:dyDescent="0.25">
      <c r="A55" s="82">
        <v>167</v>
      </c>
      <c r="B55" s="82">
        <v>112</v>
      </c>
      <c r="C55" s="171" t="s">
        <v>402</v>
      </c>
      <c r="D55" s="172" t="s">
        <v>403</v>
      </c>
      <c r="E55" s="93"/>
      <c r="F55" s="93" t="s">
        <v>596</v>
      </c>
      <c r="G55" s="93">
        <v>8700</v>
      </c>
      <c r="H55" s="171" t="s">
        <v>47</v>
      </c>
      <c r="I55" s="86" t="s">
        <v>97</v>
      </c>
      <c r="J55" s="86" t="s">
        <v>29</v>
      </c>
      <c r="K55" s="86">
        <v>12000</v>
      </c>
      <c r="L55" s="87">
        <v>12000</v>
      </c>
      <c r="M55" s="88">
        <v>38930</v>
      </c>
      <c r="N55" s="86" t="s">
        <v>108</v>
      </c>
      <c r="O55" s="86" t="s">
        <v>236</v>
      </c>
      <c r="P55" s="86" t="s">
        <v>97</v>
      </c>
      <c r="Q55" s="138" t="s">
        <v>764</v>
      </c>
      <c r="R55" s="87" t="s">
        <v>765</v>
      </c>
      <c r="S55" s="86"/>
      <c r="T55" s="86" t="s">
        <v>253</v>
      </c>
      <c r="U55" s="87"/>
      <c r="V55" s="87" t="s">
        <v>766</v>
      </c>
      <c r="W55" s="86" t="s">
        <v>278</v>
      </c>
      <c r="X55" s="87"/>
      <c r="Y55" s="86" t="s">
        <v>278</v>
      </c>
      <c r="Z55" s="87"/>
      <c r="AA55" s="86"/>
      <c r="AB55" s="86">
        <v>10</v>
      </c>
      <c r="AC55" s="86"/>
      <c r="AD55" s="86"/>
      <c r="AE55" s="86"/>
      <c r="AF55" s="86"/>
      <c r="AG55" s="86">
        <v>10</v>
      </c>
      <c r="AH55" s="87"/>
      <c r="AI55" s="87"/>
      <c r="AJ55" s="89" t="s">
        <v>101</v>
      </c>
      <c r="AK55" s="86" t="s">
        <v>270</v>
      </c>
      <c r="AL55" s="90"/>
      <c r="AM55" s="86" t="s">
        <v>97</v>
      </c>
      <c r="AN55" s="88">
        <v>45859</v>
      </c>
      <c r="AO55" s="86" t="b">
        <v>0</v>
      </c>
    </row>
    <row r="56" spans="1:41" s="8" customFormat="1" ht="105.75" thickTop="1" x14ac:dyDescent="0.25">
      <c r="A56" s="71">
        <v>177</v>
      </c>
      <c r="B56" s="71">
        <v>196</v>
      </c>
      <c r="C56" s="163" t="s">
        <v>767</v>
      </c>
      <c r="D56" s="164" t="s">
        <v>768</v>
      </c>
      <c r="E56" s="74"/>
      <c r="F56" s="74" t="s">
        <v>596</v>
      </c>
      <c r="G56" s="74">
        <v>50</v>
      </c>
      <c r="H56" s="163" t="s">
        <v>36</v>
      </c>
      <c r="I56" s="165" t="s">
        <v>97</v>
      </c>
      <c r="J56" s="165" t="s">
        <v>36</v>
      </c>
      <c r="K56" s="165">
        <v>50.4</v>
      </c>
      <c r="L56" s="166">
        <v>50</v>
      </c>
      <c r="M56" s="167">
        <v>45604</v>
      </c>
      <c r="N56" s="165" t="s">
        <v>267</v>
      </c>
      <c r="O56" s="165" t="s">
        <v>236</v>
      </c>
      <c r="P56" s="165" t="s">
        <v>97</v>
      </c>
      <c r="Q56" s="168" t="s">
        <v>769</v>
      </c>
      <c r="R56" s="166" t="s">
        <v>770</v>
      </c>
      <c r="S56" s="165"/>
      <c r="T56" s="165" t="s">
        <v>239</v>
      </c>
      <c r="U56" s="166" t="s">
        <v>771</v>
      </c>
      <c r="V56" s="166" t="s">
        <v>371</v>
      </c>
      <c r="W56" s="165" t="s">
        <v>97</v>
      </c>
      <c r="X56" s="166" t="s">
        <v>3423</v>
      </c>
      <c r="Y56" s="165" t="s">
        <v>97</v>
      </c>
      <c r="Z56" s="166" t="s">
        <v>772</v>
      </c>
      <c r="AA56" s="165">
        <v>3</v>
      </c>
      <c r="AB56" s="165">
        <v>10</v>
      </c>
      <c r="AC56" s="165"/>
      <c r="AD56" s="165"/>
      <c r="AE56" s="165"/>
      <c r="AF56" s="165"/>
      <c r="AG56" s="165">
        <v>30</v>
      </c>
      <c r="AH56" s="166"/>
      <c r="AI56" s="166" t="s">
        <v>773</v>
      </c>
      <c r="AJ56" s="182" t="s">
        <v>157</v>
      </c>
      <c r="AK56" s="80"/>
      <c r="AL56" s="79" t="s">
        <v>774</v>
      </c>
      <c r="AM56" s="80" t="s">
        <v>97</v>
      </c>
      <c r="AN56" s="170">
        <v>45672</v>
      </c>
      <c r="AO56" s="80" t="b">
        <v>1</v>
      </c>
    </row>
    <row r="57" spans="1:41" s="8" customFormat="1" ht="100.5" thickBot="1" x14ac:dyDescent="0.25">
      <c r="A57" s="82">
        <v>177</v>
      </c>
      <c r="B57" s="82">
        <v>196</v>
      </c>
      <c r="C57" s="171" t="s">
        <v>767</v>
      </c>
      <c r="D57" s="172" t="s">
        <v>768</v>
      </c>
      <c r="E57" s="93"/>
      <c r="F57" s="93" t="s">
        <v>596</v>
      </c>
      <c r="G57" s="93">
        <v>50</v>
      </c>
      <c r="H57" s="171" t="s">
        <v>36</v>
      </c>
      <c r="I57" s="86" t="s">
        <v>97</v>
      </c>
      <c r="J57" s="86" t="s">
        <v>29</v>
      </c>
      <c r="K57" s="86">
        <v>36</v>
      </c>
      <c r="L57" s="87">
        <v>36</v>
      </c>
      <c r="M57" s="88">
        <v>39692</v>
      </c>
      <c r="N57" s="86" t="s">
        <v>267</v>
      </c>
      <c r="O57" s="86" t="s">
        <v>236</v>
      </c>
      <c r="P57" s="86" t="s">
        <v>97</v>
      </c>
      <c r="Q57" s="138" t="s">
        <v>769</v>
      </c>
      <c r="R57" s="87" t="s">
        <v>770</v>
      </c>
      <c r="S57" s="86"/>
      <c r="T57" s="86" t="s">
        <v>239</v>
      </c>
      <c r="U57" s="87" t="s">
        <v>771</v>
      </c>
      <c r="V57" s="87" t="s">
        <v>371</v>
      </c>
      <c r="W57" s="86" t="s">
        <v>97</v>
      </c>
      <c r="X57" s="87" t="s">
        <v>3424</v>
      </c>
      <c r="Y57" s="86" t="s">
        <v>97</v>
      </c>
      <c r="Z57" s="87" t="s">
        <v>772</v>
      </c>
      <c r="AA57" s="86">
        <v>3</v>
      </c>
      <c r="AB57" s="86">
        <v>10</v>
      </c>
      <c r="AC57" s="86"/>
      <c r="AD57" s="86"/>
      <c r="AE57" s="86"/>
      <c r="AF57" s="86"/>
      <c r="AG57" s="86">
        <v>30</v>
      </c>
      <c r="AH57" s="87"/>
      <c r="AI57" s="87"/>
      <c r="AJ57" s="97" t="s">
        <v>157</v>
      </c>
      <c r="AK57" s="86" t="s">
        <v>368</v>
      </c>
      <c r="AL57" s="90"/>
      <c r="AM57" s="86" t="s">
        <v>97</v>
      </c>
      <c r="AN57" s="88">
        <v>45672</v>
      </c>
      <c r="AO57" s="86" t="b">
        <v>0</v>
      </c>
    </row>
    <row r="58" spans="1:41" s="8" customFormat="1" ht="30.75" thickTop="1" x14ac:dyDescent="0.25">
      <c r="A58" s="71">
        <v>203</v>
      </c>
      <c r="B58" s="71">
        <v>212</v>
      </c>
      <c r="C58" s="163" t="s">
        <v>775</v>
      </c>
      <c r="D58" s="164" t="s">
        <v>776</v>
      </c>
      <c r="E58" s="74"/>
      <c r="F58" s="74" t="s">
        <v>596</v>
      </c>
      <c r="G58" s="74">
        <v>0.69</v>
      </c>
      <c r="H58" s="163" t="s">
        <v>36</v>
      </c>
      <c r="I58" s="165" t="s">
        <v>97</v>
      </c>
      <c r="J58" s="165" t="s">
        <v>36</v>
      </c>
      <c r="K58" s="165">
        <v>0.68600000000000005</v>
      </c>
      <c r="L58" s="166">
        <v>0.69</v>
      </c>
      <c r="M58" s="167">
        <v>45604</v>
      </c>
      <c r="N58" s="165" t="s">
        <v>267</v>
      </c>
      <c r="O58" s="165" t="s">
        <v>363</v>
      </c>
      <c r="P58" s="165" t="s">
        <v>97</v>
      </c>
      <c r="Q58" s="168" t="s">
        <v>777</v>
      </c>
      <c r="R58" s="166" t="s">
        <v>3425</v>
      </c>
      <c r="S58" s="165"/>
      <c r="T58" s="165" t="s">
        <v>246</v>
      </c>
      <c r="U58" s="166"/>
      <c r="V58" s="166" t="s">
        <v>371</v>
      </c>
      <c r="W58" s="165" t="s">
        <v>97</v>
      </c>
      <c r="X58" s="166" t="s">
        <v>241</v>
      </c>
      <c r="Y58" s="165" t="s">
        <v>97</v>
      </c>
      <c r="Z58" s="166" t="s">
        <v>778</v>
      </c>
      <c r="AA58" s="165">
        <v>3</v>
      </c>
      <c r="AB58" s="165">
        <v>10</v>
      </c>
      <c r="AC58" s="165">
        <v>10</v>
      </c>
      <c r="AD58" s="165"/>
      <c r="AE58" s="165"/>
      <c r="AF58" s="165"/>
      <c r="AG58" s="165">
        <v>300</v>
      </c>
      <c r="AH58" s="166"/>
      <c r="AI58" s="166"/>
      <c r="AJ58" s="182" t="s">
        <v>157</v>
      </c>
      <c r="AK58" s="80" t="s">
        <v>779</v>
      </c>
      <c r="AL58" s="79" t="s">
        <v>780</v>
      </c>
      <c r="AM58" s="80" t="s">
        <v>97</v>
      </c>
      <c r="AN58" s="170">
        <v>45672</v>
      </c>
      <c r="AO58" s="80" t="b">
        <v>1</v>
      </c>
    </row>
    <row r="59" spans="1:41" s="8" customFormat="1" ht="29.25" thickBot="1" x14ac:dyDescent="0.25">
      <c r="A59" s="82">
        <v>203</v>
      </c>
      <c r="B59" s="82">
        <v>212</v>
      </c>
      <c r="C59" s="171" t="s">
        <v>775</v>
      </c>
      <c r="D59" s="172" t="s">
        <v>776</v>
      </c>
      <c r="E59" s="93"/>
      <c r="F59" s="93" t="s">
        <v>596</v>
      </c>
      <c r="G59" s="93">
        <v>0.69</v>
      </c>
      <c r="H59" s="171" t="s">
        <v>36</v>
      </c>
      <c r="I59" s="86" t="s">
        <v>97</v>
      </c>
      <c r="J59" s="86" t="s">
        <v>29</v>
      </c>
      <c r="K59" s="86">
        <v>0.49</v>
      </c>
      <c r="L59" s="87">
        <v>0.49</v>
      </c>
      <c r="M59" s="88">
        <v>35674</v>
      </c>
      <c r="N59" s="86" t="s">
        <v>267</v>
      </c>
      <c r="O59" s="86" t="s">
        <v>363</v>
      </c>
      <c r="P59" s="86" t="s">
        <v>97</v>
      </c>
      <c r="Q59" s="138" t="s">
        <v>777</v>
      </c>
      <c r="R59" s="87" t="s">
        <v>3425</v>
      </c>
      <c r="S59" s="86"/>
      <c r="T59" s="86" t="s">
        <v>246</v>
      </c>
      <c r="U59" s="87"/>
      <c r="V59" s="87" t="s">
        <v>371</v>
      </c>
      <c r="W59" s="86" t="s">
        <v>97</v>
      </c>
      <c r="X59" s="87" t="s">
        <v>241</v>
      </c>
      <c r="Y59" s="86" t="s">
        <v>97</v>
      </c>
      <c r="Z59" s="87" t="s">
        <v>778</v>
      </c>
      <c r="AA59" s="86">
        <v>3</v>
      </c>
      <c r="AB59" s="86">
        <v>10</v>
      </c>
      <c r="AC59" s="86">
        <v>10</v>
      </c>
      <c r="AD59" s="86"/>
      <c r="AE59" s="86"/>
      <c r="AF59" s="86"/>
      <c r="AG59" s="86">
        <v>300</v>
      </c>
      <c r="AH59" s="87"/>
      <c r="AI59" s="87"/>
      <c r="AJ59" s="97" t="s">
        <v>157</v>
      </c>
      <c r="AK59" s="86" t="s">
        <v>779</v>
      </c>
      <c r="AL59" s="90"/>
      <c r="AM59" s="86" t="s">
        <v>97</v>
      </c>
      <c r="AN59" s="88">
        <v>45672</v>
      </c>
      <c r="AO59" s="86" t="b">
        <v>0</v>
      </c>
    </row>
    <row r="60" spans="1:41" s="8" customFormat="1" ht="120.75" thickTop="1" x14ac:dyDescent="0.25">
      <c r="A60" s="71">
        <v>236</v>
      </c>
      <c r="B60" s="71">
        <v>239</v>
      </c>
      <c r="C60" s="163">
        <v>239</v>
      </c>
      <c r="D60" s="164" t="s">
        <v>781</v>
      </c>
      <c r="E60" s="74"/>
      <c r="F60" s="74" t="s">
        <v>596</v>
      </c>
      <c r="G60" s="74">
        <v>16</v>
      </c>
      <c r="H60" s="163" t="s">
        <v>29</v>
      </c>
      <c r="I60" s="165" t="s">
        <v>97</v>
      </c>
      <c r="J60" s="165" t="s">
        <v>29</v>
      </c>
      <c r="K60" s="165">
        <v>16</v>
      </c>
      <c r="L60" s="166">
        <v>16</v>
      </c>
      <c r="M60" s="167">
        <v>37865</v>
      </c>
      <c r="N60" s="165" t="s">
        <v>108</v>
      </c>
      <c r="O60" s="165" t="s">
        <v>236</v>
      </c>
      <c r="P60" s="165" t="s">
        <v>97</v>
      </c>
      <c r="Q60" s="168" t="s">
        <v>782</v>
      </c>
      <c r="R60" s="166" t="s">
        <v>783</v>
      </c>
      <c r="S60" s="165"/>
      <c r="T60" s="165" t="s">
        <v>246</v>
      </c>
      <c r="U60" s="166"/>
      <c r="V60" s="166" t="s">
        <v>784</v>
      </c>
      <c r="W60" s="165" t="s">
        <v>278</v>
      </c>
      <c r="X60" s="188" t="s">
        <v>785</v>
      </c>
      <c r="Y60" s="165" t="s">
        <v>278</v>
      </c>
      <c r="Z60" s="166"/>
      <c r="AA60" s="165"/>
      <c r="AB60" s="165">
        <v>10</v>
      </c>
      <c r="AC60" s="165">
        <v>3</v>
      </c>
      <c r="AD60" s="165"/>
      <c r="AE60" s="165"/>
      <c r="AF60" s="165"/>
      <c r="AG60" s="165">
        <v>30</v>
      </c>
      <c r="AH60" s="166"/>
      <c r="AI60" s="166"/>
      <c r="AJ60" s="169" t="s">
        <v>101</v>
      </c>
      <c r="AK60" s="80" t="s">
        <v>786</v>
      </c>
      <c r="AL60" s="79" t="s">
        <v>3426</v>
      </c>
      <c r="AM60" s="80" t="s">
        <v>97</v>
      </c>
      <c r="AN60" s="170">
        <v>45672</v>
      </c>
      <c r="AO60" s="80" t="b">
        <v>1</v>
      </c>
    </row>
    <row r="61" spans="1:41" s="8" customFormat="1" ht="15" thickBot="1" x14ac:dyDescent="0.25">
      <c r="A61" s="82">
        <v>236</v>
      </c>
      <c r="B61" s="82">
        <v>239</v>
      </c>
      <c r="C61" s="171">
        <v>239</v>
      </c>
      <c r="D61" s="172" t="s">
        <v>781</v>
      </c>
      <c r="E61" s="93"/>
      <c r="F61" s="93" t="s">
        <v>596</v>
      </c>
      <c r="G61" s="93">
        <v>16</v>
      </c>
      <c r="H61" s="171" t="s">
        <v>29</v>
      </c>
      <c r="I61" s="86" t="s">
        <v>97</v>
      </c>
      <c r="J61" s="86" t="s">
        <v>47</v>
      </c>
      <c r="K61" s="86">
        <v>240</v>
      </c>
      <c r="L61" s="87">
        <v>240</v>
      </c>
      <c r="M61" s="88">
        <v>36251</v>
      </c>
      <c r="N61" s="86" t="s">
        <v>108</v>
      </c>
      <c r="O61" s="86" t="s">
        <v>236</v>
      </c>
      <c r="P61" s="86" t="s">
        <v>97</v>
      </c>
      <c r="Q61" s="138" t="s">
        <v>787</v>
      </c>
      <c r="R61" s="87" t="s">
        <v>783</v>
      </c>
      <c r="S61" s="86"/>
      <c r="T61" s="86" t="s">
        <v>253</v>
      </c>
      <c r="U61" s="87"/>
      <c r="V61" s="87" t="s">
        <v>784</v>
      </c>
      <c r="W61" s="86" t="s">
        <v>278</v>
      </c>
      <c r="X61" s="87"/>
      <c r="Y61" s="86" t="s">
        <v>278</v>
      </c>
      <c r="Z61" s="87"/>
      <c r="AA61" s="86"/>
      <c r="AB61" s="86">
        <v>10</v>
      </c>
      <c r="AC61" s="86"/>
      <c r="AD61" s="86"/>
      <c r="AE61" s="86"/>
      <c r="AF61" s="86"/>
      <c r="AG61" s="86">
        <v>10</v>
      </c>
      <c r="AH61" s="87"/>
      <c r="AI61" s="87"/>
      <c r="AJ61" s="89" t="s">
        <v>101</v>
      </c>
      <c r="AK61" s="86"/>
      <c r="AL61" s="90"/>
      <c r="AM61" s="86" t="s">
        <v>97</v>
      </c>
      <c r="AN61" s="88">
        <v>45672</v>
      </c>
      <c r="AO61" s="86" t="b">
        <v>0</v>
      </c>
    </row>
    <row r="62" spans="1:41" s="8" customFormat="1" ht="30.75" thickTop="1" x14ac:dyDescent="0.25">
      <c r="A62" s="71">
        <v>280</v>
      </c>
      <c r="B62" s="71">
        <v>292</v>
      </c>
      <c r="C62" s="163" t="s">
        <v>465</v>
      </c>
      <c r="D62" s="164" t="s">
        <v>466</v>
      </c>
      <c r="E62" s="74"/>
      <c r="F62" s="74" t="s">
        <v>596</v>
      </c>
      <c r="G62" s="74">
        <v>88</v>
      </c>
      <c r="H62" s="163" t="s">
        <v>36</v>
      </c>
      <c r="I62" s="165" t="s">
        <v>97</v>
      </c>
      <c r="J62" s="165" t="s">
        <v>36</v>
      </c>
      <c r="K62" s="165">
        <v>87.5</v>
      </c>
      <c r="L62" s="166">
        <v>88</v>
      </c>
      <c r="M62" s="167">
        <v>36251</v>
      </c>
      <c r="N62" s="165" t="s">
        <v>788</v>
      </c>
      <c r="O62" s="165" t="s">
        <v>236</v>
      </c>
      <c r="P62" s="165" t="s">
        <v>97</v>
      </c>
      <c r="Q62" s="168" t="s">
        <v>789</v>
      </c>
      <c r="R62" s="166" t="s">
        <v>790</v>
      </c>
      <c r="S62" s="165"/>
      <c r="T62" s="165" t="s">
        <v>253</v>
      </c>
      <c r="U62" s="166"/>
      <c r="V62" s="166" t="s">
        <v>791</v>
      </c>
      <c r="W62" s="165" t="s">
        <v>97</v>
      </c>
      <c r="X62" s="166" t="s">
        <v>792</v>
      </c>
      <c r="Y62" s="165" t="s">
        <v>278</v>
      </c>
      <c r="Z62" s="166"/>
      <c r="AA62" s="165"/>
      <c r="AB62" s="165"/>
      <c r="AC62" s="165"/>
      <c r="AD62" s="165"/>
      <c r="AE62" s="165"/>
      <c r="AF62" s="165"/>
      <c r="AG62" s="165">
        <v>1</v>
      </c>
      <c r="AH62" s="166"/>
      <c r="AI62" s="166" t="s">
        <v>793</v>
      </c>
      <c r="AJ62" s="182" t="s">
        <v>157</v>
      </c>
      <c r="AK62" s="80" t="s">
        <v>258</v>
      </c>
      <c r="AL62" s="79" t="s">
        <v>470</v>
      </c>
      <c r="AM62" s="80" t="s">
        <v>97</v>
      </c>
      <c r="AN62" s="170">
        <v>45672</v>
      </c>
      <c r="AO62" s="80" t="b">
        <v>1</v>
      </c>
    </row>
    <row r="63" spans="1:41" s="8" customFormat="1" ht="43.5" thickBot="1" x14ac:dyDescent="0.25">
      <c r="A63" s="82">
        <v>280</v>
      </c>
      <c r="B63" s="82">
        <v>292</v>
      </c>
      <c r="C63" s="171" t="s">
        <v>465</v>
      </c>
      <c r="D63" s="172" t="s">
        <v>466</v>
      </c>
      <c r="E63" s="93"/>
      <c r="F63" s="93" t="s">
        <v>596</v>
      </c>
      <c r="G63" s="93">
        <v>88</v>
      </c>
      <c r="H63" s="171" t="s">
        <v>36</v>
      </c>
      <c r="I63" s="86" t="s">
        <v>97</v>
      </c>
      <c r="J63" s="86" t="s">
        <v>47</v>
      </c>
      <c r="K63" s="86">
        <v>2100</v>
      </c>
      <c r="L63" s="87">
        <v>2100</v>
      </c>
      <c r="M63" s="88">
        <v>36251</v>
      </c>
      <c r="N63" s="86" t="s">
        <v>788</v>
      </c>
      <c r="O63" s="86" t="s">
        <v>236</v>
      </c>
      <c r="P63" s="86" t="s">
        <v>97</v>
      </c>
      <c r="Q63" s="138" t="s">
        <v>789</v>
      </c>
      <c r="R63" s="87" t="s">
        <v>790</v>
      </c>
      <c r="S63" s="86"/>
      <c r="T63" s="86" t="s">
        <v>253</v>
      </c>
      <c r="U63" s="87"/>
      <c r="V63" s="87" t="s">
        <v>791</v>
      </c>
      <c r="W63" s="86" t="s">
        <v>97</v>
      </c>
      <c r="X63" s="87" t="s">
        <v>794</v>
      </c>
      <c r="Y63" s="86" t="s">
        <v>278</v>
      </c>
      <c r="Z63" s="87"/>
      <c r="AA63" s="86"/>
      <c r="AB63" s="86"/>
      <c r="AC63" s="86"/>
      <c r="AD63" s="86"/>
      <c r="AE63" s="86"/>
      <c r="AF63" s="86"/>
      <c r="AG63" s="86">
        <v>1</v>
      </c>
      <c r="AH63" s="87"/>
      <c r="AI63" s="87"/>
      <c r="AJ63" s="97" t="s">
        <v>157</v>
      </c>
      <c r="AK63" s="86" t="s">
        <v>258</v>
      </c>
      <c r="AL63" s="90"/>
      <c r="AM63" s="86" t="s">
        <v>97</v>
      </c>
      <c r="AN63" s="88">
        <v>45672</v>
      </c>
      <c r="AO63" s="86" t="b">
        <v>0</v>
      </c>
    </row>
    <row r="64" spans="1:41" s="8" customFormat="1" ht="45.75" thickTop="1" x14ac:dyDescent="0.25">
      <c r="A64" s="71">
        <v>289</v>
      </c>
      <c r="B64" s="71">
        <v>297</v>
      </c>
      <c r="C64" s="163" t="s">
        <v>474</v>
      </c>
      <c r="D64" s="164" t="s">
        <v>475</v>
      </c>
      <c r="E64" s="74"/>
      <c r="F64" s="74" t="s">
        <v>596</v>
      </c>
      <c r="G64" s="74">
        <v>3.5000000000000003E-2</v>
      </c>
      <c r="H64" s="163" t="s">
        <v>36</v>
      </c>
      <c r="I64" s="165" t="s">
        <v>97</v>
      </c>
      <c r="J64" s="165" t="s">
        <v>36</v>
      </c>
      <c r="K64" s="165">
        <v>3.5000000000000003E-2</v>
      </c>
      <c r="L64" s="166">
        <v>3.5000000000000003E-2</v>
      </c>
      <c r="M64" s="167">
        <v>45579</v>
      </c>
      <c r="N64" s="165" t="s">
        <v>98</v>
      </c>
      <c r="O64" s="165" t="s">
        <v>236</v>
      </c>
      <c r="P64" s="165" t="s">
        <v>97</v>
      </c>
      <c r="Q64" s="168" t="s">
        <v>795</v>
      </c>
      <c r="R64" s="166" t="s">
        <v>796</v>
      </c>
      <c r="S64" s="165"/>
      <c r="T64" s="165" t="s">
        <v>253</v>
      </c>
      <c r="U64" s="166"/>
      <c r="V64" s="166" t="s">
        <v>797</v>
      </c>
      <c r="W64" s="165" t="s">
        <v>97</v>
      </c>
      <c r="X64" s="166" t="s">
        <v>798</v>
      </c>
      <c r="Y64" s="165" t="s">
        <v>97</v>
      </c>
      <c r="Z64" s="166" t="s">
        <v>453</v>
      </c>
      <c r="AA64" s="165">
        <v>6</v>
      </c>
      <c r="AB64" s="165">
        <v>30</v>
      </c>
      <c r="AC64" s="165"/>
      <c r="AD64" s="165"/>
      <c r="AE64" s="165"/>
      <c r="AF64" s="165"/>
      <c r="AG64" s="165">
        <v>200</v>
      </c>
      <c r="AH64" s="166"/>
      <c r="AI64" s="166" t="s">
        <v>799</v>
      </c>
      <c r="AJ64" s="182" t="s">
        <v>157</v>
      </c>
      <c r="AK64" s="80"/>
      <c r="AL64" s="79" t="s">
        <v>479</v>
      </c>
      <c r="AM64" s="80" t="s">
        <v>97</v>
      </c>
      <c r="AN64" s="170">
        <v>45672</v>
      </c>
      <c r="AO64" s="80" t="b">
        <v>1</v>
      </c>
    </row>
    <row r="65" spans="1:41" s="8" customFormat="1" ht="28.5" x14ac:dyDescent="0.2">
      <c r="A65" s="82">
        <v>289</v>
      </c>
      <c r="B65" s="82">
        <v>297</v>
      </c>
      <c r="C65" s="171" t="s">
        <v>474</v>
      </c>
      <c r="D65" s="172" t="s">
        <v>475</v>
      </c>
      <c r="E65" s="93"/>
      <c r="F65" s="93" t="s">
        <v>596</v>
      </c>
      <c r="G65" s="93">
        <v>3.5000000000000003E-2</v>
      </c>
      <c r="H65" s="171" t="s">
        <v>36</v>
      </c>
      <c r="I65" s="132" t="s">
        <v>97</v>
      </c>
      <c r="J65" s="132" t="s">
        <v>29</v>
      </c>
      <c r="K65" s="132">
        <v>0.21</v>
      </c>
      <c r="L65" s="133">
        <v>0.21</v>
      </c>
      <c r="M65" s="134">
        <v>36008</v>
      </c>
      <c r="N65" s="132" t="s">
        <v>250</v>
      </c>
      <c r="O65" s="132" t="s">
        <v>236</v>
      </c>
      <c r="P65" s="132" t="s">
        <v>97</v>
      </c>
      <c r="Q65" s="135" t="s">
        <v>800</v>
      </c>
      <c r="R65" s="133" t="s">
        <v>801</v>
      </c>
      <c r="S65" s="132"/>
      <c r="T65" s="132" t="s">
        <v>253</v>
      </c>
      <c r="U65" s="133"/>
      <c r="V65" s="133" t="s">
        <v>642</v>
      </c>
      <c r="W65" s="132" t="s">
        <v>278</v>
      </c>
      <c r="X65" s="133"/>
      <c r="Y65" s="132" t="s">
        <v>97</v>
      </c>
      <c r="Z65" s="133" t="s">
        <v>483</v>
      </c>
      <c r="AA65" s="132">
        <v>3</v>
      </c>
      <c r="AB65" s="132">
        <v>10</v>
      </c>
      <c r="AC65" s="132"/>
      <c r="AD65" s="132"/>
      <c r="AE65" s="132"/>
      <c r="AF65" s="132"/>
      <c r="AG65" s="132">
        <v>30</v>
      </c>
      <c r="AH65" s="133"/>
      <c r="AI65" s="133"/>
      <c r="AJ65" s="184" t="s">
        <v>157</v>
      </c>
      <c r="AK65" s="132" t="s">
        <v>802</v>
      </c>
      <c r="AL65" s="137"/>
      <c r="AM65" s="132" t="s">
        <v>97</v>
      </c>
      <c r="AN65" s="134">
        <v>45672</v>
      </c>
      <c r="AO65" s="132" t="b">
        <v>0</v>
      </c>
    </row>
    <row r="66" spans="1:41" s="8" customFormat="1" ht="43.5" thickBot="1" x14ac:dyDescent="0.25">
      <c r="A66" s="82">
        <v>289</v>
      </c>
      <c r="B66" s="82">
        <v>297</v>
      </c>
      <c r="C66" s="171" t="s">
        <v>474</v>
      </c>
      <c r="D66" s="172" t="s">
        <v>475</v>
      </c>
      <c r="E66" s="93"/>
      <c r="F66" s="93" t="s">
        <v>596</v>
      </c>
      <c r="G66" s="93">
        <v>3.5000000000000003E-2</v>
      </c>
      <c r="H66" s="171" t="s">
        <v>36</v>
      </c>
      <c r="I66" s="86" t="s">
        <v>97</v>
      </c>
      <c r="J66" s="86" t="s">
        <v>47</v>
      </c>
      <c r="K66" s="86">
        <v>0.3</v>
      </c>
      <c r="L66" s="87">
        <v>0.3</v>
      </c>
      <c r="M66" s="88">
        <v>43709</v>
      </c>
      <c r="N66" s="86" t="s">
        <v>98</v>
      </c>
      <c r="O66" s="86" t="s">
        <v>236</v>
      </c>
      <c r="P66" s="86" t="s">
        <v>97</v>
      </c>
      <c r="Q66" s="138" t="s">
        <v>795</v>
      </c>
      <c r="R66" s="87" t="s">
        <v>796</v>
      </c>
      <c r="S66" s="86"/>
      <c r="T66" s="86" t="s">
        <v>253</v>
      </c>
      <c r="U66" s="87"/>
      <c r="V66" s="87" t="s">
        <v>797</v>
      </c>
      <c r="W66" s="86" t="s">
        <v>97</v>
      </c>
      <c r="X66" s="87" t="s">
        <v>803</v>
      </c>
      <c r="Y66" s="86" t="s">
        <v>97</v>
      </c>
      <c r="Z66" s="87" t="s">
        <v>453</v>
      </c>
      <c r="AA66" s="86">
        <v>6</v>
      </c>
      <c r="AB66" s="86">
        <v>30</v>
      </c>
      <c r="AC66" s="86"/>
      <c r="AD66" s="86"/>
      <c r="AE66" s="86"/>
      <c r="AF66" s="86"/>
      <c r="AG66" s="86">
        <v>200</v>
      </c>
      <c r="AH66" s="87"/>
      <c r="AI66" s="87"/>
      <c r="AJ66" s="97" t="s">
        <v>157</v>
      </c>
      <c r="AK66" s="86"/>
      <c r="AL66" s="90"/>
      <c r="AM66" s="86" t="s">
        <v>97</v>
      </c>
      <c r="AN66" s="88">
        <v>45672</v>
      </c>
      <c r="AO66" s="86" t="b">
        <v>0</v>
      </c>
    </row>
    <row r="67" spans="1:41" s="8" customFormat="1" ht="45.75" thickTop="1" x14ac:dyDescent="0.25">
      <c r="A67" s="71">
        <v>290</v>
      </c>
      <c r="B67" s="71">
        <v>298</v>
      </c>
      <c r="C67" s="163" t="s">
        <v>804</v>
      </c>
      <c r="D67" s="164" t="s">
        <v>805</v>
      </c>
      <c r="E67" s="74"/>
      <c r="F67" s="74" t="s">
        <v>596</v>
      </c>
      <c r="G67" s="74">
        <v>0.5</v>
      </c>
      <c r="H67" s="163" t="s">
        <v>36</v>
      </c>
      <c r="I67" s="165" t="s">
        <v>97</v>
      </c>
      <c r="J67" s="165" t="s">
        <v>36</v>
      </c>
      <c r="K67" s="165">
        <v>0.498</v>
      </c>
      <c r="L67" s="166">
        <v>0.5</v>
      </c>
      <c r="M67" s="167">
        <v>45586</v>
      </c>
      <c r="N67" s="165" t="s">
        <v>98</v>
      </c>
      <c r="O67" s="165" t="s">
        <v>236</v>
      </c>
      <c r="P67" s="165" t="s">
        <v>97</v>
      </c>
      <c r="Q67" s="168" t="s">
        <v>806</v>
      </c>
      <c r="R67" s="166" t="s">
        <v>807</v>
      </c>
      <c r="S67" s="165"/>
      <c r="T67" s="165" t="s">
        <v>246</v>
      </c>
      <c r="U67" s="166"/>
      <c r="V67" s="166" t="s">
        <v>650</v>
      </c>
      <c r="W67" s="165" t="s">
        <v>97</v>
      </c>
      <c r="X67" s="166" t="s">
        <v>607</v>
      </c>
      <c r="Y67" s="165" t="s">
        <v>97</v>
      </c>
      <c r="Z67" s="166" t="s">
        <v>808</v>
      </c>
      <c r="AA67" s="165">
        <v>6</v>
      </c>
      <c r="AB67" s="165">
        <v>30</v>
      </c>
      <c r="AC67" s="165">
        <v>3</v>
      </c>
      <c r="AD67" s="165"/>
      <c r="AE67" s="165"/>
      <c r="AF67" s="165"/>
      <c r="AG67" s="165">
        <v>600</v>
      </c>
      <c r="AH67" s="166"/>
      <c r="AI67" s="166" t="s">
        <v>809</v>
      </c>
      <c r="AJ67" s="182" t="s">
        <v>157</v>
      </c>
      <c r="AK67" s="80"/>
      <c r="AL67" s="79" t="s">
        <v>810</v>
      </c>
      <c r="AM67" s="80" t="s">
        <v>97</v>
      </c>
      <c r="AN67" s="170">
        <v>45672</v>
      </c>
      <c r="AO67" s="80" t="b">
        <v>1</v>
      </c>
    </row>
    <row r="68" spans="1:41" s="8" customFormat="1" ht="43.5" thickBot="1" x14ac:dyDescent="0.25">
      <c r="A68" s="82">
        <v>290</v>
      </c>
      <c r="B68" s="82">
        <v>298</v>
      </c>
      <c r="C68" s="171" t="s">
        <v>804</v>
      </c>
      <c r="D68" s="172" t="s">
        <v>805</v>
      </c>
      <c r="E68" s="93"/>
      <c r="F68" s="93" t="s">
        <v>596</v>
      </c>
      <c r="G68" s="93">
        <v>0.5</v>
      </c>
      <c r="H68" s="171" t="s">
        <v>36</v>
      </c>
      <c r="I68" s="86" t="s">
        <v>97</v>
      </c>
      <c r="J68" s="86" t="s">
        <v>47</v>
      </c>
      <c r="K68" s="86">
        <v>12</v>
      </c>
      <c r="L68" s="87">
        <v>12</v>
      </c>
      <c r="M68" s="88">
        <v>42430</v>
      </c>
      <c r="N68" s="86" t="s">
        <v>250</v>
      </c>
      <c r="O68" s="86" t="s">
        <v>236</v>
      </c>
      <c r="P68" s="86" t="s">
        <v>97</v>
      </c>
      <c r="Q68" s="138" t="s">
        <v>806</v>
      </c>
      <c r="R68" s="87" t="s">
        <v>807</v>
      </c>
      <c r="S68" s="86"/>
      <c r="T68" s="86" t="s">
        <v>246</v>
      </c>
      <c r="U68" s="87"/>
      <c r="V68" s="87" t="s">
        <v>650</v>
      </c>
      <c r="W68" s="86" t="s">
        <v>97</v>
      </c>
      <c r="X68" s="87" t="s">
        <v>811</v>
      </c>
      <c r="Y68" s="86" t="s">
        <v>97</v>
      </c>
      <c r="Z68" s="87" t="s">
        <v>808</v>
      </c>
      <c r="AA68" s="86">
        <v>6</v>
      </c>
      <c r="AB68" s="86">
        <v>30</v>
      </c>
      <c r="AC68" s="86">
        <v>3</v>
      </c>
      <c r="AD68" s="86"/>
      <c r="AE68" s="86"/>
      <c r="AF68" s="86"/>
      <c r="AG68" s="86">
        <v>600</v>
      </c>
      <c r="AH68" s="87"/>
      <c r="AI68" s="87"/>
      <c r="AJ68" s="97" t="s">
        <v>157</v>
      </c>
      <c r="AK68" s="86" t="s">
        <v>270</v>
      </c>
      <c r="AL68" s="90"/>
      <c r="AM68" s="86" t="s">
        <v>97</v>
      </c>
      <c r="AN68" s="88">
        <v>45672</v>
      </c>
      <c r="AO68" s="86" t="b">
        <v>0</v>
      </c>
    </row>
    <row r="69" spans="1:41" s="8" customFormat="1" ht="30.75" thickTop="1" x14ac:dyDescent="0.25">
      <c r="A69" s="71">
        <v>352</v>
      </c>
      <c r="B69" s="71">
        <v>365</v>
      </c>
      <c r="C69" s="163" t="s">
        <v>812</v>
      </c>
      <c r="D69" s="164" t="s">
        <v>813</v>
      </c>
      <c r="E69" s="74"/>
      <c r="F69" s="74" t="s">
        <v>596</v>
      </c>
      <c r="G69" s="74">
        <v>0.1</v>
      </c>
      <c r="H69" s="163" t="s">
        <v>29</v>
      </c>
      <c r="I69" s="165" t="s">
        <v>97</v>
      </c>
      <c r="J69" s="165" t="s">
        <v>29</v>
      </c>
      <c r="K69" s="165">
        <v>0.1</v>
      </c>
      <c r="L69" s="166">
        <v>0.1</v>
      </c>
      <c r="M69" s="167">
        <v>45566</v>
      </c>
      <c r="N69" s="165" t="s">
        <v>98</v>
      </c>
      <c r="O69" s="165" t="s">
        <v>236</v>
      </c>
      <c r="P69" s="165" t="s">
        <v>97</v>
      </c>
      <c r="Q69" s="168" t="s">
        <v>814</v>
      </c>
      <c r="R69" s="166" t="s">
        <v>815</v>
      </c>
      <c r="S69" s="165"/>
      <c r="T69" s="165" t="s">
        <v>246</v>
      </c>
      <c r="U69" s="166"/>
      <c r="V69" s="166" t="s">
        <v>816</v>
      </c>
      <c r="W69" s="165" t="s">
        <v>97</v>
      </c>
      <c r="X69" s="166" t="s">
        <v>707</v>
      </c>
      <c r="Y69" s="165" t="s">
        <v>97</v>
      </c>
      <c r="Z69" s="166" t="s">
        <v>817</v>
      </c>
      <c r="AA69" s="165">
        <v>3</v>
      </c>
      <c r="AB69" s="165">
        <v>10</v>
      </c>
      <c r="AC69" s="165">
        <v>10</v>
      </c>
      <c r="AD69" s="165"/>
      <c r="AE69" s="165"/>
      <c r="AF69" s="165"/>
      <c r="AG69" s="165">
        <v>300</v>
      </c>
      <c r="AH69" s="166"/>
      <c r="AI69" s="166" t="s">
        <v>818</v>
      </c>
      <c r="AJ69" s="175" t="s">
        <v>819</v>
      </c>
      <c r="AK69" s="80"/>
      <c r="AL69" s="79" t="s">
        <v>818</v>
      </c>
      <c r="AM69" s="80" t="s">
        <v>97</v>
      </c>
      <c r="AN69" s="170">
        <v>45672</v>
      </c>
      <c r="AO69" s="80" t="b">
        <v>1</v>
      </c>
    </row>
    <row r="70" spans="1:41" s="8" customFormat="1" ht="43.5" thickBot="1" x14ac:dyDescent="0.25">
      <c r="A70" s="82">
        <v>352</v>
      </c>
      <c r="B70" s="82">
        <v>365</v>
      </c>
      <c r="C70" s="171" t="s">
        <v>812</v>
      </c>
      <c r="D70" s="172" t="s">
        <v>813</v>
      </c>
      <c r="E70" s="93"/>
      <c r="F70" s="93" t="s">
        <v>596</v>
      </c>
      <c r="G70" s="93">
        <v>0.1</v>
      </c>
      <c r="H70" s="171" t="s">
        <v>29</v>
      </c>
      <c r="I70" s="86" t="s">
        <v>97</v>
      </c>
      <c r="J70" s="86" t="s">
        <v>47</v>
      </c>
      <c r="K70" s="86">
        <v>0.2</v>
      </c>
      <c r="L70" s="87">
        <v>0.2</v>
      </c>
      <c r="M70" s="88">
        <v>40969</v>
      </c>
      <c r="N70" s="86" t="s">
        <v>267</v>
      </c>
      <c r="O70" s="86" t="s">
        <v>280</v>
      </c>
      <c r="P70" s="86" t="s">
        <v>97</v>
      </c>
      <c r="Q70" s="138" t="s">
        <v>820</v>
      </c>
      <c r="R70" s="87" t="s">
        <v>821</v>
      </c>
      <c r="S70" s="86"/>
      <c r="T70" s="86" t="s">
        <v>239</v>
      </c>
      <c r="U70" s="87"/>
      <c r="V70" s="87" t="s">
        <v>822</v>
      </c>
      <c r="W70" s="86" t="s">
        <v>97</v>
      </c>
      <c r="X70" s="87" t="s">
        <v>823</v>
      </c>
      <c r="Y70" s="86" t="s">
        <v>278</v>
      </c>
      <c r="Z70" s="87"/>
      <c r="AA70" s="86">
        <v>10</v>
      </c>
      <c r="AB70" s="86">
        <v>30</v>
      </c>
      <c r="AC70" s="86">
        <v>3</v>
      </c>
      <c r="AD70" s="86"/>
      <c r="AE70" s="86"/>
      <c r="AF70" s="86"/>
      <c r="AG70" s="86">
        <v>1000</v>
      </c>
      <c r="AH70" s="87"/>
      <c r="AI70" s="87"/>
      <c r="AJ70" s="89" t="s">
        <v>101</v>
      </c>
      <c r="AK70" s="86" t="s">
        <v>236</v>
      </c>
      <c r="AL70" s="90"/>
      <c r="AM70" s="86" t="s">
        <v>97</v>
      </c>
      <c r="AN70" s="88">
        <v>45672</v>
      </c>
      <c r="AO70" s="86" t="b">
        <v>0</v>
      </c>
    </row>
    <row r="71" spans="1:41" s="8" customFormat="1" ht="30.75" thickTop="1" x14ac:dyDescent="0.25">
      <c r="A71" s="71">
        <v>353</v>
      </c>
      <c r="B71" s="71">
        <v>366</v>
      </c>
      <c r="C71" s="163" t="s">
        <v>148</v>
      </c>
      <c r="D71" s="164" t="s">
        <v>149</v>
      </c>
      <c r="E71" s="74"/>
      <c r="F71" s="74" t="s">
        <v>596</v>
      </c>
      <c r="G71" s="74">
        <v>0.1</v>
      </c>
      <c r="H71" s="163" t="s">
        <v>29</v>
      </c>
      <c r="I71" s="165" t="s">
        <v>97</v>
      </c>
      <c r="J71" s="165" t="s">
        <v>29</v>
      </c>
      <c r="K71" s="165">
        <v>0.1</v>
      </c>
      <c r="L71" s="166">
        <v>0.1</v>
      </c>
      <c r="M71" s="167">
        <v>45566</v>
      </c>
      <c r="N71" s="165" t="s">
        <v>98</v>
      </c>
      <c r="O71" s="165" t="s">
        <v>236</v>
      </c>
      <c r="P71" s="165" t="s">
        <v>97</v>
      </c>
      <c r="Q71" s="168" t="s">
        <v>814</v>
      </c>
      <c r="R71" s="166" t="s">
        <v>815</v>
      </c>
      <c r="S71" s="165"/>
      <c r="T71" s="165" t="s">
        <v>246</v>
      </c>
      <c r="U71" s="166"/>
      <c r="V71" s="166" t="s">
        <v>816</v>
      </c>
      <c r="W71" s="165" t="s">
        <v>97</v>
      </c>
      <c r="X71" s="166" t="s">
        <v>707</v>
      </c>
      <c r="Y71" s="165" t="s">
        <v>97</v>
      </c>
      <c r="Z71" s="166" t="s">
        <v>817</v>
      </c>
      <c r="AA71" s="165">
        <v>3</v>
      </c>
      <c r="AB71" s="165">
        <v>10</v>
      </c>
      <c r="AC71" s="165">
        <v>10</v>
      </c>
      <c r="AD71" s="165"/>
      <c r="AE71" s="165"/>
      <c r="AF71" s="165"/>
      <c r="AG71" s="165">
        <v>300</v>
      </c>
      <c r="AH71" s="166"/>
      <c r="AI71" s="166" t="s">
        <v>824</v>
      </c>
      <c r="AJ71" s="175" t="s">
        <v>819</v>
      </c>
      <c r="AK71" s="80"/>
      <c r="AL71" s="79" t="s">
        <v>818</v>
      </c>
      <c r="AM71" s="80" t="s">
        <v>97</v>
      </c>
      <c r="AN71" s="170">
        <v>45672</v>
      </c>
      <c r="AO71" s="80" t="b">
        <v>1</v>
      </c>
    </row>
    <row r="72" spans="1:41" s="8" customFormat="1" ht="43.5" thickBot="1" x14ac:dyDescent="0.25">
      <c r="A72" s="82">
        <v>353</v>
      </c>
      <c r="B72" s="82">
        <v>366</v>
      </c>
      <c r="C72" s="171" t="s">
        <v>148</v>
      </c>
      <c r="D72" s="172" t="s">
        <v>149</v>
      </c>
      <c r="E72" s="93"/>
      <c r="F72" s="93" t="s">
        <v>596</v>
      </c>
      <c r="G72" s="93">
        <v>0.1</v>
      </c>
      <c r="H72" s="171" t="s">
        <v>29</v>
      </c>
      <c r="I72" s="86" t="s">
        <v>97</v>
      </c>
      <c r="J72" s="86" t="s">
        <v>47</v>
      </c>
      <c r="K72" s="86">
        <v>0.2</v>
      </c>
      <c r="L72" s="87">
        <v>0.2</v>
      </c>
      <c r="M72" s="88">
        <v>40969</v>
      </c>
      <c r="N72" s="86" t="s">
        <v>267</v>
      </c>
      <c r="O72" s="86" t="s">
        <v>280</v>
      </c>
      <c r="P72" s="86" t="s">
        <v>97</v>
      </c>
      <c r="Q72" s="138" t="s">
        <v>820</v>
      </c>
      <c r="R72" s="87" t="s">
        <v>821</v>
      </c>
      <c r="S72" s="86"/>
      <c r="T72" s="86" t="s">
        <v>239</v>
      </c>
      <c r="U72" s="87"/>
      <c r="V72" s="87" t="s">
        <v>822</v>
      </c>
      <c r="W72" s="86" t="s">
        <v>97</v>
      </c>
      <c r="X72" s="87" t="s">
        <v>823</v>
      </c>
      <c r="Y72" s="86" t="s">
        <v>278</v>
      </c>
      <c r="Z72" s="87"/>
      <c r="AA72" s="86">
        <v>10</v>
      </c>
      <c r="AB72" s="86">
        <v>30</v>
      </c>
      <c r="AC72" s="86">
        <v>3</v>
      </c>
      <c r="AD72" s="86"/>
      <c r="AE72" s="86"/>
      <c r="AF72" s="86"/>
      <c r="AG72" s="86">
        <v>1000</v>
      </c>
      <c r="AH72" s="87"/>
      <c r="AI72" s="87"/>
      <c r="AJ72" s="97" t="s">
        <v>157</v>
      </c>
      <c r="AK72" s="86" t="s">
        <v>236</v>
      </c>
      <c r="AL72" s="90"/>
      <c r="AM72" s="86" t="s">
        <v>97</v>
      </c>
      <c r="AN72" s="88">
        <v>45672</v>
      </c>
      <c r="AO72" s="86" t="b">
        <v>0</v>
      </c>
    </row>
    <row r="73" spans="1:41" s="8" customFormat="1" ht="75.75" thickTop="1" x14ac:dyDescent="0.25">
      <c r="A73" s="71">
        <v>388</v>
      </c>
      <c r="B73" s="71">
        <v>446</v>
      </c>
      <c r="C73" s="163" t="s">
        <v>825</v>
      </c>
      <c r="D73" s="164" t="s">
        <v>826</v>
      </c>
      <c r="E73" s="74"/>
      <c r="F73" s="74" t="s">
        <v>596</v>
      </c>
      <c r="G73" s="74">
        <v>2.8000000000000001E-2</v>
      </c>
      <c r="H73" s="163" t="s">
        <v>36</v>
      </c>
      <c r="I73" s="165" t="s">
        <v>97</v>
      </c>
      <c r="J73" s="165" t="s">
        <v>36</v>
      </c>
      <c r="K73" s="165">
        <v>2.8000000000000001E-2</v>
      </c>
      <c r="L73" s="166">
        <v>2.8000000000000001E-2</v>
      </c>
      <c r="M73" s="167">
        <v>45146</v>
      </c>
      <c r="N73" s="165" t="s">
        <v>98</v>
      </c>
      <c r="O73" s="165" t="s">
        <v>270</v>
      </c>
      <c r="P73" s="165" t="s">
        <v>97</v>
      </c>
      <c r="Q73" s="168" t="s">
        <v>827</v>
      </c>
      <c r="R73" s="166" t="s">
        <v>3427</v>
      </c>
      <c r="S73" s="165"/>
      <c r="T73" s="165" t="s">
        <v>253</v>
      </c>
      <c r="U73" s="166"/>
      <c r="V73" s="166" t="s">
        <v>452</v>
      </c>
      <c r="W73" s="165" t="s">
        <v>97</v>
      </c>
      <c r="X73" s="166" t="s">
        <v>828</v>
      </c>
      <c r="Y73" s="165" t="s">
        <v>278</v>
      </c>
      <c r="Z73" s="166"/>
      <c r="AA73" s="165">
        <v>10</v>
      </c>
      <c r="AB73" s="165">
        <v>10</v>
      </c>
      <c r="AC73" s="165">
        <v>1</v>
      </c>
      <c r="AD73" s="165">
        <v>1</v>
      </c>
      <c r="AE73" s="165">
        <v>1</v>
      </c>
      <c r="AF73" s="165"/>
      <c r="AG73" s="165">
        <v>100</v>
      </c>
      <c r="AH73" s="166"/>
      <c r="AI73" s="166" t="s">
        <v>3428</v>
      </c>
      <c r="AJ73" s="182" t="s">
        <v>157</v>
      </c>
      <c r="AK73" s="80"/>
      <c r="AL73" s="79" t="s">
        <v>3429</v>
      </c>
      <c r="AM73" s="80" t="s">
        <v>97</v>
      </c>
      <c r="AN73" s="170">
        <v>45672</v>
      </c>
      <c r="AO73" s="80" t="b">
        <v>1</v>
      </c>
    </row>
    <row r="74" spans="1:41" s="8" customFormat="1" ht="29.25" thickBot="1" x14ac:dyDescent="0.25">
      <c r="A74" s="82">
        <v>388</v>
      </c>
      <c r="B74" s="82">
        <v>446</v>
      </c>
      <c r="C74" s="171" t="s">
        <v>825</v>
      </c>
      <c r="D74" s="172" t="s">
        <v>826</v>
      </c>
      <c r="E74" s="93"/>
      <c r="F74" s="93" t="s">
        <v>596</v>
      </c>
      <c r="G74" s="93">
        <v>2.8000000000000001E-2</v>
      </c>
      <c r="H74" s="171" t="s">
        <v>36</v>
      </c>
      <c r="I74" s="86" t="s">
        <v>97</v>
      </c>
      <c r="J74" s="86" t="s">
        <v>29</v>
      </c>
      <c r="K74" s="86">
        <v>0.02</v>
      </c>
      <c r="L74" s="87">
        <v>0.02</v>
      </c>
      <c r="M74" s="88">
        <v>42736</v>
      </c>
      <c r="N74" s="86" t="s">
        <v>250</v>
      </c>
      <c r="O74" s="86" t="s">
        <v>270</v>
      </c>
      <c r="P74" s="86" t="s">
        <v>97</v>
      </c>
      <c r="Q74" s="138" t="s">
        <v>827</v>
      </c>
      <c r="R74" s="87" t="s">
        <v>3427</v>
      </c>
      <c r="S74" s="86"/>
      <c r="T74" s="86" t="s">
        <v>253</v>
      </c>
      <c r="U74" s="87"/>
      <c r="V74" s="87" t="s">
        <v>452</v>
      </c>
      <c r="W74" s="86" t="s">
        <v>97</v>
      </c>
      <c r="X74" s="87" t="s">
        <v>372</v>
      </c>
      <c r="Y74" s="86" t="s">
        <v>278</v>
      </c>
      <c r="Z74" s="87"/>
      <c r="AA74" s="86">
        <v>10</v>
      </c>
      <c r="AB74" s="86">
        <v>10</v>
      </c>
      <c r="AC74" s="86">
        <v>1</v>
      </c>
      <c r="AD74" s="86">
        <v>1</v>
      </c>
      <c r="AE74" s="86">
        <v>1</v>
      </c>
      <c r="AF74" s="86"/>
      <c r="AG74" s="86">
        <v>100</v>
      </c>
      <c r="AH74" s="87"/>
      <c r="AI74" s="87"/>
      <c r="AJ74" s="97" t="s">
        <v>157</v>
      </c>
      <c r="AK74" s="86" t="s">
        <v>829</v>
      </c>
      <c r="AL74" s="90"/>
      <c r="AM74" s="86" t="s">
        <v>97</v>
      </c>
      <c r="AN74" s="88">
        <v>45672</v>
      </c>
      <c r="AO74" s="86" t="b">
        <v>0</v>
      </c>
    </row>
    <row r="75" spans="1:41" s="8" customFormat="1" ht="30.75" thickTop="1" x14ac:dyDescent="0.25">
      <c r="A75" s="71">
        <v>410</v>
      </c>
      <c r="B75" s="71">
        <v>497</v>
      </c>
      <c r="C75" s="163" t="s">
        <v>830</v>
      </c>
      <c r="D75" s="164" t="s">
        <v>831</v>
      </c>
      <c r="E75" s="74"/>
      <c r="F75" s="74" t="s">
        <v>596</v>
      </c>
      <c r="G75" s="74">
        <v>670</v>
      </c>
      <c r="H75" s="163" t="s">
        <v>36</v>
      </c>
      <c r="I75" s="165" t="s">
        <v>97</v>
      </c>
      <c r="J75" s="165" t="s">
        <v>36</v>
      </c>
      <c r="K75" s="165">
        <v>667</v>
      </c>
      <c r="L75" s="166">
        <v>670</v>
      </c>
      <c r="M75" s="167">
        <v>45579</v>
      </c>
      <c r="N75" s="165" t="s">
        <v>108</v>
      </c>
      <c r="O75" s="165" t="s">
        <v>258</v>
      </c>
      <c r="P75" s="165" t="s">
        <v>97</v>
      </c>
      <c r="Q75" s="168" t="s">
        <v>832</v>
      </c>
      <c r="R75" s="166" t="s">
        <v>833</v>
      </c>
      <c r="S75" s="165"/>
      <c r="T75" s="165" t="s">
        <v>253</v>
      </c>
      <c r="U75" s="166"/>
      <c r="V75" s="166" t="s">
        <v>655</v>
      </c>
      <c r="W75" s="165" t="s">
        <v>97</v>
      </c>
      <c r="X75" s="166" t="s">
        <v>834</v>
      </c>
      <c r="Y75" s="165" t="s">
        <v>278</v>
      </c>
      <c r="Z75" s="166" t="s">
        <v>835</v>
      </c>
      <c r="AA75" s="165">
        <v>1</v>
      </c>
      <c r="AB75" s="165">
        <v>10</v>
      </c>
      <c r="AC75" s="165">
        <v>1</v>
      </c>
      <c r="AD75" s="165">
        <v>1</v>
      </c>
      <c r="AE75" s="165">
        <v>1</v>
      </c>
      <c r="AF75" s="165"/>
      <c r="AG75" s="165">
        <v>10</v>
      </c>
      <c r="AH75" s="166"/>
      <c r="AI75" s="166" t="s">
        <v>836</v>
      </c>
      <c r="AJ75" s="182" t="s">
        <v>157</v>
      </c>
      <c r="AK75" s="80"/>
      <c r="AL75" s="79" t="s">
        <v>837</v>
      </c>
      <c r="AM75" s="80" t="s">
        <v>97</v>
      </c>
      <c r="AN75" s="170">
        <v>45672</v>
      </c>
      <c r="AO75" s="80" t="b">
        <v>1</v>
      </c>
    </row>
    <row r="76" spans="1:41" s="8" customFormat="1" ht="30" x14ac:dyDescent="0.25">
      <c r="A76" s="82">
        <v>410</v>
      </c>
      <c r="B76" s="82">
        <v>497</v>
      </c>
      <c r="C76" s="171" t="s">
        <v>830</v>
      </c>
      <c r="D76" s="172" t="s">
        <v>831</v>
      </c>
      <c r="E76" s="93"/>
      <c r="F76" s="93" t="s">
        <v>596</v>
      </c>
      <c r="G76" s="93">
        <v>670</v>
      </c>
      <c r="H76" s="171" t="s">
        <v>36</v>
      </c>
      <c r="I76" s="176" t="s">
        <v>97</v>
      </c>
      <c r="J76" s="176" t="s">
        <v>36</v>
      </c>
      <c r="K76" s="176">
        <v>667</v>
      </c>
      <c r="L76" s="177">
        <v>670</v>
      </c>
      <c r="M76" s="178">
        <v>45579</v>
      </c>
      <c r="N76" s="176" t="s">
        <v>108</v>
      </c>
      <c r="O76" s="176" t="s">
        <v>236</v>
      </c>
      <c r="P76" s="176" t="s">
        <v>97</v>
      </c>
      <c r="Q76" s="179" t="s">
        <v>832</v>
      </c>
      <c r="R76" s="177" t="s">
        <v>833</v>
      </c>
      <c r="S76" s="176"/>
      <c r="T76" s="176" t="s">
        <v>253</v>
      </c>
      <c r="U76" s="177"/>
      <c r="V76" s="177" t="s">
        <v>655</v>
      </c>
      <c r="W76" s="176" t="s">
        <v>97</v>
      </c>
      <c r="X76" s="177" t="s">
        <v>834</v>
      </c>
      <c r="Y76" s="176" t="s">
        <v>278</v>
      </c>
      <c r="Z76" s="177" t="s">
        <v>835</v>
      </c>
      <c r="AA76" s="176">
        <v>1</v>
      </c>
      <c r="AB76" s="176">
        <v>10</v>
      </c>
      <c r="AC76" s="176">
        <v>1</v>
      </c>
      <c r="AD76" s="176">
        <v>1</v>
      </c>
      <c r="AE76" s="176">
        <v>1</v>
      </c>
      <c r="AF76" s="176"/>
      <c r="AG76" s="176">
        <v>10</v>
      </c>
      <c r="AH76" s="177"/>
      <c r="AI76" s="177" t="s">
        <v>836</v>
      </c>
      <c r="AJ76" s="183" t="s">
        <v>157</v>
      </c>
      <c r="AK76" s="132"/>
      <c r="AL76" s="137"/>
      <c r="AM76" s="132" t="s">
        <v>97</v>
      </c>
      <c r="AN76" s="181">
        <v>45672</v>
      </c>
      <c r="AO76" s="132" t="b">
        <v>1</v>
      </c>
    </row>
    <row r="77" spans="1:41" s="8" customFormat="1" ht="42.75" x14ac:dyDescent="0.2">
      <c r="A77" s="82">
        <v>410</v>
      </c>
      <c r="B77" s="82">
        <v>497</v>
      </c>
      <c r="C77" s="171" t="s">
        <v>830</v>
      </c>
      <c r="D77" s="172" t="s">
        <v>831</v>
      </c>
      <c r="E77" s="93"/>
      <c r="F77" s="93" t="s">
        <v>596</v>
      </c>
      <c r="G77" s="93">
        <v>670</v>
      </c>
      <c r="H77" s="171" t="s">
        <v>36</v>
      </c>
      <c r="I77" s="132" t="s">
        <v>97</v>
      </c>
      <c r="J77" s="132" t="s">
        <v>47</v>
      </c>
      <c r="K77" s="132">
        <v>5800</v>
      </c>
      <c r="L77" s="133">
        <v>5800</v>
      </c>
      <c r="M77" s="134">
        <v>36251</v>
      </c>
      <c r="N77" s="132" t="s">
        <v>108</v>
      </c>
      <c r="O77" s="132" t="s">
        <v>258</v>
      </c>
      <c r="P77" s="132" t="s">
        <v>97</v>
      </c>
      <c r="Q77" s="135" t="s">
        <v>832</v>
      </c>
      <c r="R77" s="133" t="s">
        <v>833</v>
      </c>
      <c r="S77" s="132"/>
      <c r="T77" s="132" t="s">
        <v>253</v>
      </c>
      <c r="U77" s="133"/>
      <c r="V77" s="133" t="s">
        <v>655</v>
      </c>
      <c r="W77" s="132" t="s">
        <v>97</v>
      </c>
      <c r="X77" s="133" t="s">
        <v>838</v>
      </c>
      <c r="Y77" s="132" t="s">
        <v>278</v>
      </c>
      <c r="Z77" s="133" t="s">
        <v>835</v>
      </c>
      <c r="AA77" s="132">
        <v>1</v>
      </c>
      <c r="AB77" s="132">
        <v>10</v>
      </c>
      <c r="AC77" s="132">
        <v>1</v>
      </c>
      <c r="AD77" s="132">
        <v>1</v>
      </c>
      <c r="AE77" s="132">
        <v>1</v>
      </c>
      <c r="AF77" s="132"/>
      <c r="AG77" s="132">
        <v>10</v>
      </c>
      <c r="AH77" s="133"/>
      <c r="AI77" s="133"/>
      <c r="AJ77" s="184" t="s">
        <v>157</v>
      </c>
      <c r="AK77" s="132" t="s">
        <v>350</v>
      </c>
      <c r="AL77" s="137"/>
      <c r="AM77" s="132" t="s">
        <v>97</v>
      </c>
      <c r="AN77" s="134">
        <v>45672</v>
      </c>
      <c r="AO77" s="132" t="b">
        <v>0</v>
      </c>
    </row>
    <row r="78" spans="1:41" s="8" customFormat="1" ht="43.5" thickBot="1" x14ac:dyDescent="0.25">
      <c r="A78" s="82">
        <v>410</v>
      </c>
      <c r="B78" s="82">
        <v>497</v>
      </c>
      <c r="C78" s="171" t="s">
        <v>830</v>
      </c>
      <c r="D78" s="172" t="s">
        <v>831</v>
      </c>
      <c r="E78" s="93"/>
      <c r="F78" s="93" t="s">
        <v>596</v>
      </c>
      <c r="G78" s="93">
        <v>670</v>
      </c>
      <c r="H78" s="171" t="s">
        <v>36</v>
      </c>
      <c r="I78" s="86" t="s">
        <v>97</v>
      </c>
      <c r="J78" s="86" t="s">
        <v>47</v>
      </c>
      <c r="K78" s="86">
        <v>5800</v>
      </c>
      <c r="L78" s="87">
        <v>5800</v>
      </c>
      <c r="M78" s="88">
        <v>36251</v>
      </c>
      <c r="N78" s="86" t="s">
        <v>108</v>
      </c>
      <c r="O78" s="86" t="s">
        <v>236</v>
      </c>
      <c r="P78" s="86" t="s">
        <v>97</v>
      </c>
      <c r="Q78" s="138" t="s">
        <v>832</v>
      </c>
      <c r="R78" s="87" t="s">
        <v>833</v>
      </c>
      <c r="S78" s="86"/>
      <c r="T78" s="86" t="s">
        <v>253</v>
      </c>
      <c r="U78" s="87"/>
      <c r="V78" s="87" t="s">
        <v>655</v>
      </c>
      <c r="W78" s="86" t="s">
        <v>97</v>
      </c>
      <c r="X78" s="87" t="s">
        <v>838</v>
      </c>
      <c r="Y78" s="86" t="s">
        <v>278</v>
      </c>
      <c r="Z78" s="87" t="s">
        <v>835</v>
      </c>
      <c r="AA78" s="86">
        <v>1</v>
      </c>
      <c r="AB78" s="86">
        <v>10</v>
      </c>
      <c r="AC78" s="86">
        <v>1</v>
      </c>
      <c r="AD78" s="86">
        <v>1</v>
      </c>
      <c r="AE78" s="86">
        <v>1</v>
      </c>
      <c r="AF78" s="86"/>
      <c r="AG78" s="86">
        <v>10</v>
      </c>
      <c r="AH78" s="87"/>
      <c r="AI78" s="87"/>
      <c r="AJ78" s="97" t="s">
        <v>157</v>
      </c>
      <c r="AK78" s="86" t="s">
        <v>350</v>
      </c>
      <c r="AL78" s="90"/>
      <c r="AM78" s="86" t="s">
        <v>97</v>
      </c>
      <c r="AN78" s="88">
        <v>45672</v>
      </c>
      <c r="AO78" s="86" t="b">
        <v>0</v>
      </c>
    </row>
    <row r="79" spans="1:41" s="8" customFormat="1" ht="30.75" thickTop="1" x14ac:dyDescent="0.25">
      <c r="A79" s="71">
        <v>417</v>
      </c>
      <c r="B79" s="71">
        <v>503</v>
      </c>
      <c r="C79" s="163" t="s">
        <v>839</v>
      </c>
      <c r="D79" s="164" t="s">
        <v>840</v>
      </c>
      <c r="E79" s="74"/>
      <c r="F79" s="74" t="s">
        <v>596</v>
      </c>
      <c r="G79" s="74">
        <v>0.17</v>
      </c>
      <c r="H79" s="163" t="s">
        <v>36</v>
      </c>
      <c r="I79" s="165" t="s">
        <v>97</v>
      </c>
      <c r="J79" s="165" t="s">
        <v>36</v>
      </c>
      <c r="K79" s="165">
        <v>0.16669999999999999</v>
      </c>
      <c r="L79" s="166">
        <v>0.17</v>
      </c>
      <c r="M79" s="167">
        <v>36251</v>
      </c>
      <c r="N79" s="165" t="s">
        <v>250</v>
      </c>
      <c r="O79" s="165" t="s">
        <v>236</v>
      </c>
      <c r="P79" s="165" t="s">
        <v>97</v>
      </c>
      <c r="Q79" s="168" t="s">
        <v>841</v>
      </c>
      <c r="R79" s="166" t="s">
        <v>842</v>
      </c>
      <c r="S79" s="165"/>
      <c r="T79" s="165" t="s">
        <v>253</v>
      </c>
      <c r="U79" s="166"/>
      <c r="V79" s="166" t="s">
        <v>784</v>
      </c>
      <c r="W79" s="165" t="s">
        <v>278</v>
      </c>
      <c r="X79" s="188" t="s">
        <v>843</v>
      </c>
      <c r="Y79" s="165" t="s">
        <v>278</v>
      </c>
      <c r="Z79" s="166"/>
      <c r="AA79" s="165">
        <v>10</v>
      </c>
      <c r="AB79" s="165">
        <v>10</v>
      </c>
      <c r="AC79" s="165"/>
      <c r="AD79" s="165"/>
      <c r="AE79" s="165"/>
      <c r="AF79" s="165"/>
      <c r="AG79" s="165">
        <v>100</v>
      </c>
      <c r="AH79" s="166"/>
      <c r="AI79" s="185" t="s">
        <v>844</v>
      </c>
      <c r="AJ79" s="182" t="s">
        <v>157</v>
      </c>
      <c r="AK79" s="80"/>
      <c r="AL79" s="79" t="s">
        <v>845</v>
      </c>
      <c r="AM79" s="80" t="s">
        <v>97</v>
      </c>
      <c r="AN79" s="170">
        <v>45672</v>
      </c>
      <c r="AO79" s="80" t="b">
        <v>1</v>
      </c>
    </row>
    <row r="80" spans="1:41" s="8" customFormat="1" ht="15" thickBot="1" x14ac:dyDescent="0.25">
      <c r="A80" s="82">
        <v>417</v>
      </c>
      <c r="B80" s="82">
        <v>503</v>
      </c>
      <c r="C80" s="171" t="s">
        <v>839</v>
      </c>
      <c r="D80" s="172" t="s">
        <v>840</v>
      </c>
      <c r="E80" s="93"/>
      <c r="F80" s="93" t="s">
        <v>596</v>
      </c>
      <c r="G80" s="93">
        <v>0.17</v>
      </c>
      <c r="H80" s="171" t="s">
        <v>36</v>
      </c>
      <c r="I80" s="86" t="s">
        <v>97</v>
      </c>
      <c r="J80" s="86" t="s">
        <v>47</v>
      </c>
      <c r="K80" s="86">
        <v>4</v>
      </c>
      <c r="L80" s="87">
        <v>4</v>
      </c>
      <c r="M80" s="88">
        <v>36251</v>
      </c>
      <c r="N80" s="86" t="s">
        <v>250</v>
      </c>
      <c r="O80" s="86" t="s">
        <v>236</v>
      </c>
      <c r="P80" s="86" t="s">
        <v>97</v>
      </c>
      <c r="Q80" s="138" t="s">
        <v>841</v>
      </c>
      <c r="R80" s="87" t="s">
        <v>842</v>
      </c>
      <c r="S80" s="86"/>
      <c r="T80" s="86" t="s">
        <v>253</v>
      </c>
      <c r="U80" s="87"/>
      <c r="V80" s="87" t="s">
        <v>784</v>
      </c>
      <c r="W80" s="86" t="s">
        <v>278</v>
      </c>
      <c r="X80" s="87"/>
      <c r="Y80" s="86" t="s">
        <v>278</v>
      </c>
      <c r="Z80" s="87"/>
      <c r="AA80" s="86">
        <v>10</v>
      </c>
      <c r="AB80" s="86">
        <v>10</v>
      </c>
      <c r="AC80" s="86"/>
      <c r="AD80" s="86"/>
      <c r="AE80" s="86"/>
      <c r="AF80" s="86"/>
      <c r="AG80" s="86">
        <v>100</v>
      </c>
      <c r="AH80" s="87"/>
      <c r="AI80" s="87"/>
      <c r="AJ80" s="97" t="s">
        <v>157</v>
      </c>
      <c r="AK80" s="86"/>
      <c r="AL80" s="90"/>
      <c r="AM80" s="86" t="s">
        <v>97</v>
      </c>
      <c r="AN80" s="88">
        <v>45672</v>
      </c>
      <c r="AO80" s="86" t="b">
        <v>0</v>
      </c>
    </row>
    <row r="81" spans="1:41" s="8" customFormat="1" ht="120.75" thickTop="1" x14ac:dyDescent="0.25">
      <c r="A81" s="71">
        <v>462</v>
      </c>
      <c r="B81" s="71">
        <v>447</v>
      </c>
      <c r="C81" s="163">
        <v>447</v>
      </c>
      <c r="D81" s="164" t="s">
        <v>846</v>
      </c>
      <c r="E81" s="74"/>
      <c r="F81" s="74" t="s">
        <v>596</v>
      </c>
      <c r="G81" s="74">
        <v>8.1999999999999993</v>
      </c>
      <c r="H81" s="163" t="s">
        <v>36</v>
      </c>
      <c r="I81" s="165" t="s">
        <v>97</v>
      </c>
      <c r="J81" s="165" t="s">
        <v>36</v>
      </c>
      <c r="K81" s="165">
        <v>8.2444000000000006</v>
      </c>
      <c r="L81" s="166">
        <v>8.1999999999999993</v>
      </c>
      <c r="M81" s="167">
        <v>45146</v>
      </c>
      <c r="N81" s="165" t="s">
        <v>98</v>
      </c>
      <c r="O81" s="165" t="s">
        <v>847</v>
      </c>
      <c r="P81" s="165" t="s">
        <v>97</v>
      </c>
      <c r="Q81" s="168" t="s">
        <v>848</v>
      </c>
      <c r="R81" s="166" t="s">
        <v>849</v>
      </c>
      <c r="S81" s="165"/>
      <c r="T81" s="165" t="s">
        <v>253</v>
      </c>
      <c r="U81" s="166"/>
      <c r="V81" s="166" t="s">
        <v>263</v>
      </c>
      <c r="W81" s="165" t="s">
        <v>97</v>
      </c>
      <c r="X81" s="166" t="s">
        <v>707</v>
      </c>
      <c r="Y81" s="165" t="s">
        <v>97</v>
      </c>
      <c r="Z81" s="166" t="s">
        <v>850</v>
      </c>
      <c r="AA81" s="165">
        <v>3</v>
      </c>
      <c r="AB81" s="165">
        <v>10</v>
      </c>
      <c r="AC81" s="165"/>
      <c r="AD81" s="165"/>
      <c r="AE81" s="165">
        <v>3</v>
      </c>
      <c r="AF81" s="165"/>
      <c r="AG81" s="165">
        <v>90</v>
      </c>
      <c r="AH81" s="166"/>
      <c r="AI81" s="166" t="s">
        <v>3430</v>
      </c>
      <c r="AJ81" s="182" t="s">
        <v>157</v>
      </c>
      <c r="AK81" s="80"/>
      <c r="AL81" s="79" t="s">
        <v>3431</v>
      </c>
      <c r="AM81" s="80" t="s">
        <v>97</v>
      </c>
      <c r="AN81" s="170">
        <v>45672</v>
      </c>
      <c r="AO81" s="80" t="b">
        <v>1</v>
      </c>
    </row>
    <row r="82" spans="1:41" s="8" customFormat="1" ht="57.75" thickBot="1" x14ac:dyDescent="0.25">
      <c r="A82" s="82">
        <v>462</v>
      </c>
      <c r="B82" s="82">
        <v>447</v>
      </c>
      <c r="C82" s="171">
        <v>447</v>
      </c>
      <c r="D82" s="172" t="s">
        <v>846</v>
      </c>
      <c r="E82" s="93"/>
      <c r="F82" s="93" t="s">
        <v>596</v>
      </c>
      <c r="G82" s="93">
        <v>8.1999999999999993</v>
      </c>
      <c r="H82" s="171" t="s">
        <v>36</v>
      </c>
      <c r="I82" s="86" t="s">
        <v>97</v>
      </c>
      <c r="J82" s="86" t="s">
        <v>29</v>
      </c>
      <c r="K82" s="86">
        <v>6</v>
      </c>
      <c r="L82" s="87">
        <v>6</v>
      </c>
      <c r="M82" s="88">
        <v>42795</v>
      </c>
      <c r="N82" s="86" t="s">
        <v>98</v>
      </c>
      <c r="O82" s="86" t="s">
        <v>847</v>
      </c>
      <c r="P82" s="86" t="s">
        <v>97</v>
      </c>
      <c r="Q82" s="138" t="s">
        <v>848</v>
      </c>
      <c r="R82" s="87" t="s">
        <v>849</v>
      </c>
      <c r="S82" s="86"/>
      <c r="T82" s="86" t="s">
        <v>253</v>
      </c>
      <c r="U82" s="87"/>
      <c r="V82" s="87" t="s">
        <v>263</v>
      </c>
      <c r="W82" s="86" t="s">
        <v>97</v>
      </c>
      <c r="X82" s="87" t="s">
        <v>241</v>
      </c>
      <c r="Y82" s="86" t="s">
        <v>97</v>
      </c>
      <c r="Z82" s="87" t="s">
        <v>850</v>
      </c>
      <c r="AA82" s="86">
        <v>3</v>
      </c>
      <c r="AB82" s="86">
        <v>10</v>
      </c>
      <c r="AC82" s="86"/>
      <c r="AD82" s="86"/>
      <c r="AE82" s="86">
        <v>3</v>
      </c>
      <c r="AF82" s="86"/>
      <c r="AG82" s="86">
        <v>90</v>
      </c>
      <c r="AH82" s="87"/>
      <c r="AI82" s="87" t="s">
        <v>851</v>
      </c>
      <c r="AJ82" s="97" t="s">
        <v>157</v>
      </c>
      <c r="AK82" s="86"/>
      <c r="AL82" s="90"/>
      <c r="AM82" s="86" t="s">
        <v>97</v>
      </c>
      <c r="AN82" s="88">
        <v>45672</v>
      </c>
      <c r="AO82" s="86" t="b">
        <v>0</v>
      </c>
    </row>
    <row r="83" spans="1:41" s="8" customFormat="1" ht="45.75" thickTop="1" x14ac:dyDescent="0.25">
      <c r="A83" s="71">
        <v>543</v>
      </c>
      <c r="B83" s="71" t="s">
        <v>852</v>
      </c>
      <c r="C83" s="163" t="s">
        <v>853</v>
      </c>
      <c r="D83" s="164" t="s">
        <v>854</v>
      </c>
      <c r="E83" s="74"/>
      <c r="F83" s="74" t="s">
        <v>596</v>
      </c>
      <c r="G83" s="74">
        <v>0.7</v>
      </c>
      <c r="H83" s="163" t="s">
        <v>36</v>
      </c>
      <c r="I83" s="165" t="s">
        <v>97</v>
      </c>
      <c r="J83" s="165" t="s">
        <v>36</v>
      </c>
      <c r="K83" s="165">
        <v>0.7</v>
      </c>
      <c r="L83" s="166">
        <v>0.7</v>
      </c>
      <c r="M83" s="167">
        <v>45499</v>
      </c>
      <c r="N83" s="165" t="s">
        <v>98</v>
      </c>
      <c r="O83" s="165" t="s">
        <v>236</v>
      </c>
      <c r="P83" s="165" t="s">
        <v>97</v>
      </c>
      <c r="Q83" s="182" t="s">
        <v>855</v>
      </c>
      <c r="R83" s="166" t="s">
        <v>856</v>
      </c>
      <c r="S83" s="165"/>
      <c r="T83" s="165" t="s">
        <v>239</v>
      </c>
      <c r="U83" s="166"/>
      <c r="V83" s="166" t="s">
        <v>263</v>
      </c>
      <c r="W83" s="165" t="s">
        <v>97</v>
      </c>
      <c r="X83" s="166" t="s">
        <v>612</v>
      </c>
      <c r="Y83" s="165" t="s">
        <v>97</v>
      </c>
      <c r="Z83" s="166" t="s">
        <v>242</v>
      </c>
      <c r="AA83" s="165">
        <v>3</v>
      </c>
      <c r="AB83" s="165">
        <v>10</v>
      </c>
      <c r="AC83" s="165"/>
      <c r="AD83" s="165"/>
      <c r="AE83" s="165"/>
      <c r="AF83" s="165"/>
      <c r="AG83" s="165">
        <v>30</v>
      </c>
      <c r="AH83" s="166"/>
      <c r="AI83" s="166" t="s">
        <v>857</v>
      </c>
      <c r="AJ83" s="182" t="s">
        <v>157</v>
      </c>
      <c r="AK83" s="80"/>
      <c r="AL83" s="79" t="s">
        <v>858</v>
      </c>
      <c r="AM83" s="80" t="s">
        <v>97</v>
      </c>
      <c r="AN83" s="170">
        <v>45859</v>
      </c>
      <c r="AO83" s="80" t="b">
        <v>1</v>
      </c>
    </row>
    <row r="84" spans="1:41" s="8" customFormat="1" ht="15" thickBot="1" x14ac:dyDescent="0.25">
      <c r="A84" s="82">
        <v>543</v>
      </c>
      <c r="B84" s="82" t="s">
        <v>852</v>
      </c>
      <c r="C84" s="171" t="s">
        <v>853</v>
      </c>
      <c r="D84" s="172" t="s">
        <v>854</v>
      </c>
      <c r="E84" s="93"/>
      <c r="F84" s="93" t="s">
        <v>596</v>
      </c>
      <c r="G84" s="93">
        <v>0.7</v>
      </c>
      <c r="H84" s="171" t="s">
        <v>36</v>
      </c>
      <c r="I84" s="86" t="s">
        <v>97</v>
      </c>
      <c r="J84" s="86" t="s">
        <v>29</v>
      </c>
      <c r="K84" s="86">
        <v>0.5</v>
      </c>
      <c r="L84" s="87">
        <v>0.5</v>
      </c>
      <c r="M84" s="88">
        <v>45748</v>
      </c>
      <c r="N84" s="86" t="s">
        <v>98</v>
      </c>
      <c r="O84" s="86" t="s">
        <v>236</v>
      </c>
      <c r="P84" s="86" t="s">
        <v>97</v>
      </c>
      <c r="Q84" s="97" t="s">
        <v>855</v>
      </c>
      <c r="R84" s="87" t="s">
        <v>856</v>
      </c>
      <c r="S84" s="86"/>
      <c r="T84" s="86" t="s">
        <v>239</v>
      </c>
      <c r="U84" s="87"/>
      <c r="V84" s="87" t="s">
        <v>263</v>
      </c>
      <c r="W84" s="86" t="s">
        <v>97</v>
      </c>
      <c r="X84" s="87" t="s">
        <v>241</v>
      </c>
      <c r="Y84" s="86" t="s">
        <v>97</v>
      </c>
      <c r="Z84" s="87" t="s">
        <v>242</v>
      </c>
      <c r="AA84" s="86">
        <v>3</v>
      </c>
      <c r="AB84" s="86">
        <v>10</v>
      </c>
      <c r="AC84" s="86"/>
      <c r="AD84" s="86"/>
      <c r="AE84" s="86"/>
      <c r="AF84" s="86"/>
      <c r="AG84" s="86">
        <v>30</v>
      </c>
      <c r="AH84" s="87"/>
      <c r="AI84" s="87"/>
      <c r="AJ84" s="97" t="s">
        <v>157</v>
      </c>
      <c r="AK84" s="86"/>
      <c r="AL84" s="90"/>
      <c r="AM84" s="86" t="s">
        <v>97</v>
      </c>
      <c r="AN84" s="88">
        <v>45859</v>
      </c>
      <c r="AO84" s="86" t="b">
        <v>0</v>
      </c>
    </row>
    <row r="85" spans="1:41" s="8" customFormat="1" ht="30.75" thickTop="1" x14ac:dyDescent="0.25">
      <c r="A85" s="71">
        <v>544</v>
      </c>
      <c r="B85" s="71">
        <v>427</v>
      </c>
      <c r="C85" s="163" t="s">
        <v>859</v>
      </c>
      <c r="D85" s="164" t="s">
        <v>860</v>
      </c>
      <c r="E85" s="74"/>
      <c r="F85" s="74" t="s">
        <v>596</v>
      </c>
      <c r="G85" s="74">
        <v>2.8</v>
      </c>
      <c r="H85" s="163" t="s">
        <v>36</v>
      </c>
      <c r="I85" s="165" t="s">
        <v>97</v>
      </c>
      <c r="J85" s="165" t="s">
        <v>36</v>
      </c>
      <c r="K85" s="165">
        <v>2.8</v>
      </c>
      <c r="L85" s="166">
        <v>2.8</v>
      </c>
      <c r="M85" s="167">
        <v>45499</v>
      </c>
      <c r="N85" s="165" t="s">
        <v>98</v>
      </c>
      <c r="O85" s="165" t="s">
        <v>236</v>
      </c>
      <c r="P85" s="165" t="s">
        <v>97</v>
      </c>
      <c r="Q85" s="182" t="s">
        <v>861</v>
      </c>
      <c r="R85" s="166" t="s">
        <v>862</v>
      </c>
      <c r="S85" s="165"/>
      <c r="T85" s="165" t="s">
        <v>246</v>
      </c>
      <c r="U85" s="166"/>
      <c r="V85" s="166" t="s">
        <v>448</v>
      </c>
      <c r="W85" s="165" t="s">
        <v>97</v>
      </c>
      <c r="X85" s="166" t="s">
        <v>707</v>
      </c>
      <c r="Y85" s="165" t="s">
        <v>97</v>
      </c>
      <c r="Z85" s="166" t="s">
        <v>863</v>
      </c>
      <c r="AA85" s="165">
        <v>3</v>
      </c>
      <c r="AB85" s="165">
        <v>10</v>
      </c>
      <c r="AC85" s="165">
        <v>10</v>
      </c>
      <c r="AD85" s="165"/>
      <c r="AE85" s="165"/>
      <c r="AF85" s="165"/>
      <c r="AG85" s="165">
        <v>300</v>
      </c>
      <c r="AH85" s="166"/>
      <c r="AI85" s="166" t="s">
        <v>864</v>
      </c>
      <c r="AJ85" s="182" t="s">
        <v>157</v>
      </c>
      <c r="AK85" s="80"/>
      <c r="AL85" s="79" t="s">
        <v>865</v>
      </c>
      <c r="AM85" s="80" t="s">
        <v>97</v>
      </c>
      <c r="AN85" s="170">
        <v>45859</v>
      </c>
      <c r="AO85" s="80" t="b">
        <v>1</v>
      </c>
    </row>
    <row r="86" spans="1:41" s="8" customFormat="1" ht="15" thickBot="1" x14ac:dyDescent="0.25">
      <c r="A86" s="82">
        <v>544</v>
      </c>
      <c r="B86" s="82">
        <v>427</v>
      </c>
      <c r="C86" s="171" t="s">
        <v>859</v>
      </c>
      <c r="D86" s="172" t="s">
        <v>860</v>
      </c>
      <c r="E86" s="93"/>
      <c r="F86" s="93" t="s">
        <v>596</v>
      </c>
      <c r="G86" s="93">
        <v>2.8</v>
      </c>
      <c r="H86" s="171" t="s">
        <v>36</v>
      </c>
      <c r="I86" s="86" t="s">
        <v>97</v>
      </c>
      <c r="J86" s="86" t="s">
        <v>29</v>
      </c>
      <c r="K86" s="86">
        <v>2</v>
      </c>
      <c r="L86" s="87">
        <v>2</v>
      </c>
      <c r="M86" s="88">
        <v>45748</v>
      </c>
      <c r="N86" s="86" t="s">
        <v>98</v>
      </c>
      <c r="O86" s="86" t="s">
        <v>236</v>
      </c>
      <c r="P86" s="86" t="s">
        <v>97</v>
      </c>
      <c r="Q86" s="97" t="s">
        <v>861</v>
      </c>
      <c r="R86" s="87" t="s">
        <v>862</v>
      </c>
      <c r="S86" s="86"/>
      <c r="T86" s="86" t="s">
        <v>246</v>
      </c>
      <c r="U86" s="87"/>
      <c r="V86" s="87" t="s">
        <v>448</v>
      </c>
      <c r="W86" s="86" t="s">
        <v>97</v>
      </c>
      <c r="X86" s="87" t="s">
        <v>241</v>
      </c>
      <c r="Y86" s="86" t="s">
        <v>97</v>
      </c>
      <c r="Z86" s="87" t="s">
        <v>863</v>
      </c>
      <c r="AA86" s="86">
        <v>3</v>
      </c>
      <c r="AB86" s="86">
        <v>10</v>
      </c>
      <c r="AC86" s="86">
        <v>10</v>
      </c>
      <c r="AD86" s="86"/>
      <c r="AE86" s="86"/>
      <c r="AF86" s="86"/>
      <c r="AG86" s="86">
        <v>300</v>
      </c>
      <c r="AH86" s="87"/>
      <c r="AI86" s="87"/>
      <c r="AJ86" s="97" t="s">
        <v>157</v>
      </c>
      <c r="AK86" s="86"/>
      <c r="AL86" s="90"/>
      <c r="AM86" s="86" t="s">
        <v>97</v>
      </c>
      <c r="AN86" s="88">
        <v>45859</v>
      </c>
      <c r="AO86" s="86" t="b">
        <v>0</v>
      </c>
    </row>
    <row r="87" spans="1:41" s="8" customFormat="1" ht="60.75" thickTop="1" x14ac:dyDescent="0.25">
      <c r="A87" s="71">
        <v>570</v>
      </c>
      <c r="B87" s="71" t="s">
        <v>866</v>
      </c>
      <c r="C87" s="163" t="s">
        <v>867</v>
      </c>
      <c r="D87" s="164" t="s">
        <v>868</v>
      </c>
      <c r="E87" s="74"/>
      <c r="F87" s="74" t="s">
        <v>596</v>
      </c>
      <c r="G87" s="74">
        <v>39</v>
      </c>
      <c r="H87" s="163" t="s">
        <v>36</v>
      </c>
      <c r="I87" s="165" t="s">
        <v>97</v>
      </c>
      <c r="J87" s="165" t="s">
        <v>36</v>
      </c>
      <c r="K87" s="165">
        <v>39.200000000000003</v>
      </c>
      <c r="L87" s="166">
        <v>39</v>
      </c>
      <c r="M87" s="167">
        <v>45338</v>
      </c>
      <c r="N87" s="165" t="s">
        <v>98</v>
      </c>
      <c r="O87" s="165" t="s">
        <v>236</v>
      </c>
      <c r="P87" s="165" t="s">
        <v>97</v>
      </c>
      <c r="Q87" s="182" t="s">
        <v>869</v>
      </c>
      <c r="R87" s="166" t="s">
        <v>870</v>
      </c>
      <c r="S87" s="165"/>
      <c r="T87" s="165" t="s">
        <v>246</v>
      </c>
      <c r="U87" s="166"/>
      <c r="V87" s="166" t="s">
        <v>263</v>
      </c>
      <c r="W87" s="165" t="s">
        <v>97</v>
      </c>
      <c r="X87" s="166" t="s">
        <v>871</v>
      </c>
      <c r="Y87" s="165" t="s">
        <v>278</v>
      </c>
      <c r="Z87" s="166"/>
      <c r="AA87" s="165">
        <v>10</v>
      </c>
      <c r="AB87" s="165">
        <v>10</v>
      </c>
      <c r="AC87" s="165">
        <v>10</v>
      </c>
      <c r="AD87" s="165"/>
      <c r="AE87" s="165"/>
      <c r="AF87" s="165"/>
      <c r="AG87" s="165">
        <v>1000</v>
      </c>
      <c r="AH87" s="166"/>
      <c r="AI87" s="166" t="s">
        <v>3432</v>
      </c>
      <c r="AJ87" s="182" t="s">
        <v>157</v>
      </c>
      <c r="AK87" s="80"/>
      <c r="AL87" s="79" t="s">
        <v>3433</v>
      </c>
      <c r="AM87" s="80" t="s">
        <v>97</v>
      </c>
      <c r="AN87" s="170">
        <v>45672</v>
      </c>
      <c r="AO87" s="80" t="b">
        <v>1</v>
      </c>
    </row>
    <row r="88" spans="1:41" s="8" customFormat="1" ht="15" thickBot="1" x14ac:dyDescent="0.25">
      <c r="A88" s="82">
        <v>570</v>
      </c>
      <c r="B88" s="82" t="s">
        <v>866</v>
      </c>
      <c r="C88" s="171" t="s">
        <v>867</v>
      </c>
      <c r="D88" s="172" t="s">
        <v>868</v>
      </c>
      <c r="E88" s="93"/>
      <c r="F88" s="93" t="s">
        <v>596</v>
      </c>
      <c r="G88" s="93">
        <v>39</v>
      </c>
      <c r="H88" s="171" t="s">
        <v>36</v>
      </c>
      <c r="I88" s="86" t="s">
        <v>97</v>
      </c>
      <c r="J88" s="86" t="s">
        <v>29</v>
      </c>
      <c r="K88" s="86">
        <v>28</v>
      </c>
      <c r="L88" s="87">
        <v>28</v>
      </c>
      <c r="M88" s="88">
        <v>35674</v>
      </c>
      <c r="N88" s="86" t="s">
        <v>98</v>
      </c>
      <c r="O88" s="86" t="s">
        <v>236</v>
      </c>
      <c r="P88" s="86" t="s">
        <v>97</v>
      </c>
      <c r="Q88" s="97" t="s">
        <v>869</v>
      </c>
      <c r="R88" s="87" t="s">
        <v>870</v>
      </c>
      <c r="S88" s="86"/>
      <c r="T88" s="86" t="s">
        <v>246</v>
      </c>
      <c r="U88" s="87"/>
      <c r="V88" s="87" t="s">
        <v>263</v>
      </c>
      <c r="W88" s="86" t="s">
        <v>97</v>
      </c>
      <c r="X88" s="87" t="s">
        <v>241</v>
      </c>
      <c r="Y88" s="86" t="s">
        <v>278</v>
      </c>
      <c r="Z88" s="87"/>
      <c r="AA88" s="86">
        <v>10</v>
      </c>
      <c r="AB88" s="86">
        <v>10</v>
      </c>
      <c r="AC88" s="86">
        <v>10</v>
      </c>
      <c r="AD88" s="86"/>
      <c r="AE88" s="86"/>
      <c r="AF88" s="86"/>
      <c r="AG88" s="86">
        <v>1000</v>
      </c>
      <c r="AH88" s="87"/>
      <c r="AI88" s="87"/>
      <c r="AJ88" s="97" t="s">
        <v>157</v>
      </c>
      <c r="AK88" s="86"/>
      <c r="AL88" s="90"/>
      <c r="AM88" s="86" t="s">
        <v>97</v>
      </c>
      <c r="AN88" s="88">
        <v>45672</v>
      </c>
      <c r="AO88" s="86" t="b">
        <v>0</v>
      </c>
    </row>
    <row r="89" spans="1:41" s="8" customFormat="1" ht="45.75" thickTop="1" x14ac:dyDescent="0.25">
      <c r="A89" s="71">
        <v>572</v>
      </c>
      <c r="B89" s="71">
        <v>563</v>
      </c>
      <c r="C89" s="163" t="s">
        <v>872</v>
      </c>
      <c r="D89" s="164" t="s">
        <v>873</v>
      </c>
      <c r="E89" s="74"/>
      <c r="F89" s="74" t="s">
        <v>596</v>
      </c>
      <c r="G89" s="74">
        <v>260</v>
      </c>
      <c r="H89" s="163" t="s">
        <v>36</v>
      </c>
      <c r="I89" s="165" t="s">
        <v>97</v>
      </c>
      <c r="J89" s="165" t="s">
        <v>36</v>
      </c>
      <c r="K89" s="165">
        <v>260</v>
      </c>
      <c r="L89" s="166">
        <v>260</v>
      </c>
      <c r="M89" s="167">
        <v>45580</v>
      </c>
      <c r="N89" s="165" t="s">
        <v>98</v>
      </c>
      <c r="O89" s="165" t="s">
        <v>236</v>
      </c>
      <c r="P89" s="165" t="s">
        <v>97</v>
      </c>
      <c r="Q89" s="168" t="s">
        <v>874</v>
      </c>
      <c r="R89" s="166" t="s">
        <v>875</v>
      </c>
      <c r="S89" s="165"/>
      <c r="T89" s="165" t="s">
        <v>246</v>
      </c>
      <c r="U89" s="166"/>
      <c r="V89" s="166" t="s">
        <v>876</v>
      </c>
      <c r="W89" s="165" t="s">
        <v>97</v>
      </c>
      <c r="X89" s="166" t="s">
        <v>877</v>
      </c>
      <c r="Y89" s="165" t="s">
        <v>278</v>
      </c>
      <c r="Z89" s="166"/>
      <c r="AA89" s="165">
        <v>10</v>
      </c>
      <c r="AB89" s="165">
        <v>10</v>
      </c>
      <c r="AC89" s="165">
        <v>6</v>
      </c>
      <c r="AD89" s="165">
        <v>1</v>
      </c>
      <c r="AE89" s="165">
        <v>1</v>
      </c>
      <c r="AF89" s="165"/>
      <c r="AG89" s="165">
        <v>600</v>
      </c>
      <c r="AH89" s="166"/>
      <c r="AI89" s="166" t="s">
        <v>878</v>
      </c>
      <c r="AJ89" s="182" t="s">
        <v>157</v>
      </c>
      <c r="AK89" s="80"/>
      <c r="AL89" s="79" t="s">
        <v>879</v>
      </c>
      <c r="AM89" s="80" t="s">
        <v>97</v>
      </c>
      <c r="AN89" s="170">
        <v>45859</v>
      </c>
      <c r="AO89" s="80" t="b">
        <v>1</v>
      </c>
    </row>
    <row r="90" spans="1:41" s="8" customFormat="1" ht="43.5" thickBot="1" x14ac:dyDescent="0.25">
      <c r="A90" s="82">
        <v>572</v>
      </c>
      <c r="B90" s="82">
        <v>563</v>
      </c>
      <c r="C90" s="171" t="s">
        <v>872</v>
      </c>
      <c r="D90" s="172" t="s">
        <v>873</v>
      </c>
      <c r="E90" s="93"/>
      <c r="F90" s="93" t="s">
        <v>596</v>
      </c>
      <c r="G90" s="93">
        <v>260</v>
      </c>
      <c r="H90" s="171" t="s">
        <v>36</v>
      </c>
      <c r="I90" s="86" t="s">
        <v>97</v>
      </c>
      <c r="J90" s="86" t="s">
        <v>47</v>
      </c>
      <c r="K90" s="86">
        <v>3100</v>
      </c>
      <c r="L90" s="87">
        <v>3100</v>
      </c>
      <c r="M90" s="88">
        <v>36251</v>
      </c>
      <c r="N90" s="86" t="s">
        <v>267</v>
      </c>
      <c r="O90" s="86" t="s">
        <v>236</v>
      </c>
      <c r="P90" s="86" t="s">
        <v>97</v>
      </c>
      <c r="Q90" s="138" t="s">
        <v>874</v>
      </c>
      <c r="R90" s="87" t="s">
        <v>875</v>
      </c>
      <c r="S90" s="86"/>
      <c r="T90" s="86" t="s">
        <v>246</v>
      </c>
      <c r="U90" s="87"/>
      <c r="V90" s="87" t="s">
        <v>876</v>
      </c>
      <c r="W90" s="86" t="s">
        <v>97</v>
      </c>
      <c r="X90" s="87" t="s">
        <v>880</v>
      </c>
      <c r="Y90" s="86" t="s">
        <v>278</v>
      </c>
      <c r="Z90" s="87"/>
      <c r="AA90" s="86">
        <v>10</v>
      </c>
      <c r="AB90" s="86">
        <v>10</v>
      </c>
      <c r="AC90" s="86">
        <v>6</v>
      </c>
      <c r="AD90" s="86">
        <v>1</v>
      </c>
      <c r="AE90" s="86">
        <v>1</v>
      </c>
      <c r="AF90" s="86"/>
      <c r="AG90" s="86">
        <v>600</v>
      </c>
      <c r="AH90" s="87"/>
      <c r="AI90" s="87" t="s">
        <v>878</v>
      </c>
      <c r="AJ90" s="97" t="s">
        <v>157</v>
      </c>
      <c r="AK90" s="86" t="s">
        <v>881</v>
      </c>
      <c r="AL90" s="90"/>
      <c r="AM90" s="86" t="s">
        <v>97</v>
      </c>
      <c r="AN90" s="88">
        <v>45859</v>
      </c>
      <c r="AO90" s="86" t="b">
        <v>0</v>
      </c>
    </row>
    <row r="91" spans="1:41" s="8" customFormat="1" ht="45.75" thickTop="1" x14ac:dyDescent="0.25">
      <c r="A91" s="71">
        <v>581</v>
      </c>
      <c r="B91" s="71">
        <v>577</v>
      </c>
      <c r="C91" s="163" t="s">
        <v>882</v>
      </c>
      <c r="D91" s="164" t="s">
        <v>883</v>
      </c>
      <c r="E91" s="74"/>
      <c r="F91" s="74" t="s">
        <v>596</v>
      </c>
      <c r="G91" s="74">
        <v>0.21</v>
      </c>
      <c r="H91" s="163" t="s">
        <v>36</v>
      </c>
      <c r="I91" s="165" t="s">
        <v>97</v>
      </c>
      <c r="J91" s="165" t="s">
        <v>36</v>
      </c>
      <c r="K91" s="165">
        <v>0.20830000000000001</v>
      </c>
      <c r="L91" s="166">
        <v>0.21</v>
      </c>
      <c r="M91" s="167">
        <v>45604</v>
      </c>
      <c r="N91" s="165" t="s">
        <v>884</v>
      </c>
      <c r="O91" s="165" t="s">
        <v>258</v>
      </c>
      <c r="P91" s="165" t="s">
        <v>97</v>
      </c>
      <c r="Q91" s="168" t="s">
        <v>885</v>
      </c>
      <c r="R91" s="166" t="s">
        <v>886</v>
      </c>
      <c r="S91" s="165"/>
      <c r="T91" s="165" t="s">
        <v>246</v>
      </c>
      <c r="U91" s="166"/>
      <c r="V91" s="166" t="s">
        <v>784</v>
      </c>
      <c r="W91" s="165" t="s">
        <v>278</v>
      </c>
      <c r="X91" s="188" t="s">
        <v>792</v>
      </c>
      <c r="Y91" s="165" t="s">
        <v>278</v>
      </c>
      <c r="Z91" s="166"/>
      <c r="AA91" s="165">
        <v>10</v>
      </c>
      <c r="AB91" s="165">
        <v>10</v>
      </c>
      <c r="AC91" s="165">
        <v>6</v>
      </c>
      <c r="AD91" s="165">
        <v>1</v>
      </c>
      <c r="AE91" s="165">
        <v>1</v>
      </c>
      <c r="AF91" s="165"/>
      <c r="AG91" s="165">
        <v>600</v>
      </c>
      <c r="AH91" s="166"/>
      <c r="AI91" s="185" t="s">
        <v>887</v>
      </c>
      <c r="AJ91" s="182" t="s">
        <v>157</v>
      </c>
      <c r="AK91" s="80"/>
      <c r="AL91" s="79" t="s">
        <v>888</v>
      </c>
      <c r="AM91" s="80" t="s">
        <v>97</v>
      </c>
      <c r="AN91" s="170">
        <v>45672</v>
      </c>
      <c r="AO91" s="80" t="b">
        <v>1</v>
      </c>
    </row>
    <row r="92" spans="1:41" s="8" customFormat="1" ht="45" x14ac:dyDescent="0.25">
      <c r="A92" s="82">
        <v>581</v>
      </c>
      <c r="B92" s="82">
        <v>577</v>
      </c>
      <c r="C92" s="171" t="s">
        <v>882</v>
      </c>
      <c r="D92" s="172" t="s">
        <v>883</v>
      </c>
      <c r="E92" s="93"/>
      <c r="F92" s="93" t="s">
        <v>596</v>
      </c>
      <c r="G92" s="93">
        <v>0.21</v>
      </c>
      <c r="H92" s="171" t="s">
        <v>36</v>
      </c>
      <c r="I92" s="176" t="s">
        <v>97</v>
      </c>
      <c r="J92" s="176" t="s">
        <v>36</v>
      </c>
      <c r="K92" s="176">
        <v>0.20830000000000001</v>
      </c>
      <c r="L92" s="177">
        <v>0.21</v>
      </c>
      <c r="M92" s="178">
        <v>45604</v>
      </c>
      <c r="N92" s="176" t="s">
        <v>884</v>
      </c>
      <c r="O92" s="176" t="s">
        <v>236</v>
      </c>
      <c r="P92" s="176" t="s">
        <v>97</v>
      </c>
      <c r="Q92" s="179" t="s">
        <v>885</v>
      </c>
      <c r="R92" s="177" t="s">
        <v>886</v>
      </c>
      <c r="S92" s="176"/>
      <c r="T92" s="176" t="s">
        <v>246</v>
      </c>
      <c r="U92" s="177"/>
      <c r="V92" s="177" t="s">
        <v>784</v>
      </c>
      <c r="W92" s="176" t="s">
        <v>278</v>
      </c>
      <c r="X92" s="189" t="s">
        <v>792</v>
      </c>
      <c r="Y92" s="176" t="s">
        <v>278</v>
      </c>
      <c r="Z92" s="177"/>
      <c r="AA92" s="176">
        <v>10</v>
      </c>
      <c r="AB92" s="176">
        <v>10</v>
      </c>
      <c r="AC92" s="176">
        <v>6</v>
      </c>
      <c r="AD92" s="176">
        <v>1</v>
      </c>
      <c r="AE92" s="176">
        <v>1</v>
      </c>
      <c r="AF92" s="176"/>
      <c r="AG92" s="176">
        <v>600</v>
      </c>
      <c r="AH92" s="177"/>
      <c r="AI92" s="190" t="s">
        <v>887</v>
      </c>
      <c r="AJ92" s="183" t="s">
        <v>157</v>
      </c>
      <c r="AK92" s="132"/>
      <c r="AL92" s="137"/>
      <c r="AM92" s="132" t="s">
        <v>97</v>
      </c>
      <c r="AN92" s="181">
        <v>45672</v>
      </c>
      <c r="AO92" s="132" t="b">
        <v>1</v>
      </c>
    </row>
    <row r="93" spans="1:41" s="8" customFormat="1" ht="42.75" x14ac:dyDescent="0.2">
      <c r="A93" s="82">
        <v>581</v>
      </c>
      <c r="B93" s="82">
        <v>577</v>
      </c>
      <c r="C93" s="171" t="s">
        <v>882</v>
      </c>
      <c r="D93" s="172" t="s">
        <v>883</v>
      </c>
      <c r="E93" s="93"/>
      <c r="F93" s="93" t="s">
        <v>596</v>
      </c>
      <c r="G93" s="93">
        <v>0.21</v>
      </c>
      <c r="H93" s="171" t="s">
        <v>36</v>
      </c>
      <c r="I93" s="132" t="s">
        <v>97</v>
      </c>
      <c r="J93" s="132" t="s">
        <v>47</v>
      </c>
      <c r="K93" s="132">
        <v>5</v>
      </c>
      <c r="L93" s="133">
        <v>5</v>
      </c>
      <c r="M93" s="134">
        <v>36251</v>
      </c>
      <c r="N93" s="132" t="s">
        <v>884</v>
      </c>
      <c r="O93" s="132" t="s">
        <v>258</v>
      </c>
      <c r="P93" s="132" t="s">
        <v>97</v>
      </c>
      <c r="Q93" s="135" t="s">
        <v>885</v>
      </c>
      <c r="R93" s="133" t="s">
        <v>886</v>
      </c>
      <c r="S93" s="132"/>
      <c r="T93" s="132" t="s">
        <v>246</v>
      </c>
      <c r="U93" s="133"/>
      <c r="V93" s="133" t="s">
        <v>784</v>
      </c>
      <c r="W93" s="132" t="s">
        <v>278</v>
      </c>
      <c r="X93" s="133"/>
      <c r="Y93" s="132" t="s">
        <v>278</v>
      </c>
      <c r="Z93" s="133"/>
      <c r="AA93" s="132">
        <v>10</v>
      </c>
      <c r="AB93" s="132">
        <v>10</v>
      </c>
      <c r="AC93" s="132">
        <v>6</v>
      </c>
      <c r="AD93" s="132">
        <v>1</v>
      </c>
      <c r="AE93" s="132">
        <v>1</v>
      </c>
      <c r="AF93" s="132"/>
      <c r="AG93" s="132">
        <v>600</v>
      </c>
      <c r="AH93" s="133"/>
      <c r="AI93" s="133" t="s">
        <v>889</v>
      </c>
      <c r="AJ93" s="184" t="s">
        <v>157</v>
      </c>
      <c r="AK93" s="132"/>
      <c r="AL93" s="137"/>
      <c r="AM93" s="132" t="s">
        <v>97</v>
      </c>
      <c r="AN93" s="134">
        <v>45672</v>
      </c>
      <c r="AO93" s="132" t="b">
        <v>0</v>
      </c>
    </row>
    <row r="94" spans="1:41" s="8" customFormat="1" ht="43.5" thickBot="1" x14ac:dyDescent="0.25">
      <c r="A94" s="82">
        <v>581</v>
      </c>
      <c r="B94" s="82">
        <v>577</v>
      </c>
      <c r="C94" s="171" t="s">
        <v>882</v>
      </c>
      <c r="D94" s="172" t="s">
        <v>883</v>
      </c>
      <c r="E94" s="93"/>
      <c r="F94" s="93" t="s">
        <v>596</v>
      </c>
      <c r="G94" s="93">
        <v>0.21</v>
      </c>
      <c r="H94" s="171" t="s">
        <v>36</v>
      </c>
      <c r="I94" s="86" t="s">
        <v>97</v>
      </c>
      <c r="J94" s="86" t="s">
        <v>47</v>
      </c>
      <c r="K94" s="86">
        <v>5</v>
      </c>
      <c r="L94" s="87">
        <v>5</v>
      </c>
      <c r="M94" s="88">
        <v>36251</v>
      </c>
      <c r="N94" s="86" t="s">
        <v>884</v>
      </c>
      <c r="O94" s="86" t="s">
        <v>236</v>
      </c>
      <c r="P94" s="86" t="s">
        <v>97</v>
      </c>
      <c r="Q94" s="138" t="s">
        <v>885</v>
      </c>
      <c r="R94" s="87" t="s">
        <v>886</v>
      </c>
      <c r="S94" s="86"/>
      <c r="T94" s="86" t="s">
        <v>246</v>
      </c>
      <c r="U94" s="87"/>
      <c r="V94" s="87" t="s">
        <v>784</v>
      </c>
      <c r="W94" s="86" t="s">
        <v>278</v>
      </c>
      <c r="X94" s="87"/>
      <c r="Y94" s="86" t="s">
        <v>278</v>
      </c>
      <c r="Z94" s="87"/>
      <c r="AA94" s="86">
        <v>10</v>
      </c>
      <c r="AB94" s="86">
        <v>10</v>
      </c>
      <c r="AC94" s="86">
        <v>6</v>
      </c>
      <c r="AD94" s="86">
        <v>1</v>
      </c>
      <c r="AE94" s="86">
        <v>1</v>
      </c>
      <c r="AF94" s="86"/>
      <c r="AG94" s="86">
        <v>600</v>
      </c>
      <c r="AH94" s="87"/>
      <c r="AI94" s="87" t="s">
        <v>889</v>
      </c>
      <c r="AJ94" s="97" t="s">
        <v>157</v>
      </c>
      <c r="AK94" s="86"/>
      <c r="AL94" s="90"/>
      <c r="AM94" s="86" t="s">
        <v>97</v>
      </c>
      <c r="AN94" s="88">
        <v>45672</v>
      </c>
      <c r="AO94" s="86" t="b">
        <v>0</v>
      </c>
    </row>
    <row r="95" spans="1:41" s="8" customFormat="1" ht="60.75" thickTop="1" x14ac:dyDescent="0.25">
      <c r="A95" s="71">
        <v>613</v>
      </c>
      <c r="B95" s="71" t="s">
        <v>890</v>
      </c>
      <c r="C95" s="163" t="s">
        <v>891</v>
      </c>
      <c r="D95" s="164" t="s">
        <v>892</v>
      </c>
      <c r="E95" s="74"/>
      <c r="F95" s="74" t="s">
        <v>596</v>
      </c>
      <c r="G95" s="74">
        <v>56</v>
      </c>
      <c r="H95" s="163" t="s">
        <v>36</v>
      </c>
      <c r="I95" s="165" t="s">
        <v>97</v>
      </c>
      <c r="J95" s="165" t="s">
        <v>36</v>
      </c>
      <c r="K95" s="165">
        <v>56</v>
      </c>
      <c r="L95" s="166">
        <v>56</v>
      </c>
      <c r="M95" s="167">
        <v>45350</v>
      </c>
      <c r="N95" s="165" t="s">
        <v>98</v>
      </c>
      <c r="O95" s="165" t="s">
        <v>270</v>
      </c>
      <c r="P95" s="165" t="s">
        <v>97</v>
      </c>
      <c r="Q95" s="182" t="s">
        <v>893</v>
      </c>
      <c r="R95" s="166" t="s">
        <v>3446</v>
      </c>
      <c r="S95" s="165"/>
      <c r="T95" s="165" t="s">
        <v>253</v>
      </c>
      <c r="U95" s="166"/>
      <c r="V95" s="166" t="s">
        <v>263</v>
      </c>
      <c r="W95" s="165" t="s">
        <v>97</v>
      </c>
      <c r="X95" s="166" t="s">
        <v>894</v>
      </c>
      <c r="Y95" s="165" t="s">
        <v>97</v>
      </c>
      <c r="Z95" s="166" t="s">
        <v>895</v>
      </c>
      <c r="AA95" s="165">
        <v>3</v>
      </c>
      <c r="AB95" s="165">
        <v>10</v>
      </c>
      <c r="AC95" s="165"/>
      <c r="AD95" s="165"/>
      <c r="AE95" s="165"/>
      <c r="AF95" s="165"/>
      <c r="AG95" s="165">
        <v>30</v>
      </c>
      <c r="AH95" s="166"/>
      <c r="AI95" s="166" t="s">
        <v>896</v>
      </c>
      <c r="AJ95" s="182" t="s">
        <v>157</v>
      </c>
      <c r="AK95" s="80"/>
      <c r="AL95" s="79" t="s">
        <v>897</v>
      </c>
      <c r="AM95" s="80" t="s">
        <v>97</v>
      </c>
      <c r="AN95" s="170">
        <v>45672</v>
      </c>
      <c r="AO95" s="80" t="b">
        <v>1</v>
      </c>
    </row>
    <row r="96" spans="1:41" s="8" customFormat="1" ht="15" thickBot="1" x14ac:dyDescent="0.25">
      <c r="A96" s="82">
        <v>613</v>
      </c>
      <c r="B96" s="82" t="s">
        <v>890</v>
      </c>
      <c r="C96" s="171" t="s">
        <v>891</v>
      </c>
      <c r="D96" s="172" t="s">
        <v>892</v>
      </c>
      <c r="E96" s="93"/>
      <c r="F96" s="93" t="s">
        <v>596</v>
      </c>
      <c r="G96" s="93">
        <v>56</v>
      </c>
      <c r="H96" s="171" t="s">
        <v>36</v>
      </c>
      <c r="I96" s="86" t="s">
        <v>97</v>
      </c>
      <c r="J96" s="86" t="s">
        <v>29</v>
      </c>
      <c r="K96" s="86">
        <v>40</v>
      </c>
      <c r="L96" s="87">
        <v>40</v>
      </c>
      <c r="M96" s="88">
        <v>43891</v>
      </c>
      <c r="N96" s="86" t="s">
        <v>98</v>
      </c>
      <c r="O96" s="86" t="s">
        <v>270</v>
      </c>
      <c r="P96" s="86" t="s">
        <v>97</v>
      </c>
      <c r="Q96" s="97" t="s">
        <v>893</v>
      </c>
      <c r="R96" s="87" t="s">
        <v>3446</v>
      </c>
      <c r="S96" s="86"/>
      <c r="T96" s="86" t="s">
        <v>253</v>
      </c>
      <c r="U96" s="87"/>
      <c r="V96" s="87" t="s">
        <v>263</v>
      </c>
      <c r="W96" s="86" t="s">
        <v>97</v>
      </c>
      <c r="X96" s="87" t="s">
        <v>241</v>
      </c>
      <c r="Y96" s="86" t="s">
        <v>97</v>
      </c>
      <c r="Z96" s="87" t="s">
        <v>895</v>
      </c>
      <c r="AA96" s="86">
        <v>3</v>
      </c>
      <c r="AB96" s="86">
        <v>10</v>
      </c>
      <c r="AC96" s="86"/>
      <c r="AD96" s="86"/>
      <c r="AE96" s="86"/>
      <c r="AF96" s="86"/>
      <c r="AG96" s="86">
        <v>30</v>
      </c>
      <c r="AH96" s="87"/>
      <c r="AI96" s="87"/>
      <c r="AJ96" s="97" t="s">
        <v>157</v>
      </c>
      <c r="AK96" s="86"/>
      <c r="AL96" s="90"/>
      <c r="AM96" s="86" t="s">
        <v>97</v>
      </c>
      <c r="AN96" s="88">
        <v>45672</v>
      </c>
      <c r="AO96" s="86" t="b">
        <v>0</v>
      </c>
    </row>
    <row r="97" spans="1:41" s="8" customFormat="1" ht="30.75" thickTop="1" x14ac:dyDescent="0.25">
      <c r="A97" s="71">
        <v>615</v>
      </c>
      <c r="B97" s="71">
        <v>326</v>
      </c>
      <c r="C97" s="163" t="s">
        <v>898</v>
      </c>
      <c r="D97" s="164" t="s">
        <v>899</v>
      </c>
      <c r="E97" s="74"/>
      <c r="F97" s="74" t="s">
        <v>596</v>
      </c>
      <c r="G97" s="74">
        <v>5500</v>
      </c>
      <c r="H97" s="163" t="s">
        <v>29</v>
      </c>
      <c r="I97" s="165" t="s">
        <v>97</v>
      </c>
      <c r="J97" s="165" t="s">
        <v>29</v>
      </c>
      <c r="K97" s="165">
        <v>5500</v>
      </c>
      <c r="L97" s="166">
        <v>5500</v>
      </c>
      <c r="M97" s="167">
        <v>45352</v>
      </c>
      <c r="N97" s="165" t="s">
        <v>108</v>
      </c>
      <c r="O97" s="165" t="s">
        <v>270</v>
      </c>
      <c r="P97" s="165" t="s">
        <v>97</v>
      </c>
      <c r="Q97" s="168" t="s">
        <v>900</v>
      </c>
      <c r="R97" s="166" t="s">
        <v>901</v>
      </c>
      <c r="S97" s="165"/>
      <c r="T97" s="165" t="s">
        <v>246</v>
      </c>
      <c r="U97" s="166"/>
      <c r="V97" s="166" t="s">
        <v>902</v>
      </c>
      <c r="W97" s="165" t="s">
        <v>97</v>
      </c>
      <c r="X97" s="166" t="s">
        <v>903</v>
      </c>
      <c r="Y97" s="165" t="s">
        <v>278</v>
      </c>
      <c r="Z97" s="166"/>
      <c r="AA97" s="165">
        <v>1</v>
      </c>
      <c r="AB97" s="165">
        <v>10</v>
      </c>
      <c r="AC97" s="165">
        <v>10</v>
      </c>
      <c r="AD97" s="165">
        <v>1</v>
      </c>
      <c r="AE97" s="165">
        <v>1</v>
      </c>
      <c r="AF97" s="165"/>
      <c r="AG97" s="165">
        <v>100</v>
      </c>
      <c r="AH97" s="166"/>
      <c r="AI97" s="166"/>
      <c r="AJ97" s="169" t="s">
        <v>101</v>
      </c>
      <c r="AK97" s="80" t="s">
        <v>904</v>
      </c>
      <c r="AL97" s="79" t="s">
        <v>905</v>
      </c>
      <c r="AM97" s="80" t="s">
        <v>97</v>
      </c>
      <c r="AN97" s="170">
        <v>45672</v>
      </c>
      <c r="AO97" s="80" t="b">
        <v>1</v>
      </c>
    </row>
    <row r="98" spans="1:41" s="8" customFormat="1" ht="43.5" thickBot="1" x14ac:dyDescent="0.25">
      <c r="A98" s="82">
        <v>615</v>
      </c>
      <c r="B98" s="82">
        <v>326</v>
      </c>
      <c r="C98" s="171" t="s">
        <v>898</v>
      </c>
      <c r="D98" s="172" t="s">
        <v>899</v>
      </c>
      <c r="E98" s="93"/>
      <c r="F98" s="93" t="s">
        <v>596</v>
      </c>
      <c r="G98" s="93">
        <v>5500</v>
      </c>
      <c r="H98" s="171" t="s">
        <v>29</v>
      </c>
      <c r="I98" s="86" t="s">
        <v>97</v>
      </c>
      <c r="J98" s="86" t="s">
        <v>47</v>
      </c>
      <c r="K98" s="86">
        <v>68000</v>
      </c>
      <c r="L98" s="87">
        <v>68000</v>
      </c>
      <c r="M98" s="88">
        <v>36251</v>
      </c>
      <c r="N98" s="86" t="s">
        <v>108</v>
      </c>
      <c r="O98" s="86" t="s">
        <v>270</v>
      </c>
      <c r="P98" s="86" t="s">
        <v>97</v>
      </c>
      <c r="Q98" s="138" t="s">
        <v>906</v>
      </c>
      <c r="R98" s="87" t="s">
        <v>907</v>
      </c>
      <c r="S98" s="86"/>
      <c r="T98" s="86" t="s">
        <v>253</v>
      </c>
      <c r="U98" s="87"/>
      <c r="V98" s="87" t="s">
        <v>725</v>
      </c>
      <c r="W98" s="86" t="s">
        <v>97</v>
      </c>
      <c r="X98" s="87" t="s">
        <v>908</v>
      </c>
      <c r="Y98" s="86" t="s">
        <v>278</v>
      </c>
      <c r="Z98" s="87"/>
      <c r="AA98" s="86"/>
      <c r="AB98" s="86">
        <v>10</v>
      </c>
      <c r="AC98" s="86"/>
      <c r="AD98" s="86"/>
      <c r="AE98" s="86"/>
      <c r="AF98" s="86"/>
      <c r="AG98" s="86">
        <v>10</v>
      </c>
      <c r="AH98" s="87"/>
      <c r="AI98" s="87"/>
      <c r="AJ98" s="89" t="s">
        <v>101</v>
      </c>
      <c r="AK98" s="86"/>
      <c r="AL98" s="90"/>
      <c r="AM98" s="86" t="s">
        <v>97</v>
      </c>
      <c r="AN98" s="88">
        <v>45672</v>
      </c>
      <c r="AO98" s="86" t="b">
        <v>0</v>
      </c>
    </row>
    <row r="99" spans="1:41" s="8" customFormat="1" ht="45.75" thickTop="1" x14ac:dyDescent="0.25">
      <c r="A99" s="71">
        <v>621</v>
      </c>
      <c r="B99" s="71">
        <v>610</v>
      </c>
      <c r="C99" s="163" t="s">
        <v>909</v>
      </c>
      <c r="D99" s="164" t="s">
        <v>910</v>
      </c>
      <c r="E99" s="74"/>
      <c r="F99" s="74" t="s">
        <v>596</v>
      </c>
      <c r="G99" s="74">
        <v>330</v>
      </c>
      <c r="H99" s="163" t="s">
        <v>36</v>
      </c>
      <c r="I99" s="165" t="s">
        <v>97</v>
      </c>
      <c r="J99" s="165" t="s">
        <v>36</v>
      </c>
      <c r="K99" s="165">
        <v>333.3</v>
      </c>
      <c r="L99" s="166">
        <v>330</v>
      </c>
      <c r="M99" s="167">
        <v>45580</v>
      </c>
      <c r="N99" s="165" t="s">
        <v>108</v>
      </c>
      <c r="O99" s="165" t="s">
        <v>258</v>
      </c>
      <c r="P99" s="165" t="s">
        <v>97</v>
      </c>
      <c r="Q99" s="168" t="s">
        <v>911</v>
      </c>
      <c r="R99" s="166" t="s">
        <v>912</v>
      </c>
      <c r="S99" s="165"/>
      <c r="T99" s="165" t="s">
        <v>253</v>
      </c>
      <c r="U99" s="166"/>
      <c r="V99" s="166" t="s">
        <v>655</v>
      </c>
      <c r="W99" s="165" t="s">
        <v>97</v>
      </c>
      <c r="X99" s="166" t="s">
        <v>913</v>
      </c>
      <c r="Y99" s="165" t="s">
        <v>278</v>
      </c>
      <c r="Z99" s="166"/>
      <c r="AA99" s="165">
        <v>1</v>
      </c>
      <c r="AB99" s="165">
        <v>10</v>
      </c>
      <c r="AC99" s="165">
        <v>1</v>
      </c>
      <c r="AD99" s="165">
        <v>1</v>
      </c>
      <c r="AE99" s="165">
        <v>1</v>
      </c>
      <c r="AF99" s="165"/>
      <c r="AG99" s="165">
        <v>10</v>
      </c>
      <c r="AH99" s="166"/>
      <c r="AI99" s="166" t="s">
        <v>914</v>
      </c>
      <c r="AJ99" s="182" t="s">
        <v>157</v>
      </c>
      <c r="AK99" s="80"/>
      <c r="AL99" s="79" t="s">
        <v>915</v>
      </c>
      <c r="AM99" s="80" t="s">
        <v>97</v>
      </c>
      <c r="AN99" s="170">
        <v>45672</v>
      </c>
      <c r="AO99" s="80" t="b">
        <v>1</v>
      </c>
    </row>
    <row r="100" spans="1:41" s="8" customFormat="1" ht="57.75" thickBot="1" x14ac:dyDescent="0.25">
      <c r="A100" s="82">
        <v>621</v>
      </c>
      <c r="B100" s="82">
        <v>610</v>
      </c>
      <c r="C100" s="171" t="s">
        <v>909</v>
      </c>
      <c r="D100" s="172" t="s">
        <v>910</v>
      </c>
      <c r="E100" s="93"/>
      <c r="F100" s="93" t="s">
        <v>596</v>
      </c>
      <c r="G100" s="93">
        <v>330</v>
      </c>
      <c r="H100" s="171" t="s">
        <v>36</v>
      </c>
      <c r="I100" s="86" t="s">
        <v>97</v>
      </c>
      <c r="J100" s="86" t="s">
        <v>47</v>
      </c>
      <c r="K100" s="86">
        <v>2800</v>
      </c>
      <c r="L100" s="87">
        <v>2800</v>
      </c>
      <c r="M100" s="88">
        <v>36251</v>
      </c>
      <c r="N100" s="86" t="s">
        <v>108</v>
      </c>
      <c r="O100" s="86" t="s">
        <v>258</v>
      </c>
      <c r="P100" s="86" t="s">
        <v>97</v>
      </c>
      <c r="Q100" s="138" t="s">
        <v>911</v>
      </c>
      <c r="R100" s="87" t="s">
        <v>912</v>
      </c>
      <c r="S100" s="86"/>
      <c r="T100" s="86" t="s">
        <v>253</v>
      </c>
      <c r="U100" s="87"/>
      <c r="V100" s="87" t="s">
        <v>655</v>
      </c>
      <c r="W100" s="86" t="s">
        <v>97</v>
      </c>
      <c r="X100" s="87" t="s">
        <v>916</v>
      </c>
      <c r="Y100" s="86" t="s">
        <v>278</v>
      </c>
      <c r="Z100" s="87"/>
      <c r="AA100" s="86">
        <v>1</v>
      </c>
      <c r="AB100" s="86">
        <v>10</v>
      </c>
      <c r="AC100" s="86">
        <v>1</v>
      </c>
      <c r="AD100" s="86">
        <v>1</v>
      </c>
      <c r="AE100" s="86">
        <v>1</v>
      </c>
      <c r="AF100" s="86"/>
      <c r="AG100" s="86">
        <v>10</v>
      </c>
      <c r="AH100" s="87"/>
      <c r="AI100" s="87" t="s">
        <v>917</v>
      </c>
      <c r="AJ100" s="97" t="s">
        <v>157</v>
      </c>
      <c r="AK100" s="86" t="s">
        <v>918</v>
      </c>
      <c r="AL100" s="90"/>
      <c r="AM100" s="86" t="s">
        <v>97</v>
      </c>
      <c r="AN100" s="88">
        <v>45672</v>
      </c>
      <c r="AO100" s="86" t="b">
        <v>0</v>
      </c>
    </row>
    <row r="101" spans="1:41" s="8" customFormat="1" ht="75.75" thickTop="1" x14ac:dyDescent="0.25">
      <c r="A101" s="71">
        <v>624</v>
      </c>
      <c r="B101" s="71" t="s">
        <v>546</v>
      </c>
      <c r="C101" s="163" t="s">
        <v>547</v>
      </c>
      <c r="D101" s="164" t="s">
        <v>548</v>
      </c>
      <c r="E101" s="74"/>
      <c r="F101" s="74" t="s">
        <v>596</v>
      </c>
      <c r="G101" s="74">
        <v>390</v>
      </c>
      <c r="H101" s="163" t="s">
        <v>36</v>
      </c>
      <c r="I101" s="165" t="s">
        <v>97</v>
      </c>
      <c r="J101" s="165" t="s">
        <v>36</v>
      </c>
      <c r="K101" s="165">
        <v>394</v>
      </c>
      <c r="L101" s="166">
        <v>390</v>
      </c>
      <c r="M101" s="167">
        <v>45580</v>
      </c>
      <c r="N101" s="165" t="s">
        <v>98</v>
      </c>
      <c r="O101" s="165" t="s">
        <v>270</v>
      </c>
      <c r="P101" s="165" t="s">
        <v>97</v>
      </c>
      <c r="Q101" s="168" t="s">
        <v>919</v>
      </c>
      <c r="R101" s="166" t="s">
        <v>920</v>
      </c>
      <c r="S101" s="165"/>
      <c r="T101" s="165" t="s">
        <v>283</v>
      </c>
      <c r="U101" s="166"/>
      <c r="V101" s="166" t="s">
        <v>655</v>
      </c>
      <c r="W101" s="165" t="s">
        <v>97</v>
      </c>
      <c r="X101" s="166" t="s">
        <v>834</v>
      </c>
      <c r="Y101" s="165" t="s">
        <v>97</v>
      </c>
      <c r="Z101" s="166" t="s">
        <v>464</v>
      </c>
      <c r="AA101" s="165">
        <v>6</v>
      </c>
      <c r="AB101" s="165">
        <v>100</v>
      </c>
      <c r="AC101" s="165"/>
      <c r="AD101" s="165"/>
      <c r="AE101" s="165"/>
      <c r="AF101" s="165"/>
      <c r="AG101" s="165">
        <v>600</v>
      </c>
      <c r="AH101" s="166" t="s">
        <v>552</v>
      </c>
      <c r="AI101" s="166" t="s">
        <v>914</v>
      </c>
      <c r="AJ101" s="182" t="s">
        <v>157</v>
      </c>
      <c r="AK101" s="80"/>
      <c r="AL101" s="79" t="s">
        <v>553</v>
      </c>
      <c r="AM101" s="80" t="s">
        <v>97</v>
      </c>
      <c r="AN101" s="170">
        <v>45672</v>
      </c>
      <c r="AO101" s="80" t="b">
        <v>1</v>
      </c>
    </row>
    <row r="102" spans="1:41" s="8" customFormat="1" ht="72" thickBot="1" x14ac:dyDescent="0.25">
      <c r="A102" s="82">
        <v>624</v>
      </c>
      <c r="B102" s="82" t="s">
        <v>546</v>
      </c>
      <c r="C102" s="171" t="s">
        <v>547</v>
      </c>
      <c r="D102" s="172" t="s">
        <v>548</v>
      </c>
      <c r="E102" s="93"/>
      <c r="F102" s="93" t="s">
        <v>596</v>
      </c>
      <c r="G102" s="93">
        <v>390</v>
      </c>
      <c r="H102" s="171" t="s">
        <v>36</v>
      </c>
      <c r="I102" s="86" t="s">
        <v>97</v>
      </c>
      <c r="J102" s="86" t="s">
        <v>47</v>
      </c>
      <c r="K102" s="86">
        <v>2400</v>
      </c>
      <c r="L102" s="87">
        <v>2400</v>
      </c>
      <c r="M102" s="88">
        <v>45200</v>
      </c>
      <c r="N102" s="86" t="s">
        <v>98</v>
      </c>
      <c r="O102" s="86" t="s">
        <v>270</v>
      </c>
      <c r="P102" s="86" t="s">
        <v>97</v>
      </c>
      <c r="Q102" s="138" t="s">
        <v>919</v>
      </c>
      <c r="R102" s="87" t="s">
        <v>920</v>
      </c>
      <c r="S102" s="86"/>
      <c r="T102" s="86" t="s">
        <v>283</v>
      </c>
      <c r="U102" s="87"/>
      <c r="V102" s="87" t="s">
        <v>655</v>
      </c>
      <c r="W102" s="86" t="s">
        <v>97</v>
      </c>
      <c r="X102" s="87" t="s">
        <v>921</v>
      </c>
      <c r="Y102" s="86" t="s">
        <v>97</v>
      </c>
      <c r="Z102" s="87" t="s">
        <v>464</v>
      </c>
      <c r="AA102" s="86">
        <v>6</v>
      </c>
      <c r="AB102" s="86">
        <v>100</v>
      </c>
      <c r="AC102" s="86"/>
      <c r="AD102" s="86"/>
      <c r="AE102" s="86"/>
      <c r="AF102" s="86"/>
      <c r="AG102" s="86">
        <v>600</v>
      </c>
      <c r="AH102" s="87" t="s">
        <v>552</v>
      </c>
      <c r="AI102" s="87"/>
      <c r="AJ102" s="97" t="s">
        <v>157</v>
      </c>
      <c r="AK102" s="86"/>
      <c r="AL102" s="90"/>
      <c r="AM102" s="86" t="s">
        <v>97</v>
      </c>
      <c r="AN102" s="88">
        <v>45672</v>
      </c>
      <c r="AO102" s="86" t="b">
        <v>0</v>
      </c>
    </row>
    <row r="103" spans="1:41" s="8" customFormat="1" ht="60.75" thickTop="1" x14ac:dyDescent="0.25">
      <c r="A103" s="71">
        <v>635</v>
      </c>
      <c r="B103" s="71" t="s">
        <v>922</v>
      </c>
      <c r="C103" s="163" t="s">
        <v>923</v>
      </c>
      <c r="D103" s="164" t="s">
        <v>924</v>
      </c>
      <c r="E103" s="74"/>
      <c r="F103" s="74" t="s">
        <v>596</v>
      </c>
      <c r="G103" s="74">
        <v>2.2999999999999998</v>
      </c>
      <c r="H103" s="163" t="s">
        <v>36</v>
      </c>
      <c r="I103" s="165" t="s">
        <v>97</v>
      </c>
      <c r="J103" s="165" t="s">
        <v>36</v>
      </c>
      <c r="K103" s="165">
        <v>2.3333300000000001</v>
      </c>
      <c r="L103" s="166">
        <v>2.2999999999999998</v>
      </c>
      <c r="M103" s="167">
        <v>45350</v>
      </c>
      <c r="N103" s="165" t="s">
        <v>98</v>
      </c>
      <c r="O103" s="165" t="s">
        <v>368</v>
      </c>
      <c r="P103" s="165" t="s">
        <v>97</v>
      </c>
      <c r="Q103" s="168" t="s">
        <v>925</v>
      </c>
      <c r="R103" s="166" t="s">
        <v>926</v>
      </c>
      <c r="S103" s="165"/>
      <c r="T103" s="165" t="s">
        <v>253</v>
      </c>
      <c r="U103" s="166"/>
      <c r="V103" s="166" t="s">
        <v>927</v>
      </c>
      <c r="W103" s="165" t="s">
        <v>97</v>
      </c>
      <c r="X103" s="166" t="s">
        <v>928</v>
      </c>
      <c r="Y103" s="165" t="s">
        <v>278</v>
      </c>
      <c r="Z103" s="166"/>
      <c r="AA103" s="165">
        <v>10</v>
      </c>
      <c r="AB103" s="165">
        <v>10</v>
      </c>
      <c r="AC103" s="165"/>
      <c r="AD103" s="165"/>
      <c r="AE103" s="165"/>
      <c r="AF103" s="165"/>
      <c r="AG103" s="165">
        <v>100</v>
      </c>
      <c r="AH103" s="166"/>
      <c r="AI103" s="166" t="s">
        <v>929</v>
      </c>
      <c r="AJ103" s="182" t="s">
        <v>157</v>
      </c>
      <c r="AK103" s="80"/>
      <c r="AL103" s="79" t="s">
        <v>930</v>
      </c>
      <c r="AM103" s="80" t="s">
        <v>97</v>
      </c>
      <c r="AN103" s="170">
        <v>45672</v>
      </c>
      <c r="AO103" s="80" t="b">
        <v>1</v>
      </c>
    </row>
    <row r="104" spans="1:41" s="8" customFormat="1" ht="15" thickBot="1" x14ac:dyDescent="0.25">
      <c r="A104" s="82">
        <v>635</v>
      </c>
      <c r="B104" s="82" t="s">
        <v>922</v>
      </c>
      <c r="C104" s="171" t="s">
        <v>923</v>
      </c>
      <c r="D104" s="172" t="s">
        <v>924</v>
      </c>
      <c r="E104" s="93"/>
      <c r="F104" s="93" t="s">
        <v>596</v>
      </c>
      <c r="G104" s="93">
        <v>2.2999999999999998</v>
      </c>
      <c r="H104" s="171" t="s">
        <v>36</v>
      </c>
      <c r="I104" s="86" t="s">
        <v>97</v>
      </c>
      <c r="J104" s="86" t="s">
        <v>29</v>
      </c>
      <c r="K104" s="86">
        <v>2</v>
      </c>
      <c r="L104" s="87">
        <v>2</v>
      </c>
      <c r="M104" s="88">
        <v>41306</v>
      </c>
      <c r="N104" s="86" t="s">
        <v>98</v>
      </c>
      <c r="O104" s="86" t="s">
        <v>368</v>
      </c>
      <c r="P104" s="86" t="s">
        <v>97</v>
      </c>
      <c r="Q104" s="138" t="s">
        <v>925</v>
      </c>
      <c r="R104" s="87" t="s">
        <v>926</v>
      </c>
      <c r="S104" s="86"/>
      <c r="T104" s="86" t="s">
        <v>253</v>
      </c>
      <c r="U104" s="87"/>
      <c r="V104" s="87" t="s">
        <v>927</v>
      </c>
      <c r="W104" s="86" t="s">
        <v>97</v>
      </c>
      <c r="X104" s="87" t="s">
        <v>931</v>
      </c>
      <c r="Y104" s="86" t="s">
        <v>278</v>
      </c>
      <c r="Z104" s="87"/>
      <c r="AA104" s="86">
        <v>10</v>
      </c>
      <c r="AB104" s="86">
        <v>10</v>
      </c>
      <c r="AC104" s="86"/>
      <c r="AD104" s="86"/>
      <c r="AE104" s="86"/>
      <c r="AF104" s="86"/>
      <c r="AG104" s="86">
        <v>100</v>
      </c>
      <c r="AH104" s="87"/>
      <c r="AI104" s="87" t="s">
        <v>932</v>
      </c>
      <c r="AJ104" s="97" t="s">
        <v>157</v>
      </c>
      <c r="AK104" s="86"/>
      <c r="AL104" s="90"/>
      <c r="AM104" s="86" t="s">
        <v>97</v>
      </c>
      <c r="AN104" s="88">
        <v>45672</v>
      </c>
      <c r="AO104" s="86" t="b">
        <v>0</v>
      </c>
    </row>
    <row r="105" spans="1:41" s="8" customFormat="1" ht="60.75" thickTop="1" x14ac:dyDescent="0.25">
      <c r="A105" s="71">
        <v>636</v>
      </c>
      <c r="B105" s="71" t="s">
        <v>933</v>
      </c>
      <c r="C105" s="163" t="s">
        <v>933</v>
      </c>
      <c r="D105" s="164" t="s">
        <v>934</v>
      </c>
      <c r="E105" s="74"/>
      <c r="F105" s="74" t="s">
        <v>596</v>
      </c>
      <c r="G105" s="74">
        <v>0.12</v>
      </c>
      <c r="H105" s="163" t="s">
        <v>36</v>
      </c>
      <c r="I105" s="165" t="s">
        <v>97</v>
      </c>
      <c r="J105" s="165" t="s">
        <v>36</v>
      </c>
      <c r="K105" s="165">
        <v>0.11666700000000001</v>
      </c>
      <c r="L105" s="166">
        <v>0.12</v>
      </c>
      <c r="M105" s="167">
        <v>45350</v>
      </c>
      <c r="N105" s="165" t="s">
        <v>98</v>
      </c>
      <c r="O105" s="165" t="s">
        <v>368</v>
      </c>
      <c r="P105" s="165" t="s">
        <v>97</v>
      </c>
      <c r="Q105" s="168" t="s">
        <v>925</v>
      </c>
      <c r="R105" s="166" t="s">
        <v>935</v>
      </c>
      <c r="S105" s="165"/>
      <c r="T105" s="165" t="s">
        <v>246</v>
      </c>
      <c r="U105" s="166" t="s">
        <v>936</v>
      </c>
      <c r="V105" s="166" t="s">
        <v>927</v>
      </c>
      <c r="W105" s="165" t="s">
        <v>97</v>
      </c>
      <c r="X105" s="166" t="s">
        <v>937</v>
      </c>
      <c r="Y105" s="165" t="s">
        <v>278</v>
      </c>
      <c r="Z105" s="166"/>
      <c r="AA105" s="165">
        <v>10</v>
      </c>
      <c r="AB105" s="165">
        <v>10</v>
      </c>
      <c r="AC105" s="165">
        <v>3</v>
      </c>
      <c r="AD105" s="165"/>
      <c r="AE105" s="165"/>
      <c r="AF105" s="165"/>
      <c r="AG105" s="165">
        <v>300</v>
      </c>
      <c r="AH105" s="166"/>
      <c r="AI105" s="166" t="s">
        <v>938</v>
      </c>
      <c r="AJ105" s="182" t="s">
        <v>157</v>
      </c>
      <c r="AK105" s="80"/>
      <c r="AL105" s="79" t="s">
        <v>939</v>
      </c>
      <c r="AM105" s="80" t="s">
        <v>97</v>
      </c>
      <c r="AN105" s="170">
        <v>45672</v>
      </c>
      <c r="AO105" s="80" t="b">
        <v>1</v>
      </c>
    </row>
    <row r="106" spans="1:41" s="8" customFormat="1" ht="15" thickBot="1" x14ac:dyDescent="0.25">
      <c r="A106" s="82">
        <v>636</v>
      </c>
      <c r="B106" s="82" t="s">
        <v>933</v>
      </c>
      <c r="C106" s="171" t="s">
        <v>933</v>
      </c>
      <c r="D106" s="172" t="s">
        <v>934</v>
      </c>
      <c r="E106" s="93"/>
      <c r="F106" s="93" t="s">
        <v>596</v>
      </c>
      <c r="G106" s="93">
        <v>0.12</v>
      </c>
      <c r="H106" s="171" t="s">
        <v>36</v>
      </c>
      <c r="I106" s="86" t="s">
        <v>97</v>
      </c>
      <c r="J106" s="86" t="s">
        <v>29</v>
      </c>
      <c r="K106" s="86">
        <v>0.1</v>
      </c>
      <c r="L106" s="87">
        <v>0.1</v>
      </c>
      <c r="M106" s="88">
        <v>41306</v>
      </c>
      <c r="N106" s="86" t="s">
        <v>98</v>
      </c>
      <c r="O106" s="86" t="s">
        <v>368</v>
      </c>
      <c r="P106" s="86" t="s">
        <v>97</v>
      </c>
      <c r="Q106" s="138" t="s">
        <v>925</v>
      </c>
      <c r="R106" s="87" t="s">
        <v>935</v>
      </c>
      <c r="S106" s="86"/>
      <c r="T106" s="86" t="s">
        <v>246</v>
      </c>
      <c r="U106" s="87" t="s">
        <v>936</v>
      </c>
      <c r="V106" s="87" t="s">
        <v>927</v>
      </c>
      <c r="W106" s="86" t="s">
        <v>97</v>
      </c>
      <c r="X106" s="87" t="s">
        <v>931</v>
      </c>
      <c r="Y106" s="86" t="s">
        <v>278</v>
      </c>
      <c r="Z106" s="87"/>
      <c r="AA106" s="86">
        <v>10</v>
      </c>
      <c r="AB106" s="86">
        <v>10</v>
      </c>
      <c r="AC106" s="86">
        <v>3</v>
      </c>
      <c r="AD106" s="86"/>
      <c r="AE106" s="86"/>
      <c r="AF106" s="86"/>
      <c r="AG106" s="86">
        <v>300</v>
      </c>
      <c r="AH106" s="87"/>
      <c r="AI106" s="87"/>
      <c r="AJ106" s="97" t="s">
        <v>157</v>
      </c>
      <c r="AK106" s="86"/>
      <c r="AL106" s="90"/>
      <c r="AM106" s="86" t="s">
        <v>97</v>
      </c>
      <c r="AN106" s="88">
        <v>45672</v>
      </c>
      <c r="AO106" s="86" t="b">
        <v>0</v>
      </c>
    </row>
    <row r="107" spans="1:41" s="8" customFormat="1" ht="15.75" thickTop="1" x14ac:dyDescent="0.25">
      <c r="A107" s="71">
        <v>638</v>
      </c>
      <c r="B107" s="148">
        <v>620</v>
      </c>
      <c r="C107" s="163" t="s">
        <v>562</v>
      </c>
      <c r="D107" s="164" t="s">
        <v>563</v>
      </c>
      <c r="E107" s="74"/>
      <c r="F107" s="74" t="s">
        <v>596</v>
      </c>
      <c r="G107" s="74">
        <v>0.8</v>
      </c>
      <c r="H107" s="163" t="s">
        <v>29</v>
      </c>
      <c r="I107" s="165" t="s">
        <v>97</v>
      </c>
      <c r="J107" s="165" t="s">
        <v>29</v>
      </c>
      <c r="K107" s="165">
        <v>0.8</v>
      </c>
      <c r="L107" s="166">
        <v>0.8</v>
      </c>
      <c r="M107" s="167">
        <v>41153</v>
      </c>
      <c r="N107" s="165" t="s">
        <v>98</v>
      </c>
      <c r="O107" s="165" t="s">
        <v>236</v>
      </c>
      <c r="P107" s="165" t="s">
        <v>97</v>
      </c>
      <c r="Q107" s="168" t="s">
        <v>564</v>
      </c>
      <c r="R107" s="166" t="s">
        <v>940</v>
      </c>
      <c r="S107" s="165"/>
      <c r="T107" s="165" t="s">
        <v>246</v>
      </c>
      <c r="U107" s="166"/>
      <c r="V107" s="166" t="s">
        <v>941</v>
      </c>
      <c r="W107" s="165" t="s">
        <v>97</v>
      </c>
      <c r="X107" s="166" t="s">
        <v>241</v>
      </c>
      <c r="Y107" s="165" t="s">
        <v>97</v>
      </c>
      <c r="Z107" s="166" t="s">
        <v>942</v>
      </c>
      <c r="AA107" s="165">
        <v>3</v>
      </c>
      <c r="AB107" s="165">
        <v>10</v>
      </c>
      <c r="AC107" s="165">
        <v>3</v>
      </c>
      <c r="AD107" s="165"/>
      <c r="AE107" s="165"/>
      <c r="AF107" s="165"/>
      <c r="AG107" s="165">
        <v>90</v>
      </c>
      <c r="AH107" s="166"/>
      <c r="AI107" s="166"/>
      <c r="AJ107" s="169" t="s">
        <v>101</v>
      </c>
      <c r="AK107" s="80"/>
      <c r="AL107" s="79" t="s">
        <v>3410</v>
      </c>
      <c r="AM107" s="80" t="s">
        <v>97</v>
      </c>
      <c r="AN107" s="170">
        <v>45672</v>
      </c>
      <c r="AO107" s="80" t="b">
        <v>1</v>
      </c>
    </row>
    <row r="108" spans="1:41" s="8" customFormat="1" ht="57.75" thickBot="1" x14ac:dyDescent="0.25">
      <c r="A108" s="82">
        <v>638</v>
      </c>
      <c r="B108" s="149">
        <v>620</v>
      </c>
      <c r="C108" s="171" t="s">
        <v>562</v>
      </c>
      <c r="D108" s="172" t="s">
        <v>563</v>
      </c>
      <c r="E108" s="150"/>
      <c r="F108" s="93" t="s">
        <v>596</v>
      </c>
      <c r="G108" s="93">
        <v>0.8</v>
      </c>
      <c r="H108" s="171" t="s">
        <v>29</v>
      </c>
      <c r="I108" s="86" t="s">
        <v>97</v>
      </c>
      <c r="J108" s="86" t="s">
        <v>47</v>
      </c>
      <c r="K108" s="86">
        <v>30</v>
      </c>
      <c r="L108" s="87">
        <v>30</v>
      </c>
      <c r="M108" s="88">
        <v>36251</v>
      </c>
      <c r="N108" s="86" t="s">
        <v>108</v>
      </c>
      <c r="O108" s="86" t="s">
        <v>236</v>
      </c>
      <c r="P108" s="86" t="s">
        <v>97</v>
      </c>
      <c r="Q108" s="138" t="s">
        <v>943</v>
      </c>
      <c r="R108" s="87" t="s">
        <v>944</v>
      </c>
      <c r="S108" s="86"/>
      <c r="T108" s="86" t="s">
        <v>253</v>
      </c>
      <c r="U108" s="87"/>
      <c r="V108" s="87" t="s">
        <v>655</v>
      </c>
      <c r="W108" s="86" t="s">
        <v>97</v>
      </c>
      <c r="X108" s="87" t="s">
        <v>945</v>
      </c>
      <c r="Y108" s="86" t="s">
        <v>278</v>
      </c>
      <c r="Z108" s="87"/>
      <c r="AA108" s="86">
        <v>1</v>
      </c>
      <c r="AB108" s="86">
        <v>10</v>
      </c>
      <c r="AC108" s="86">
        <v>1</v>
      </c>
      <c r="AD108" s="86">
        <v>1</v>
      </c>
      <c r="AE108" s="86">
        <v>1</v>
      </c>
      <c r="AF108" s="86"/>
      <c r="AG108" s="86">
        <v>10</v>
      </c>
      <c r="AH108" s="87"/>
      <c r="AI108" s="87" t="s">
        <v>946</v>
      </c>
      <c r="AJ108" s="89" t="s">
        <v>101</v>
      </c>
      <c r="AK108" s="86"/>
      <c r="AL108" s="90"/>
      <c r="AM108" s="86" t="s">
        <v>97</v>
      </c>
      <c r="AN108" s="88">
        <v>45672</v>
      </c>
      <c r="AO108" s="86" t="b">
        <v>0</v>
      </c>
    </row>
    <row r="109" spans="1:41" s="8" customFormat="1" ht="30.75" thickTop="1" x14ac:dyDescent="0.25">
      <c r="A109" s="71">
        <v>644</v>
      </c>
      <c r="B109" s="71">
        <v>627</v>
      </c>
      <c r="C109" s="163" t="s">
        <v>582</v>
      </c>
      <c r="D109" s="164" t="s">
        <v>583</v>
      </c>
      <c r="E109" s="74"/>
      <c r="F109" s="74" t="s">
        <v>596</v>
      </c>
      <c r="G109" s="74">
        <v>99</v>
      </c>
      <c r="H109" s="163" t="s">
        <v>36</v>
      </c>
      <c r="I109" s="165" t="s">
        <v>97</v>
      </c>
      <c r="J109" s="165" t="s">
        <v>36</v>
      </c>
      <c r="K109" s="165">
        <v>99.12</v>
      </c>
      <c r="L109" s="166">
        <v>99</v>
      </c>
      <c r="M109" s="167">
        <v>45581</v>
      </c>
      <c r="N109" s="165" t="s">
        <v>98</v>
      </c>
      <c r="O109" s="165" t="s">
        <v>363</v>
      </c>
      <c r="P109" s="165" t="s">
        <v>97</v>
      </c>
      <c r="Q109" s="168" t="s">
        <v>947</v>
      </c>
      <c r="R109" s="166" t="s">
        <v>948</v>
      </c>
      <c r="S109" s="165"/>
      <c r="T109" s="165" t="s">
        <v>253</v>
      </c>
      <c r="U109" s="166"/>
      <c r="V109" s="166" t="s">
        <v>650</v>
      </c>
      <c r="W109" s="165" t="s">
        <v>97</v>
      </c>
      <c r="X109" s="166" t="s">
        <v>949</v>
      </c>
      <c r="Y109" s="165" t="s">
        <v>97</v>
      </c>
      <c r="Z109" s="166" t="s">
        <v>453</v>
      </c>
      <c r="AA109" s="165">
        <v>3</v>
      </c>
      <c r="AB109" s="165">
        <v>10</v>
      </c>
      <c r="AC109" s="165"/>
      <c r="AD109" s="165"/>
      <c r="AE109" s="165">
        <v>3</v>
      </c>
      <c r="AF109" s="165"/>
      <c r="AG109" s="165">
        <v>100</v>
      </c>
      <c r="AH109" s="166"/>
      <c r="AI109" s="166" t="s">
        <v>950</v>
      </c>
      <c r="AJ109" s="182" t="s">
        <v>157</v>
      </c>
      <c r="AK109" s="80"/>
      <c r="AL109" s="79" t="s">
        <v>3435</v>
      </c>
      <c r="AM109" s="80" t="s">
        <v>97</v>
      </c>
      <c r="AN109" s="170">
        <v>45672</v>
      </c>
      <c r="AO109" s="80" t="b">
        <v>1</v>
      </c>
    </row>
    <row r="110" spans="1:41" s="8" customFormat="1" x14ac:dyDescent="0.2">
      <c r="A110" s="107">
        <v>644</v>
      </c>
      <c r="B110" s="107">
        <v>627</v>
      </c>
      <c r="C110" s="191" t="s">
        <v>582</v>
      </c>
      <c r="D110" s="192" t="s">
        <v>583</v>
      </c>
      <c r="E110" s="152"/>
      <c r="F110" s="152" t="s">
        <v>596</v>
      </c>
      <c r="G110" s="152">
        <v>99</v>
      </c>
      <c r="H110" s="191" t="s">
        <v>36</v>
      </c>
      <c r="I110" s="115" t="s">
        <v>97</v>
      </c>
      <c r="J110" s="115" t="s">
        <v>29</v>
      </c>
      <c r="K110" s="115">
        <v>4</v>
      </c>
      <c r="L110" s="153">
        <v>4</v>
      </c>
      <c r="M110" s="154">
        <v>44652</v>
      </c>
      <c r="N110" s="115" t="s">
        <v>98</v>
      </c>
      <c r="O110" s="115" t="s">
        <v>236</v>
      </c>
      <c r="P110" s="115" t="s">
        <v>97</v>
      </c>
      <c r="Q110" s="155" t="s">
        <v>584</v>
      </c>
      <c r="R110" s="153" t="s">
        <v>585</v>
      </c>
      <c r="S110" s="115"/>
      <c r="T110" s="115" t="s">
        <v>239</v>
      </c>
      <c r="U110" s="153"/>
      <c r="V110" s="153" t="s">
        <v>752</v>
      </c>
      <c r="W110" s="115" t="s">
        <v>97</v>
      </c>
      <c r="X110" s="153" t="s">
        <v>557</v>
      </c>
      <c r="Y110" s="115" t="s">
        <v>97</v>
      </c>
      <c r="Z110" s="153" t="s">
        <v>951</v>
      </c>
      <c r="AA110" s="115">
        <v>3</v>
      </c>
      <c r="AB110" s="115">
        <v>10</v>
      </c>
      <c r="AC110" s="115"/>
      <c r="AD110" s="115"/>
      <c r="AE110" s="115"/>
      <c r="AF110" s="115"/>
      <c r="AG110" s="115">
        <v>30</v>
      </c>
      <c r="AH110" s="153"/>
      <c r="AI110" s="153"/>
      <c r="AJ110" s="113" t="s">
        <v>157</v>
      </c>
      <c r="AK110" s="115"/>
      <c r="AL110" s="114"/>
      <c r="AM110" s="115" t="s">
        <v>97</v>
      </c>
      <c r="AN110" s="154">
        <v>45672</v>
      </c>
      <c r="AO110" s="115" t="b">
        <v>0</v>
      </c>
    </row>
  </sheetData>
  <autoFilter ref="A4:AO110" xr:uid="{2F3097B7-4690-4511-9C75-85C4F933D41E}"/>
  <mergeCells count="46">
    <mergeCell ref="AL109:AL110"/>
    <mergeCell ref="AL97:AL98"/>
    <mergeCell ref="AL99:AL100"/>
    <mergeCell ref="AL101:AL102"/>
    <mergeCell ref="AL103:AL104"/>
    <mergeCell ref="AL105:AL106"/>
    <mergeCell ref="AL87:AL88"/>
    <mergeCell ref="AL89:AL90"/>
    <mergeCell ref="AL91:AL94"/>
    <mergeCell ref="AL95:AL96"/>
    <mergeCell ref="AL107:AL108"/>
    <mergeCell ref="AL75:AL78"/>
    <mergeCell ref="AL79:AL80"/>
    <mergeCell ref="AL81:AL82"/>
    <mergeCell ref="AL83:AL84"/>
    <mergeCell ref="AL85:AL86"/>
    <mergeCell ref="AL64:AL66"/>
    <mergeCell ref="AL67:AL68"/>
    <mergeCell ref="AL69:AL70"/>
    <mergeCell ref="AL71:AL72"/>
    <mergeCell ref="AL73:AL74"/>
    <mergeCell ref="AL53:AL55"/>
    <mergeCell ref="AL56:AL57"/>
    <mergeCell ref="AL58:AL59"/>
    <mergeCell ref="AL60:AL61"/>
    <mergeCell ref="AL62:AL63"/>
    <mergeCell ref="AL41:AL43"/>
    <mergeCell ref="AL44:AL45"/>
    <mergeCell ref="AL46:AL47"/>
    <mergeCell ref="AL48:AL49"/>
    <mergeCell ref="AL50:AL52"/>
    <mergeCell ref="AL29:AL30"/>
    <mergeCell ref="AL33:AL34"/>
    <mergeCell ref="AL35:AL36"/>
    <mergeCell ref="AL37:AL38"/>
    <mergeCell ref="AL39:AL40"/>
    <mergeCell ref="AL17:AL19"/>
    <mergeCell ref="AL20:AL21"/>
    <mergeCell ref="AL22:AL24"/>
    <mergeCell ref="AL25:AL26"/>
    <mergeCell ref="AL27:AL28"/>
    <mergeCell ref="AL5:AL6"/>
    <mergeCell ref="AL7:AL8"/>
    <mergeCell ref="AL9:AL12"/>
    <mergeCell ref="AL13:AL16"/>
    <mergeCell ref="C2:S2"/>
  </mergeCells>
  <hyperlinks>
    <hyperlink ref="AJ6" r:id="rId1" xr:uid="{A66AE5F6-225E-4A88-B2A0-E12A9F369C06}"/>
    <hyperlink ref="AJ5" r:id="rId2" xr:uid="{9C6A4BA5-1A4D-4367-805B-8CF62E9D527B}"/>
    <hyperlink ref="AJ11" r:id="rId3" xr:uid="{F9423FB0-FA82-4453-A9E1-7A91CF332E62}"/>
    <hyperlink ref="AJ12" r:id="rId4" xr:uid="{E7F62ECB-2711-4942-9DF8-02A918FE8B0E}"/>
    <hyperlink ref="AJ21" r:id="rId5" xr:uid="{83D6FC34-A488-475E-BF24-4B513CDCD148}"/>
    <hyperlink ref="AJ20" r:id="rId6" xr:uid="{3BB2FE3B-9650-40E6-9452-6BCEEF9DFBE5}"/>
    <hyperlink ref="AJ23" r:id="rId7" xr:uid="{F7CAFD9C-9F0B-4B2B-8669-FC9729B3D452}"/>
    <hyperlink ref="AJ24" r:id="rId8" xr:uid="{BFB12EB7-A0F4-449A-9076-A93FCECA0A55}"/>
    <hyperlink ref="AJ22" r:id="rId9" xr:uid="{5AA7CE36-8653-4C4D-AC4F-2916A722A658}"/>
    <hyperlink ref="AJ26" r:id="rId10" xr:uid="{540AA995-2449-4CF7-A51E-493D58CF8399}"/>
    <hyperlink ref="AJ36" r:id="rId11" xr:uid="{F83636ED-8B72-4A90-B0FC-09497CBD7218}"/>
    <hyperlink ref="AJ35" r:id="rId12" xr:uid="{0BA91065-5DC5-4F08-BE0D-9A357631A9B5}"/>
    <hyperlink ref="AJ54" r:id="rId13" xr:uid="{2DDF89F5-C123-47F5-B5EA-DAFC946A424C}"/>
    <hyperlink ref="AJ55" r:id="rId14" xr:uid="{EC2E5C1D-15AF-46E2-8DB6-8957F1A14323}"/>
    <hyperlink ref="AJ60" r:id="rId15" xr:uid="{8B6A05B6-0097-4549-8872-60A2E6CBB546}"/>
    <hyperlink ref="AJ61" r:id="rId16" xr:uid="{58FD9988-6BDE-4CB4-B39D-4F34260A329E}"/>
    <hyperlink ref="AJ70" r:id="rId17" xr:uid="{2656E6D4-B285-462C-8FA4-FE7ECD575768}"/>
    <hyperlink ref="AJ69" r:id="rId18" xr:uid="{767ACFBC-0758-433A-BD55-3C97B93686A0}"/>
    <hyperlink ref="AJ71" r:id="rId19" xr:uid="{DC61C11D-0696-4534-B4FD-1F082B4ABDF9}"/>
    <hyperlink ref="AJ97" r:id="rId20" xr:uid="{0A3CA6F4-42A5-478E-B0D8-5EA44BD49B5F}"/>
    <hyperlink ref="AJ98" r:id="rId21" xr:uid="{D0D1C3E8-50DF-4085-B8F9-BE2B7971BBBD}"/>
    <hyperlink ref="AJ108" r:id="rId22" xr:uid="{15602AAE-36CF-478B-9B18-F010576C5A91}"/>
    <hyperlink ref="AJ107" r:id="rId23" xr:uid="{7553C4E1-32A7-463E-8D3B-35818BCA7375}"/>
    <hyperlink ref="AJ25" r:id="rId24" xr:uid="{00113C54-BA40-4ECC-A95A-D92509B40700}"/>
    <hyperlink ref="AJ9" r:id="rId25" xr:uid="{3F0F025F-C575-4BD4-8B51-60C2FA499274}"/>
    <hyperlink ref="AJ10" r:id="rId26" xr:uid="{1A765388-3B7D-4446-A350-0D672A11CBB3}"/>
    <hyperlink ref="AJ53" r:id="rId27" xr:uid="{D9114378-DB0E-4CF5-8FC4-E7E68C8D7B4B}"/>
  </hyperlinks>
  <pageMargins left="0.7" right="0.7" top="0.75" bottom="0.75" header="0.3" footer="0.3"/>
  <pageSetup orientation="portrait" horizontalDpi="1200" verticalDpi="1200" r:id="rId2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04B52-E999-4B6B-8A6E-3E3F212E7C0C}">
  <sheetPr codeName="Sheet6">
    <tabColor theme="0" tint="-0.499984740745262"/>
  </sheetPr>
  <dimension ref="A2:AL238"/>
  <sheetViews>
    <sheetView topLeftCell="D1" zoomScaleNormal="100" workbookViewId="0">
      <pane ySplit="4" topLeftCell="A5" activePane="bottomLeft" state="frozen"/>
      <selection activeCell="C1" sqref="C1"/>
      <selection pane="bottomLeft" activeCell="D1" sqref="A1:XFD1048576"/>
    </sheetView>
  </sheetViews>
  <sheetFormatPr defaultColWidth="9.140625" defaultRowHeight="14.25" x14ac:dyDescent="0.2"/>
  <cols>
    <col min="1" max="1" width="9.140625" style="194" hidden="1" customWidth="1"/>
    <col min="2" max="3" width="9.140625" style="4" hidden="1" customWidth="1"/>
    <col min="4" max="4" width="9" style="4"/>
    <col min="5" max="5" width="66.85546875" style="4" customWidth="1"/>
    <col min="6" max="6" width="11.42578125" style="4" bestFit="1" customWidth="1"/>
    <col min="7" max="7" width="9" style="4"/>
    <col min="8" max="8" width="15.85546875" style="4" bestFit="1" customWidth="1"/>
    <col min="9" max="9" width="10" style="4" customWidth="1"/>
    <col min="10" max="11" width="9" style="4"/>
    <col min="12" max="12" width="13.140625" style="4" customWidth="1"/>
    <col min="13" max="13" width="11.85546875" style="4" hidden="1" customWidth="1"/>
    <col min="14" max="14" width="10.7109375" style="4" customWidth="1"/>
    <col min="15" max="15" width="15.85546875" style="4" customWidth="1"/>
    <col min="16" max="16" width="17" style="4" bestFit="1" customWidth="1"/>
    <col min="17" max="17" width="35.7109375" style="4" customWidth="1"/>
    <col min="18" max="18" width="0" style="4" hidden="1" customWidth="1"/>
    <col min="19" max="19" width="35.28515625" style="4" customWidth="1"/>
    <col min="20" max="20" width="10.85546875" style="4" customWidth="1"/>
    <col min="21" max="21" width="59.85546875" style="4" customWidth="1"/>
    <col min="22" max="22" width="9" style="4" hidden="1" customWidth="1"/>
    <col min="23" max="23" width="16.28515625" style="4" hidden="1" customWidth="1"/>
    <col min="24" max="24" width="19.140625" style="4" bestFit="1" customWidth="1"/>
    <col min="25" max="25" width="9.140625" style="4"/>
    <col min="26" max="26" width="9.42578125" style="4" bestFit="1" customWidth="1"/>
    <col min="27" max="16384" width="9.140625" style="4"/>
  </cols>
  <sheetData>
    <row r="2" spans="1:24" s="65" customFormat="1" ht="25.5" x14ac:dyDescent="0.35">
      <c r="A2" s="193"/>
      <c r="D2" s="66" t="s">
        <v>952</v>
      </c>
      <c r="E2" s="66"/>
      <c r="F2" s="66"/>
      <c r="G2" s="66"/>
      <c r="H2" s="66"/>
      <c r="I2" s="66"/>
      <c r="J2" s="66"/>
      <c r="K2" s="66"/>
      <c r="L2" s="66"/>
      <c r="M2" s="66"/>
      <c r="N2" s="66"/>
      <c r="O2" s="66"/>
      <c r="P2" s="66"/>
      <c r="Q2" s="66"/>
      <c r="R2" s="66"/>
      <c r="S2" s="66"/>
      <c r="T2" s="66"/>
      <c r="U2" s="66"/>
      <c r="V2" s="66"/>
    </row>
    <row r="3" spans="1:24" s="194" customFormat="1" ht="17.25" customHeight="1" x14ac:dyDescent="0.2">
      <c r="A3" s="194">
        <v>1</v>
      </c>
      <c r="B3" s="194">
        <v>2</v>
      </c>
      <c r="C3" s="194">
        <v>3</v>
      </c>
      <c r="D3" s="194">
        <v>4</v>
      </c>
      <c r="E3" s="194">
        <v>5</v>
      </c>
      <c r="G3" s="194">
        <v>6</v>
      </c>
      <c r="H3" s="194">
        <v>7</v>
      </c>
      <c r="I3" s="194">
        <v>8</v>
      </c>
      <c r="J3" s="194">
        <v>9</v>
      </c>
      <c r="K3" s="194">
        <v>10</v>
      </c>
      <c r="L3" s="194">
        <v>11</v>
      </c>
      <c r="M3" s="194">
        <v>12</v>
      </c>
      <c r="N3" s="194">
        <v>13</v>
      </c>
      <c r="O3" s="194">
        <v>14</v>
      </c>
      <c r="P3" s="194">
        <v>15</v>
      </c>
      <c r="Q3" s="194">
        <v>16</v>
      </c>
      <c r="R3" s="194">
        <v>17</v>
      </c>
      <c r="S3" s="194">
        <v>18</v>
      </c>
      <c r="T3" s="194">
        <v>19</v>
      </c>
      <c r="U3" s="194">
        <v>20</v>
      </c>
      <c r="V3" s="194">
        <v>21</v>
      </c>
      <c r="W3" s="194">
        <v>22</v>
      </c>
      <c r="X3" s="194">
        <v>23</v>
      </c>
    </row>
    <row r="4" spans="1:24" s="8" customFormat="1" ht="62.25" x14ac:dyDescent="0.25">
      <c r="A4" s="193"/>
      <c r="B4" s="195" t="s">
        <v>77</v>
      </c>
      <c r="C4" s="195" t="s">
        <v>78</v>
      </c>
      <c r="D4" s="196" t="s">
        <v>3555</v>
      </c>
      <c r="E4" s="197" t="s">
        <v>69</v>
      </c>
      <c r="F4" s="197" t="s">
        <v>80</v>
      </c>
      <c r="G4" s="197" t="s">
        <v>81</v>
      </c>
      <c r="H4" s="197" t="s">
        <v>3584</v>
      </c>
      <c r="I4" s="197" t="s">
        <v>82</v>
      </c>
      <c r="J4" s="197" t="s">
        <v>83</v>
      </c>
      <c r="K4" s="197" t="s">
        <v>84</v>
      </c>
      <c r="L4" s="197" t="s">
        <v>3585</v>
      </c>
      <c r="M4" s="197" t="s">
        <v>3586</v>
      </c>
      <c r="N4" s="196" t="s">
        <v>3587</v>
      </c>
      <c r="O4" s="198" t="s">
        <v>85</v>
      </c>
      <c r="P4" s="198" t="s">
        <v>86</v>
      </c>
      <c r="Q4" s="199" t="s">
        <v>87</v>
      </c>
      <c r="R4" s="199" t="s">
        <v>88</v>
      </c>
      <c r="S4" s="200" t="s">
        <v>89</v>
      </c>
      <c r="T4" s="199" t="s">
        <v>90</v>
      </c>
      <c r="U4" s="197" t="s">
        <v>91</v>
      </c>
      <c r="V4" s="196" t="s">
        <v>92</v>
      </c>
      <c r="W4" s="196" t="s">
        <v>93</v>
      </c>
      <c r="X4" s="196" t="s">
        <v>3547</v>
      </c>
    </row>
    <row r="5" spans="1:24" x14ac:dyDescent="0.2">
      <c r="A5" s="194" t="str">
        <f t="shared" ref="A5:A68" si="0">C5&amp;"_"&amp;K5</f>
        <v>1_IRIS</v>
      </c>
      <c r="B5" s="201">
        <v>1</v>
      </c>
      <c r="C5" s="201">
        <v>1</v>
      </c>
      <c r="D5" s="202" t="s">
        <v>94</v>
      </c>
      <c r="E5" s="201" t="s">
        <v>95</v>
      </c>
      <c r="F5" s="201"/>
      <c r="G5" s="201" t="s">
        <v>96</v>
      </c>
      <c r="H5" s="201">
        <v>0.37</v>
      </c>
      <c r="I5" s="201" t="s">
        <v>47</v>
      </c>
      <c r="J5" s="201" t="s">
        <v>97</v>
      </c>
      <c r="K5" s="201" t="s">
        <v>43</v>
      </c>
      <c r="L5" s="201">
        <v>2.2000000000000001E-6</v>
      </c>
      <c r="M5" s="201">
        <v>0.45454545454545447</v>
      </c>
      <c r="N5" s="203">
        <f t="shared" ref="N5:N68" si="1">IF(M5="--","--",ROUND(M5,2-(1+INT(LOG10(ABS(M5))))))</f>
        <v>0.45</v>
      </c>
      <c r="O5" s="202">
        <v>32324</v>
      </c>
      <c r="P5" s="202" t="s">
        <v>98</v>
      </c>
      <c r="Q5" s="201" t="s">
        <v>99</v>
      </c>
      <c r="R5" s="201"/>
      <c r="S5" s="201" t="s">
        <v>104</v>
      </c>
      <c r="T5" s="204" t="s">
        <v>101</v>
      </c>
      <c r="U5" s="201" t="s">
        <v>102</v>
      </c>
      <c r="V5" s="201" t="s">
        <v>97</v>
      </c>
      <c r="W5" s="201" t="str">
        <f t="shared" ref="W5:W68" si="2">IF(I5=K5,"Proposed TRV","Other Source")</f>
        <v>Other Source</v>
      </c>
      <c r="X5" s="202">
        <v>45672</v>
      </c>
    </row>
    <row r="6" spans="1:24" x14ac:dyDescent="0.2">
      <c r="A6" s="194" t="str">
        <f t="shared" si="0"/>
        <v>1_OEHHA</v>
      </c>
      <c r="B6" s="201">
        <v>1</v>
      </c>
      <c r="C6" s="201">
        <v>1</v>
      </c>
      <c r="D6" s="202" t="s">
        <v>94</v>
      </c>
      <c r="E6" s="201" t="s">
        <v>95</v>
      </c>
      <c r="F6" s="201"/>
      <c r="G6" s="201" t="s">
        <v>96</v>
      </c>
      <c r="H6" s="201">
        <v>0.37</v>
      </c>
      <c r="I6" s="201" t="s">
        <v>47</v>
      </c>
      <c r="J6" s="201" t="s">
        <v>97</v>
      </c>
      <c r="K6" s="201" t="s">
        <v>47</v>
      </c>
      <c r="L6" s="201">
        <v>2.7E-6</v>
      </c>
      <c r="M6" s="201">
        <v>0.37037037037037035</v>
      </c>
      <c r="N6" s="203">
        <f t="shared" si="1"/>
        <v>0.37</v>
      </c>
      <c r="O6" s="202">
        <v>36251</v>
      </c>
      <c r="P6" s="202" t="s">
        <v>98</v>
      </c>
      <c r="Q6" s="201" t="s">
        <v>99</v>
      </c>
      <c r="R6" s="201"/>
      <c r="S6" s="201" t="s">
        <v>100</v>
      </c>
      <c r="T6" s="204" t="s">
        <v>101</v>
      </c>
      <c r="U6" s="201" t="s">
        <v>102</v>
      </c>
      <c r="V6" s="201" t="s">
        <v>97</v>
      </c>
      <c r="W6" s="201" t="str">
        <f t="shared" si="2"/>
        <v>Proposed TRV</v>
      </c>
      <c r="X6" s="202">
        <v>45672</v>
      </c>
    </row>
    <row r="7" spans="1:24" x14ac:dyDescent="0.2">
      <c r="A7" s="194" t="str">
        <f t="shared" si="0"/>
        <v>2_OEHHA</v>
      </c>
      <c r="B7" s="201">
        <v>2</v>
      </c>
      <c r="C7" s="201">
        <v>2</v>
      </c>
      <c r="D7" s="202" t="s">
        <v>953</v>
      </c>
      <c r="E7" s="201" t="s">
        <v>954</v>
      </c>
      <c r="F7" s="201"/>
      <c r="G7" s="201" t="s">
        <v>96</v>
      </c>
      <c r="H7" s="201">
        <v>0.05</v>
      </c>
      <c r="I7" s="201" t="s">
        <v>47</v>
      </c>
      <c r="J7" s="201" t="s">
        <v>278</v>
      </c>
      <c r="K7" s="201" t="s">
        <v>47</v>
      </c>
      <c r="L7" s="201">
        <v>2.0000000000000002E-5</v>
      </c>
      <c r="M7" s="203">
        <v>4.9999999999999996E-2</v>
      </c>
      <c r="N7" s="203">
        <f t="shared" si="1"/>
        <v>0.05</v>
      </c>
      <c r="O7" s="202">
        <v>36251</v>
      </c>
      <c r="P7" s="202" t="s">
        <v>132</v>
      </c>
      <c r="Q7" s="201" t="s">
        <v>955</v>
      </c>
      <c r="R7" s="201"/>
      <c r="S7" s="201" t="s">
        <v>956</v>
      </c>
      <c r="T7" s="205" t="s">
        <v>101</v>
      </c>
      <c r="U7" s="201" t="s">
        <v>957</v>
      </c>
      <c r="V7" s="201" t="s">
        <v>278</v>
      </c>
      <c r="W7" s="201" t="str">
        <f t="shared" si="2"/>
        <v>Proposed TRV</v>
      </c>
      <c r="X7" s="202">
        <v>45672</v>
      </c>
    </row>
    <row r="8" spans="1:24" x14ac:dyDescent="0.2">
      <c r="A8" s="194" t="str">
        <f t="shared" si="0"/>
        <v>6_IRIS</v>
      </c>
      <c r="B8" s="201">
        <v>7</v>
      </c>
      <c r="C8" s="201">
        <v>6</v>
      </c>
      <c r="D8" s="202" t="s">
        <v>958</v>
      </c>
      <c r="E8" s="201" t="s">
        <v>959</v>
      </c>
      <c r="F8" s="201">
        <v>7</v>
      </c>
      <c r="G8" s="201" t="s">
        <v>96</v>
      </c>
      <c r="H8" s="201">
        <v>0.01</v>
      </c>
      <c r="I8" s="201" t="s">
        <v>43</v>
      </c>
      <c r="J8" s="201" t="s">
        <v>97</v>
      </c>
      <c r="K8" s="201" t="s">
        <v>43</v>
      </c>
      <c r="L8" s="201">
        <v>1E-4</v>
      </c>
      <c r="M8" s="201">
        <v>9.9999999999999985E-3</v>
      </c>
      <c r="N8" s="203">
        <f t="shared" si="1"/>
        <v>0.01</v>
      </c>
      <c r="O8" s="202">
        <v>40259</v>
      </c>
      <c r="P8" s="202" t="s">
        <v>98</v>
      </c>
      <c r="Q8" s="201" t="s">
        <v>960</v>
      </c>
      <c r="R8" s="201"/>
      <c r="S8" s="201" t="s">
        <v>961</v>
      </c>
      <c r="T8" s="204" t="s">
        <v>101</v>
      </c>
      <c r="U8" s="201" t="s">
        <v>962</v>
      </c>
      <c r="V8" s="201" t="s">
        <v>278</v>
      </c>
      <c r="W8" s="201" t="str">
        <f t="shared" si="2"/>
        <v>Proposed TRV</v>
      </c>
      <c r="X8" s="202">
        <v>45672</v>
      </c>
    </row>
    <row r="9" spans="1:24" x14ac:dyDescent="0.2">
      <c r="A9" s="194" t="str">
        <f t="shared" si="0"/>
        <v>6_OEHHA</v>
      </c>
      <c r="B9" s="201">
        <v>7</v>
      </c>
      <c r="C9" s="201">
        <v>6</v>
      </c>
      <c r="D9" s="202" t="s">
        <v>958</v>
      </c>
      <c r="E9" s="201" t="s">
        <v>959</v>
      </c>
      <c r="F9" s="201">
        <v>7</v>
      </c>
      <c r="G9" s="201" t="s">
        <v>96</v>
      </c>
      <c r="H9" s="201">
        <v>0.01</v>
      </c>
      <c r="I9" s="201" t="s">
        <v>43</v>
      </c>
      <c r="J9" s="201" t="s">
        <v>97</v>
      </c>
      <c r="K9" s="201" t="s">
        <v>47</v>
      </c>
      <c r="L9" s="201">
        <v>1.2999999999999999E-3</v>
      </c>
      <c r="M9" s="201">
        <v>7.6923076923076923E-4</v>
      </c>
      <c r="N9" s="203">
        <f t="shared" si="1"/>
        <v>7.6999999999999996E-4</v>
      </c>
      <c r="O9" s="202">
        <v>36251</v>
      </c>
      <c r="P9" s="202" t="s">
        <v>98</v>
      </c>
      <c r="Q9" s="201" t="s">
        <v>963</v>
      </c>
      <c r="R9" s="201"/>
      <c r="S9" s="201" t="s">
        <v>961</v>
      </c>
      <c r="T9" s="204" t="s">
        <v>101</v>
      </c>
      <c r="U9" s="201" t="s">
        <v>962</v>
      </c>
      <c r="V9" s="201" t="s">
        <v>278</v>
      </c>
      <c r="W9" s="201" t="str">
        <f t="shared" si="2"/>
        <v>Other Source</v>
      </c>
      <c r="X9" s="202">
        <v>45672</v>
      </c>
    </row>
    <row r="10" spans="1:24" x14ac:dyDescent="0.2">
      <c r="A10" s="194" t="str">
        <f t="shared" si="0"/>
        <v>8_IRIS</v>
      </c>
      <c r="B10" s="201">
        <v>9</v>
      </c>
      <c r="C10" s="201">
        <v>8</v>
      </c>
      <c r="D10" s="202" t="s">
        <v>106</v>
      </c>
      <c r="E10" s="201" t="s">
        <v>107</v>
      </c>
      <c r="F10" s="201"/>
      <c r="G10" s="201" t="s">
        <v>96</v>
      </c>
      <c r="H10" s="201">
        <v>3.3999999999999998E-3</v>
      </c>
      <c r="I10" s="201" t="s">
        <v>47</v>
      </c>
      <c r="J10" s="201" t="s">
        <v>97</v>
      </c>
      <c r="K10" s="201" t="s">
        <v>43</v>
      </c>
      <c r="L10" s="201">
        <v>6.7999999999999999E-5</v>
      </c>
      <c r="M10" s="201">
        <v>1.4705882352941176E-2</v>
      </c>
      <c r="N10" s="203">
        <f t="shared" si="1"/>
        <v>1.4999999999999999E-2</v>
      </c>
      <c r="O10" s="202">
        <v>32050</v>
      </c>
      <c r="P10" s="202" t="s">
        <v>108</v>
      </c>
      <c r="Q10" s="201" t="s">
        <v>109</v>
      </c>
      <c r="R10" s="201"/>
      <c r="S10" s="201" t="s">
        <v>110</v>
      </c>
      <c r="T10" s="204" t="s">
        <v>101</v>
      </c>
      <c r="U10" s="201" t="s">
        <v>111</v>
      </c>
      <c r="V10" s="201" t="s">
        <v>97</v>
      </c>
      <c r="W10" s="201" t="str">
        <f t="shared" si="2"/>
        <v>Other Source</v>
      </c>
      <c r="X10" s="202">
        <v>45672</v>
      </c>
    </row>
    <row r="11" spans="1:24" x14ac:dyDescent="0.2">
      <c r="A11" s="194" t="str">
        <f t="shared" si="0"/>
        <v>8_OEHHA</v>
      </c>
      <c r="B11" s="201">
        <v>9</v>
      </c>
      <c r="C11" s="201">
        <v>8</v>
      </c>
      <c r="D11" s="202" t="s">
        <v>106</v>
      </c>
      <c r="E11" s="201" t="s">
        <v>107</v>
      </c>
      <c r="F11" s="201"/>
      <c r="G11" s="201" t="s">
        <v>96</v>
      </c>
      <c r="H11" s="201">
        <v>3.3999999999999998E-3</v>
      </c>
      <c r="I11" s="201" t="s">
        <v>47</v>
      </c>
      <c r="J11" s="201" t="s">
        <v>97</v>
      </c>
      <c r="K11" s="201" t="s">
        <v>47</v>
      </c>
      <c r="L11" s="201">
        <v>2.9E-4</v>
      </c>
      <c r="M11" s="201">
        <v>3.4482758620689655E-3</v>
      </c>
      <c r="N11" s="203">
        <f t="shared" si="1"/>
        <v>3.3999999999999998E-3</v>
      </c>
      <c r="O11" s="202">
        <v>36251</v>
      </c>
      <c r="P11" s="202" t="s">
        <v>108</v>
      </c>
      <c r="Q11" s="201" t="s">
        <v>109</v>
      </c>
      <c r="R11" s="201"/>
      <c r="S11" s="201" t="s">
        <v>110</v>
      </c>
      <c r="T11" s="204" t="s">
        <v>101</v>
      </c>
      <c r="U11" s="201" t="s">
        <v>111</v>
      </c>
      <c r="V11" s="201" t="s">
        <v>97</v>
      </c>
      <c r="W11" s="201" t="str">
        <f t="shared" si="2"/>
        <v>Proposed TRV</v>
      </c>
      <c r="X11" s="202">
        <v>45672</v>
      </c>
    </row>
    <row r="12" spans="1:24" x14ac:dyDescent="0.2">
      <c r="A12" s="194" t="str">
        <f t="shared" si="0"/>
        <v>11_IRIS</v>
      </c>
      <c r="B12" s="201">
        <v>13</v>
      </c>
      <c r="C12" s="201">
        <v>11</v>
      </c>
      <c r="D12" s="202" t="s">
        <v>964</v>
      </c>
      <c r="E12" s="201" t="s">
        <v>965</v>
      </c>
      <c r="F12" s="201"/>
      <c r="G12" s="201" t="s">
        <v>96</v>
      </c>
      <c r="H12" s="201">
        <v>2.0000000000000001E-4</v>
      </c>
      <c r="I12" s="201" t="s">
        <v>43</v>
      </c>
      <c r="J12" s="201" t="s">
        <v>97</v>
      </c>
      <c r="K12" s="201" t="s">
        <v>43</v>
      </c>
      <c r="L12" s="201">
        <v>4.8999999999999998E-3</v>
      </c>
      <c r="M12" s="201">
        <v>2.0408163265306123E-4</v>
      </c>
      <c r="N12" s="203">
        <f t="shared" si="1"/>
        <v>2.0000000000000001E-4</v>
      </c>
      <c r="O12" s="202">
        <v>32050</v>
      </c>
      <c r="P12" s="202" t="s">
        <v>98</v>
      </c>
      <c r="Q12" s="201" t="s">
        <v>1143</v>
      </c>
      <c r="R12" s="201"/>
      <c r="S12" s="201" t="s">
        <v>966</v>
      </c>
      <c r="T12" s="204" t="s">
        <v>101</v>
      </c>
      <c r="U12" s="201" t="s">
        <v>967</v>
      </c>
      <c r="V12" s="201" t="s">
        <v>278</v>
      </c>
      <c r="W12" s="201" t="str">
        <f t="shared" si="2"/>
        <v>Proposed TRV</v>
      </c>
      <c r="X12" s="202">
        <v>45672</v>
      </c>
    </row>
    <row r="13" spans="1:24" x14ac:dyDescent="0.2">
      <c r="A13" s="194" t="str">
        <f t="shared" si="0"/>
        <v>11_OEHHA</v>
      </c>
      <c r="B13" s="201">
        <v>13</v>
      </c>
      <c r="C13" s="201">
        <v>11</v>
      </c>
      <c r="D13" s="202" t="s">
        <v>964</v>
      </c>
      <c r="E13" s="201" t="s">
        <v>965</v>
      </c>
      <c r="F13" s="201"/>
      <c r="G13" s="201" t="s">
        <v>96</v>
      </c>
      <c r="H13" s="201">
        <v>2.0000000000000001E-4</v>
      </c>
      <c r="I13" s="201" t="s">
        <v>43</v>
      </c>
      <c r="J13" s="201" t="s">
        <v>97</v>
      </c>
      <c r="K13" s="201" t="s">
        <v>47</v>
      </c>
      <c r="L13" s="201">
        <v>4.8999999999999998E-3</v>
      </c>
      <c r="M13" s="201">
        <v>2.0408163265306123E-4</v>
      </c>
      <c r="N13" s="203">
        <f t="shared" si="1"/>
        <v>2.0000000000000001E-4</v>
      </c>
      <c r="O13" s="202">
        <v>32143</v>
      </c>
      <c r="P13" s="202" t="s">
        <v>98</v>
      </c>
      <c r="Q13" s="201" t="s">
        <v>968</v>
      </c>
      <c r="R13" s="201"/>
      <c r="S13" s="201" t="s">
        <v>968</v>
      </c>
      <c r="T13" s="204" t="s">
        <v>101</v>
      </c>
      <c r="U13" s="201" t="s">
        <v>967</v>
      </c>
      <c r="V13" s="201" t="s">
        <v>278</v>
      </c>
      <c r="W13" s="201" t="str">
        <f t="shared" si="2"/>
        <v>Other Source</v>
      </c>
      <c r="X13" s="202">
        <v>45672</v>
      </c>
    </row>
    <row r="14" spans="1:24" x14ac:dyDescent="0.2">
      <c r="A14" s="194" t="str">
        <f t="shared" si="0"/>
        <v>12_OEHHA</v>
      </c>
      <c r="B14" s="201">
        <v>14</v>
      </c>
      <c r="C14" s="201">
        <v>12</v>
      </c>
      <c r="D14" s="202" t="s">
        <v>969</v>
      </c>
      <c r="E14" s="201" t="s">
        <v>970</v>
      </c>
      <c r="F14" s="201"/>
      <c r="G14" s="201" t="s">
        <v>96</v>
      </c>
      <c r="H14" s="201">
        <v>0.17</v>
      </c>
      <c r="I14" s="201" t="s">
        <v>47</v>
      </c>
      <c r="J14" s="201" t="s">
        <v>278</v>
      </c>
      <c r="K14" s="201" t="s">
        <v>47</v>
      </c>
      <c r="L14" s="201">
        <v>6.0000000000000002E-6</v>
      </c>
      <c r="M14" s="201">
        <v>0.16666666666666666</v>
      </c>
      <c r="N14" s="203">
        <f t="shared" si="1"/>
        <v>0.17</v>
      </c>
      <c r="O14" s="202">
        <v>36251</v>
      </c>
      <c r="P14" s="202" t="s">
        <v>132</v>
      </c>
      <c r="Q14" s="201" t="s">
        <v>971</v>
      </c>
      <c r="R14" s="201"/>
      <c r="S14" s="201" t="s">
        <v>972</v>
      </c>
      <c r="T14" s="205" t="s">
        <v>101</v>
      </c>
      <c r="U14" s="201" t="s">
        <v>973</v>
      </c>
      <c r="V14" s="201" t="s">
        <v>278</v>
      </c>
      <c r="W14" s="201" t="str">
        <f t="shared" si="2"/>
        <v>Proposed TRV</v>
      </c>
      <c r="X14" s="202">
        <v>45672</v>
      </c>
    </row>
    <row r="15" spans="1:24" x14ac:dyDescent="0.2">
      <c r="A15" s="194" t="str">
        <f t="shared" si="0"/>
        <v>30_OEHHA</v>
      </c>
      <c r="B15" s="201">
        <v>29</v>
      </c>
      <c r="C15" s="201">
        <v>30</v>
      </c>
      <c r="D15" s="202" t="s">
        <v>978</v>
      </c>
      <c r="E15" s="201" t="s">
        <v>979</v>
      </c>
      <c r="F15" s="201"/>
      <c r="G15" s="201" t="s">
        <v>96</v>
      </c>
      <c r="H15" s="201">
        <v>0.63</v>
      </c>
      <c r="I15" s="201" t="s">
        <v>47</v>
      </c>
      <c r="J15" s="201" t="s">
        <v>278</v>
      </c>
      <c r="K15" s="201" t="s">
        <v>47</v>
      </c>
      <c r="L15" s="201">
        <v>1.5999999999999999E-6</v>
      </c>
      <c r="M15" s="201">
        <v>0.625</v>
      </c>
      <c r="N15" s="203">
        <f t="shared" si="1"/>
        <v>0.63</v>
      </c>
      <c r="O15" s="202">
        <v>36251</v>
      </c>
      <c r="P15" s="202" t="s">
        <v>132</v>
      </c>
      <c r="Q15" s="201" t="s">
        <v>980</v>
      </c>
      <c r="R15" s="201"/>
      <c r="S15" s="201" t="s">
        <v>981</v>
      </c>
      <c r="T15" s="205" t="s">
        <v>101</v>
      </c>
      <c r="U15" s="201" t="s">
        <v>982</v>
      </c>
      <c r="V15" s="201" t="s">
        <v>278</v>
      </c>
      <c r="W15" s="201" t="str">
        <f t="shared" si="2"/>
        <v>Proposed TRV</v>
      </c>
      <c r="X15" s="202">
        <v>45672</v>
      </c>
    </row>
    <row r="16" spans="1:24" x14ac:dyDescent="0.2">
      <c r="A16" s="194" t="str">
        <f t="shared" si="0"/>
        <v>36_IRIS</v>
      </c>
      <c r="B16" s="201">
        <v>33</v>
      </c>
      <c r="C16" s="201">
        <v>36</v>
      </c>
      <c r="D16" s="202" t="s">
        <v>983</v>
      </c>
      <c r="E16" s="201" t="s">
        <v>984</v>
      </c>
      <c r="F16" s="201"/>
      <c r="G16" s="201" t="s">
        <v>96</v>
      </c>
      <c r="H16" s="201">
        <v>0.14000000000000001</v>
      </c>
      <c r="I16" s="201" t="s">
        <v>43</v>
      </c>
      <c r="J16" s="201" t="s">
        <v>97</v>
      </c>
      <c r="K16" s="201" t="s">
        <v>43</v>
      </c>
      <c r="L16" s="201">
        <v>7.0999999999999998E-6</v>
      </c>
      <c r="M16" s="201">
        <v>0.14084507042253522</v>
      </c>
      <c r="N16" s="203">
        <f t="shared" si="1"/>
        <v>0.14000000000000001</v>
      </c>
      <c r="O16" s="202">
        <v>33390</v>
      </c>
      <c r="P16" s="202" t="s">
        <v>98</v>
      </c>
      <c r="Q16" s="201" t="s">
        <v>985</v>
      </c>
      <c r="R16" s="201"/>
      <c r="S16" s="201" t="s">
        <v>986</v>
      </c>
      <c r="T16" s="204" t="s">
        <v>101</v>
      </c>
      <c r="U16" s="201" t="s">
        <v>987</v>
      </c>
      <c r="V16" s="201" t="s">
        <v>278</v>
      </c>
      <c r="W16" s="201" t="str">
        <f t="shared" si="2"/>
        <v>Proposed TRV</v>
      </c>
      <c r="X16" s="202">
        <v>45672</v>
      </c>
    </row>
    <row r="17" spans="1:24" x14ac:dyDescent="0.2">
      <c r="A17" s="194" t="str">
        <f t="shared" si="0"/>
        <v>36_OEHHA</v>
      </c>
      <c r="B17" s="201">
        <v>33</v>
      </c>
      <c r="C17" s="201">
        <v>36</v>
      </c>
      <c r="D17" s="202" t="s">
        <v>983</v>
      </c>
      <c r="E17" s="201" t="s">
        <v>984</v>
      </c>
      <c r="F17" s="201"/>
      <c r="G17" s="201" t="s">
        <v>96</v>
      </c>
      <c r="H17" s="201">
        <v>0.14000000000000001</v>
      </c>
      <c r="I17" s="201" t="s">
        <v>43</v>
      </c>
      <c r="J17" s="201" t="s">
        <v>97</v>
      </c>
      <c r="K17" s="201" t="s">
        <v>47</v>
      </c>
      <c r="L17" s="201">
        <v>8.6000000000000007E-6</v>
      </c>
      <c r="M17" s="201">
        <v>0.11627906976744184</v>
      </c>
      <c r="N17" s="203">
        <f t="shared" si="1"/>
        <v>0.12</v>
      </c>
      <c r="O17" s="202">
        <v>33695</v>
      </c>
      <c r="P17" s="202" t="s">
        <v>98</v>
      </c>
      <c r="Q17" s="201" t="s">
        <v>985</v>
      </c>
      <c r="R17" s="201"/>
      <c r="S17" s="201" t="s">
        <v>988</v>
      </c>
      <c r="T17" s="204" t="s">
        <v>101</v>
      </c>
      <c r="U17" s="201" t="s">
        <v>987</v>
      </c>
      <c r="V17" s="201" t="s">
        <v>278</v>
      </c>
      <c r="W17" s="201" t="str">
        <f t="shared" si="2"/>
        <v>Other Source</v>
      </c>
      <c r="X17" s="202">
        <v>45672</v>
      </c>
    </row>
    <row r="18" spans="1:24" x14ac:dyDescent="0.2">
      <c r="A18" s="194" t="str">
        <f t="shared" si="0"/>
        <v>37_IRIS</v>
      </c>
      <c r="B18" s="201">
        <v>34</v>
      </c>
      <c r="C18" s="201">
        <v>37</v>
      </c>
      <c r="D18" s="202" t="s">
        <v>989</v>
      </c>
      <c r="E18" s="201" t="s">
        <v>990</v>
      </c>
      <c r="F18" s="201">
        <v>6</v>
      </c>
      <c r="G18" s="201" t="s">
        <v>96</v>
      </c>
      <c r="H18" s="201">
        <v>2.3000000000000001E-4</v>
      </c>
      <c r="I18" s="201" t="s">
        <v>43</v>
      </c>
      <c r="J18" s="201" t="s">
        <v>97</v>
      </c>
      <c r="K18" s="201" t="s">
        <v>43</v>
      </c>
      <c r="L18" s="201">
        <v>4.3E-3</v>
      </c>
      <c r="M18" s="201">
        <v>2.3255813953488371E-4</v>
      </c>
      <c r="N18" s="203">
        <f t="shared" si="1"/>
        <v>2.3000000000000001E-4</v>
      </c>
      <c r="O18" s="202">
        <v>34851</v>
      </c>
      <c r="P18" s="202" t="s">
        <v>108</v>
      </c>
      <c r="Q18" s="201" t="s">
        <v>120</v>
      </c>
      <c r="R18" s="201"/>
      <c r="S18" s="201" t="s">
        <v>991</v>
      </c>
      <c r="T18" s="204" t="s">
        <v>101</v>
      </c>
      <c r="U18" s="201" t="s">
        <v>992</v>
      </c>
      <c r="V18" s="201" t="s">
        <v>278</v>
      </c>
      <c r="W18" s="201" t="str">
        <f t="shared" si="2"/>
        <v>Proposed TRV</v>
      </c>
      <c r="X18" s="202">
        <v>45672</v>
      </c>
    </row>
    <row r="19" spans="1:24" x14ac:dyDescent="0.2">
      <c r="A19" s="194" t="str">
        <f t="shared" si="0"/>
        <v>37_OEHHA</v>
      </c>
      <c r="B19" s="201">
        <v>34</v>
      </c>
      <c r="C19" s="201">
        <v>37</v>
      </c>
      <c r="D19" s="202" t="s">
        <v>989</v>
      </c>
      <c r="E19" s="201" t="s">
        <v>990</v>
      </c>
      <c r="F19" s="201">
        <v>6</v>
      </c>
      <c r="G19" s="201" t="s">
        <v>96</v>
      </c>
      <c r="H19" s="201">
        <v>2.3000000000000001E-4</v>
      </c>
      <c r="I19" s="201" t="s">
        <v>43</v>
      </c>
      <c r="J19" s="201" t="s">
        <v>97</v>
      </c>
      <c r="K19" s="201" t="s">
        <v>47</v>
      </c>
      <c r="L19" s="201">
        <v>3.3E-3</v>
      </c>
      <c r="M19" s="201">
        <v>3.0303030303030303E-4</v>
      </c>
      <c r="N19" s="203">
        <f t="shared" si="1"/>
        <v>2.9999999999999997E-4</v>
      </c>
      <c r="O19" s="202">
        <v>33055</v>
      </c>
      <c r="P19" s="202" t="s">
        <v>108</v>
      </c>
      <c r="Q19" s="201" t="s">
        <v>993</v>
      </c>
      <c r="R19" s="201"/>
      <c r="S19" s="201" t="s">
        <v>994</v>
      </c>
      <c r="T19" s="204" t="s">
        <v>101</v>
      </c>
      <c r="U19" s="201" t="s">
        <v>992</v>
      </c>
      <c r="V19" s="201" t="s">
        <v>278</v>
      </c>
      <c r="W19" s="201" t="str">
        <f t="shared" si="2"/>
        <v>Other Source</v>
      </c>
      <c r="X19" s="202">
        <v>45672</v>
      </c>
    </row>
    <row r="20" spans="1:24" x14ac:dyDescent="0.2">
      <c r="A20" s="194" t="str">
        <f t="shared" si="0"/>
        <v>356_IRIS</v>
      </c>
      <c r="B20" s="201">
        <v>36</v>
      </c>
      <c r="C20" s="201">
        <v>356</v>
      </c>
      <c r="D20" s="202" t="s">
        <v>995</v>
      </c>
      <c r="E20" s="201" t="s">
        <v>996</v>
      </c>
      <c r="F20" s="201">
        <v>1</v>
      </c>
      <c r="G20" s="201" t="s">
        <v>96</v>
      </c>
      <c r="H20" s="201">
        <v>4.3000000000000003E-6</v>
      </c>
      <c r="I20" s="201" t="s">
        <v>43</v>
      </c>
      <c r="J20" s="201" t="s">
        <v>97</v>
      </c>
      <c r="K20" s="201" t="s">
        <v>43</v>
      </c>
      <c r="L20" s="201">
        <v>0.23</v>
      </c>
      <c r="M20" s="201">
        <v>4.3478260869565214E-6</v>
      </c>
      <c r="N20" s="203">
        <f t="shared" si="1"/>
        <v>4.3000000000000003E-6</v>
      </c>
      <c r="O20" s="202">
        <v>32412</v>
      </c>
      <c r="P20" s="202" t="s">
        <v>108</v>
      </c>
      <c r="Q20" s="201" t="s">
        <v>997</v>
      </c>
      <c r="R20" s="201"/>
      <c r="S20" s="201" t="s">
        <v>998</v>
      </c>
      <c r="T20" s="204" t="s">
        <v>101</v>
      </c>
      <c r="U20" s="201" t="s">
        <v>999</v>
      </c>
      <c r="V20" s="201" t="s">
        <v>278</v>
      </c>
      <c r="W20" s="201" t="str">
        <f t="shared" si="2"/>
        <v>Proposed TRV</v>
      </c>
      <c r="X20" s="202">
        <v>45672</v>
      </c>
    </row>
    <row r="21" spans="1:24" x14ac:dyDescent="0.2">
      <c r="A21" s="194" t="str">
        <f t="shared" si="0"/>
        <v>356_OEHHA</v>
      </c>
      <c r="B21" s="201">
        <v>36</v>
      </c>
      <c r="C21" s="201">
        <v>356</v>
      </c>
      <c r="D21" s="202" t="s">
        <v>995</v>
      </c>
      <c r="E21" s="201" t="s">
        <v>996</v>
      </c>
      <c r="F21" s="201">
        <v>1</v>
      </c>
      <c r="G21" s="201" t="s">
        <v>96</v>
      </c>
      <c r="H21" s="201">
        <v>4.3000000000000003E-6</v>
      </c>
      <c r="I21" s="201" t="s">
        <v>43</v>
      </c>
      <c r="J21" s="201" t="s">
        <v>97</v>
      </c>
      <c r="K21" s="201" t="s">
        <v>47</v>
      </c>
      <c r="L21" s="201">
        <v>1.9000000000000001E-4</v>
      </c>
      <c r="M21" s="201">
        <v>5.263157894736842E-3</v>
      </c>
      <c r="N21" s="203">
        <f t="shared" si="1"/>
        <v>5.3E-3</v>
      </c>
      <c r="O21" s="202">
        <v>31472</v>
      </c>
      <c r="P21" s="202" t="s">
        <v>108</v>
      </c>
      <c r="Q21" s="201" t="s">
        <v>997</v>
      </c>
      <c r="R21" s="201"/>
      <c r="S21" s="201" t="s">
        <v>1000</v>
      </c>
      <c r="T21" s="204" t="s">
        <v>101</v>
      </c>
      <c r="U21" s="201" t="s">
        <v>999</v>
      </c>
      <c r="V21" s="201" t="s">
        <v>278</v>
      </c>
      <c r="W21" s="201" t="str">
        <f t="shared" si="2"/>
        <v>Other Source</v>
      </c>
      <c r="X21" s="202">
        <v>45672</v>
      </c>
    </row>
    <row r="22" spans="1:24" x14ac:dyDescent="0.2">
      <c r="A22" s="194" t="str">
        <f t="shared" si="0"/>
        <v>44_IRIS</v>
      </c>
      <c r="B22" s="201">
        <v>42</v>
      </c>
      <c r="C22" s="201">
        <v>44</v>
      </c>
      <c r="D22" s="202" t="s">
        <v>1001</v>
      </c>
      <c r="E22" s="201" t="s">
        <v>1002</v>
      </c>
      <c r="F22" s="201"/>
      <c r="G22" s="201" t="s">
        <v>96</v>
      </c>
      <c r="H22" s="201">
        <v>3.2000000000000001E-2</v>
      </c>
      <c r="I22" s="201" t="s">
        <v>43</v>
      </c>
      <c r="J22" s="201" t="s">
        <v>278</v>
      </c>
      <c r="K22" s="201" t="s">
        <v>43</v>
      </c>
      <c r="L22" s="201">
        <v>3.1000000000000001E-5</v>
      </c>
      <c r="M22" s="201">
        <v>3.2258064516129031E-2</v>
      </c>
      <c r="N22" s="203">
        <f t="shared" si="1"/>
        <v>3.2000000000000001E-2</v>
      </c>
      <c r="O22" s="202">
        <v>32393</v>
      </c>
      <c r="P22" s="202" t="s">
        <v>98</v>
      </c>
      <c r="Q22" s="201" t="s">
        <v>1003</v>
      </c>
      <c r="R22" s="201"/>
      <c r="S22" s="201" t="s">
        <v>1004</v>
      </c>
      <c r="T22" s="204" t="s">
        <v>101</v>
      </c>
      <c r="U22" s="201" t="s">
        <v>1005</v>
      </c>
      <c r="V22" s="201" t="s">
        <v>278</v>
      </c>
      <c r="W22" s="201" t="str">
        <f t="shared" si="2"/>
        <v>Proposed TRV</v>
      </c>
      <c r="X22" s="202">
        <v>45672</v>
      </c>
    </row>
    <row r="23" spans="1:24" x14ac:dyDescent="0.2">
      <c r="A23" s="194" t="str">
        <f t="shared" si="0"/>
        <v>46_IRIS</v>
      </c>
      <c r="B23" s="201">
        <v>44</v>
      </c>
      <c r="C23" s="201">
        <v>46</v>
      </c>
      <c r="D23" s="202" t="s">
        <v>271</v>
      </c>
      <c r="E23" s="201" t="s">
        <v>272</v>
      </c>
      <c r="F23" s="201"/>
      <c r="G23" s="201" t="s">
        <v>96</v>
      </c>
      <c r="H23" s="201">
        <v>0.13</v>
      </c>
      <c r="I23" s="201" t="s">
        <v>43</v>
      </c>
      <c r="J23" s="201" t="s">
        <v>97</v>
      </c>
      <c r="K23" s="201" t="s">
        <v>43</v>
      </c>
      <c r="L23" s="201">
        <v>7.7999999999999999E-6</v>
      </c>
      <c r="M23" s="201">
        <v>0.12820512820512819</v>
      </c>
      <c r="N23" s="203">
        <f t="shared" si="1"/>
        <v>0.13</v>
      </c>
      <c r="O23" s="202">
        <v>36544</v>
      </c>
      <c r="P23" s="202" t="s">
        <v>108</v>
      </c>
      <c r="Q23" s="201" t="s">
        <v>1006</v>
      </c>
      <c r="R23" s="201"/>
      <c r="S23" s="201" t="s">
        <v>1007</v>
      </c>
      <c r="T23" s="204" t="s">
        <v>101</v>
      </c>
      <c r="U23" s="201" t="s">
        <v>3447</v>
      </c>
      <c r="V23" s="201" t="s">
        <v>278</v>
      </c>
      <c r="W23" s="201" t="str">
        <f t="shared" si="2"/>
        <v>Proposed TRV</v>
      </c>
      <c r="X23" s="202">
        <v>45672</v>
      </c>
    </row>
    <row r="24" spans="1:24" x14ac:dyDescent="0.2">
      <c r="A24" s="194" t="str">
        <f t="shared" si="0"/>
        <v>46_OEHHA</v>
      </c>
      <c r="B24" s="201">
        <v>44</v>
      </c>
      <c r="C24" s="201">
        <v>46</v>
      </c>
      <c r="D24" s="202" t="s">
        <v>271</v>
      </c>
      <c r="E24" s="201" t="s">
        <v>272</v>
      </c>
      <c r="F24" s="201"/>
      <c r="G24" s="201" t="s">
        <v>96</v>
      </c>
      <c r="H24" s="201">
        <v>0.13</v>
      </c>
      <c r="I24" s="201" t="s">
        <v>43</v>
      </c>
      <c r="J24" s="201" t="s">
        <v>97</v>
      </c>
      <c r="K24" s="201" t="s">
        <v>47</v>
      </c>
      <c r="L24" s="201">
        <v>2.9E-5</v>
      </c>
      <c r="M24" s="201">
        <v>3.4482758620689655E-2</v>
      </c>
      <c r="N24" s="203">
        <f t="shared" si="1"/>
        <v>3.4000000000000002E-2</v>
      </c>
      <c r="O24" s="202">
        <v>31048</v>
      </c>
      <c r="P24" s="202" t="s">
        <v>108</v>
      </c>
      <c r="Q24" s="201" t="s">
        <v>1006</v>
      </c>
      <c r="R24" s="201"/>
      <c r="S24" s="201" t="s">
        <v>1008</v>
      </c>
      <c r="T24" s="204" t="s">
        <v>101</v>
      </c>
      <c r="U24" s="201" t="s">
        <v>3447</v>
      </c>
      <c r="V24" s="201" t="s">
        <v>278</v>
      </c>
      <c r="W24" s="201" t="str">
        <f t="shared" si="2"/>
        <v>Other Source</v>
      </c>
      <c r="X24" s="202">
        <v>45672</v>
      </c>
    </row>
    <row r="25" spans="1:24" x14ac:dyDescent="0.2">
      <c r="A25" s="194" t="str">
        <f t="shared" si="0"/>
        <v>47_IRIS</v>
      </c>
      <c r="B25" s="201">
        <v>45</v>
      </c>
      <c r="C25" s="201">
        <v>47</v>
      </c>
      <c r="D25" s="202" t="s">
        <v>1009</v>
      </c>
      <c r="E25" s="201" t="s">
        <v>1010</v>
      </c>
      <c r="F25" s="201">
        <v>7</v>
      </c>
      <c r="G25" s="201" t="s">
        <v>96</v>
      </c>
      <c r="H25" s="201">
        <v>7.0999999999999998E-6</v>
      </c>
      <c r="I25" s="201" t="s">
        <v>47</v>
      </c>
      <c r="J25" s="201" t="s">
        <v>97</v>
      </c>
      <c r="K25" s="201" t="s">
        <v>43</v>
      </c>
      <c r="L25" s="201">
        <v>6.7000000000000004E-2</v>
      </c>
      <c r="M25" s="201">
        <v>1.4925373134328357E-5</v>
      </c>
      <c r="N25" s="203">
        <f t="shared" si="1"/>
        <v>1.5E-5</v>
      </c>
      <c r="O25" s="202">
        <v>31867</v>
      </c>
      <c r="P25" s="202" t="s">
        <v>108</v>
      </c>
      <c r="Q25" s="201" t="s">
        <v>1011</v>
      </c>
      <c r="R25" s="201"/>
      <c r="S25" s="201" t="s">
        <v>1012</v>
      </c>
      <c r="T25" s="204" t="s">
        <v>101</v>
      </c>
      <c r="U25" s="201" t="s">
        <v>3448</v>
      </c>
      <c r="V25" s="201" t="s">
        <v>278</v>
      </c>
      <c r="W25" s="201" t="str">
        <f t="shared" si="2"/>
        <v>Other Source</v>
      </c>
      <c r="X25" s="202">
        <v>45672</v>
      </c>
    </row>
    <row r="26" spans="1:24" x14ac:dyDescent="0.2">
      <c r="A26" s="194" t="str">
        <f t="shared" si="0"/>
        <v>47_OEHHA</v>
      </c>
      <c r="B26" s="201">
        <v>45</v>
      </c>
      <c r="C26" s="201">
        <v>47</v>
      </c>
      <c r="D26" s="202" t="s">
        <v>1009</v>
      </c>
      <c r="E26" s="201" t="s">
        <v>1010</v>
      </c>
      <c r="F26" s="201">
        <v>7</v>
      </c>
      <c r="G26" s="201" t="s">
        <v>96</v>
      </c>
      <c r="H26" s="201">
        <v>7.0999999999999998E-6</v>
      </c>
      <c r="I26" s="201" t="s">
        <v>47</v>
      </c>
      <c r="J26" s="201" t="s">
        <v>97</v>
      </c>
      <c r="K26" s="201" t="s">
        <v>47</v>
      </c>
      <c r="L26" s="201">
        <v>0.14000000000000001</v>
      </c>
      <c r="M26" s="201">
        <v>7.1428571428571419E-6</v>
      </c>
      <c r="N26" s="203">
        <f t="shared" si="1"/>
        <v>7.0999999999999998E-6</v>
      </c>
      <c r="O26" s="202">
        <v>36251</v>
      </c>
      <c r="P26" s="202" t="s">
        <v>108</v>
      </c>
      <c r="Q26" s="201" t="s">
        <v>1011</v>
      </c>
      <c r="R26" s="201"/>
      <c r="S26" s="201" t="s">
        <v>1013</v>
      </c>
      <c r="T26" s="204" t="s">
        <v>101</v>
      </c>
      <c r="U26" s="201" t="s">
        <v>3448</v>
      </c>
      <c r="V26" s="201" t="s">
        <v>278</v>
      </c>
      <c r="W26" s="201" t="str">
        <f t="shared" si="2"/>
        <v>Proposed TRV</v>
      </c>
      <c r="X26" s="202">
        <v>45672</v>
      </c>
    </row>
    <row r="27" spans="1:24" x14ac:dyDescent="0.2">
      <c r="A27" s="194" t="str">
        <f t="shared" si="0"/>
        <v>49_OEHHA</v>
      </c>
      <c r="B27" s="201">
        <v>46</v>
      </c>
      <c r="C27" s="201">
        <v>49</v>
      </c>
      <c r="D27" s="202" t="s">
        <v>1014</v>
      </c>
      <c r="E27" s="201" t="s">
        <v>1015</v>
      </c>
      <c r="F27" s="201"/>
      <c r="G27" s="201" t="s">
        <v>96</v>
      </c>
      <c r="H27" s="201">
        <v>7.0999999999999998E-6</v>
      </c>
      <c r="I27" s="201" t="s">
        <v>47</v>
      </c>
      <c r="J27" s="201" t="s">
        <v>278</v>
      </c>
      <c r="K27" s="201" t="s">
        <v>47</v>
      </c>
      <c r="L27" s="201">
        <v>0.14000000000000001</v>
      </c>
      <c r="M27" s="201">
        <v>7.1428571428571419E-6</v>
      </c>
      <c r="N27" s="203">
        <f t="shared" si="1"/>
        <v>7.0999999999999998E-6</v>
      </c>
      <c r="O27" s="202">
        <v>36251</v>
      </c>
      <c r="P27" s="202" t="s">
        <v>108</v>
      </c>
      <c r="Q27" s="201" t="s">
        <v>1011</v>
      </c>
      <c r="R27" s="201"/>
      <c r="S27" s="201" t="s">
        <v>1013</v>
      </c>
      <c r="T27" s="204" t="s">
        <v>101</v>
      </c>
      <c r="U27" s="201" t="s">
        <v>1016</v>
      </c>
      <c r="V27" s="201" t="s">
        <v>278</v>
      </c>
      <c r="W27" s="201" t="str">
        <f t="shared" si="2"/>
        <v>Proposed TRV</v>
      </c>
      <c r="X27" s="202">
        <v>45672</v>
      </c>
    </row>
    <row r="28" spans="1:24" x14ac:dyDescent="0.2">
      <c r="A28" s="194" t="str">
        <f t="shared" si="0"/>
        <v>50_OEHHA</v>
      </c>
      <c r="B28" s="201">
        <v>47</v>
      </c>
      <c r="C28" s="201">
        <v>50</v>
      </c>
      <c r="D28" s="202" t="s">
        <v>1017</v>
      </c>
      <c r="E28" s="201" t="s">
        <v>1018</v>
      </c>
      <c r="F28" s="201"/>
      <c r="G28" s="201" t="s">
        <v>96</v>
      </c>
      <c r="H28" s="201">
        <v>7.0999999999999998E-6</v>
      </c>
      <c r="I28" s="201" t="s">
        <v>47</v>
      </c>
      <c r="J28" s="201" t="s">
        <v>278</v>
      </c>
      <c r="K28" s="201" t="s">
        <v>47</v>
      </c>
      <c r="L28" s="201">
        <v>0.14000000000000001</v>
      </c>
      <c r="M28" s="201">
        <v>7.1428571428571419E-6</v>
      </c>
      <c r="N28" s="203">
        <f t="shared" si="1"/>
        <v>7.0999999999999998E-6</v>
      </c>
      <c r="O28" s="202">
        <v>36251</v>
      </c>
      <c r="P28" s="202" t="s">
        <v>108</v>
      </c>
      <c r="Q28" s="201" t="s">
        <v>1011</v>
      </c>
      <c r="R28" s="201"/>
      <c r="S28" s="201" t="s">
        <v>1013</v>
      </c>
      <c r="T28" s="204" t="s">
        <v>101</v>
      </c>
      <c r="U28" s="201" t="s">
        <v>1019</v>
      </c>
      <c r="V28" s="201" t="s">
        <v>278</v>
      </c>
      <c r="W28" s="201" t="str">
        <f t="shared" si="2"/>
        <v>Proposed TRV</v>
      </c>
      <c r="X28" s="202">
        <v>45672</v>
      </c>
    </row>
    <row r="29" spans="1:24" x14ac:dyDescent="0.2">
      <c r="A29" s="194" t="str">
        <f t="shared" si="0"/>
        <v>51_OEHHA</v>
      </c>
      <c r="B29" s="201">
        <v>48</v>
      </c>
      <c r="C29" s="201">
        <v>51</v>
      </c>
      <c r="D29" s="202" t="s">
        <v>1020</v>
      </c>
      <c r="E29" s="201" t="s">
        <v>1021</v>
      </c>
      <c r="F29" s="201"/>
      <c r="G29" s="201" t="s">
        <v>96</v>
      </c>
      <c r="H29" s="201">
        <v>7.0999999999999998E-6</v>
      </c>
      <c r="I29" s="201" t="s">
        <v>47</v>
      </c>
      <c r="J29" s="201" t="s">
        <v>278</v>
      </c>
      <c r="K29" s="201" t="s">
        <v>47</v>
      </c>
      <c r="L29" s="201">
        <v>0.14000000000000001</v>
      </c>
      <c r="M29" s="201">
        <v>7.1428571428571419E-6</v>
      </c>
      <c r="N29" s="203">
        <f t="shared" si="1"/>
        <v>7.0999999999999998E-6</v>
      </c>
      <c r="O29" s="202">
        <v>36251</v>
      </c>
      <c r="P29" s="202" t="s">
        <v>108</v>
      </c>
      <c r="Q29" s="201" t="s">
        <v>1011</v>
      </c>
      <c r="R29" s="201"/>
      <c r="S29" s="201" t="s">
        <v>1013</v>
      </c>
      <c r="T29" s="204" t="s">
        <v>101</v>
      </c>
      <c r="U29" s="201" t="s">
        <v>1022</v>
      </c>
      <c r="V29" s="201" t="s">
        <v>278</v>
      </c>
      <c r="W29" s="201" t="str">
        <f t="shared" si="2"/>
        <v>Proposed TRV</v>
      </c>
      <c r="X29" s="202">
        <v>45672</v>
      </c>
    </row>
    <row r="30" spans="1:24" x14ac:dyDescent="0.2">
      <c r="A30" s="194" t="str">
        <f t="shared" si="0"/>
        <v>56_OEHHA</v>
      </c>
      <c r="B30" s="201">
        <v>53</v>
      </c>
      <c r="C30" s="201">
        <v>56</v>
      </c>
      <c r="D30" s="202" t="s">
        <v>618</v>
      </c>
      <c r="E30" s="201" t="s">
        <v>619</v>
      </c>
      <c r="F30" s="201"/>
      <c r="G30" s="201" t="s">
        <v>96</v>
      </c>
      <c r="H30" s="201">
        <v>0.02</v>
      </c>
      <c r="I30" s="201" t="s">
        <v>47</v>
      </c>
      <c r="J30" s="201" t="s">
        <v>278</v>
      </c>
      <c r="K30" s="201" t="s">
        <v>47</v>
      </c>
      <c r="L30" s="201">
        <v>4.8999999999999998E-5</v>
      </c>
      <c r="M30" s="201">
        <v>2.0408163265306121E-2</v>
      </c>
      <c r="N30" s="203">
        <f t="shared" si="1"/>
        <v>0.02</v>
      </c>
      <c r="O30" s="202">
        <v>36251</v>
      </c>
      <c r="P30" s="202" t="s">
        <v>132</v>
      </c>
      <c r="Q30" s="201" t="s">
        <v>1023</v>
      </c>
      <c r="R30" s="201"/>
      <c r="S30" s="201" t="s">
        <v>1024</v>
      </c>
      <c r="T30" s="204" t="s">
        <v>101</v>
      </c>
      <c r="U30" s="201" t="s">
        <v>626</v>
      </c>
      <c r="V30" s="201" t="s">
        <v>278</v>
      </c>
      <c r="W30" s="201" t="str">
        <f t="shared" si="2"/>
        <v>Proposed TRV</v>
      </c>
      <c r="X30" s="202">
        <v>45672</v>
      </c>
    </row>
    <row r="31" spans="1:24" x14ac:dyDescent="0.2">
      <c r="A31" s="194" t="str">
        <f t="shared" si="0"/>
        <v>58_IRIS</v>
      </c>
      <c r="B31" s="201">
        <v>55</v>
      </c>
      <c r="C31" s="201">
        <v>58</v>
      </c>
      <c r="D31" s="202" t="s">
        <v>295</v>
      </c>
      <c r="E31" s="201" t="s">
        <v>296</v>
      </c>
      <c r="F31" s="201"/>
      <c r="G31" s="201" t="s">
        <v>96</v>
      </c>
      <c r="H31" s="201">
        <v>4.2000000000000002E-4</v>
      </c>
      <c r="I31" s="201" t="s">
        <v>47</v>
      </c>
      <c r="J31" s="201" t="s">
        <v>97</v>
      </c>
      <c r="K31" s="201" t="s">
        <v>43</v>
      </c>
      <c r="L31" s="201">
        <v>2.3999999999999998E-3</v>
      </c>
      <c r="M31" s="201">
        <v>4.1666666666666669E-4</v>
      </c>
      <c r="N31" s="203">
        <f t="shared" si="1"/>
        <v>4.2000000000000002E-4</v>
      </c>
      <c r="O31" s="202">
        <v>35888</v>
      </c>
      <c r="P31" s="202" t="s">
        <v>108</v>
      </c>
      <c r="Q31" s="201" t="s">
        <v>120</v>
      </c>
      <c r="R31" s="201"/>
      <c r="S31" s="201" t="s">
        <v>1025</v>
      </c>
      <c r="T31" s="204" t="s">
        <v>101</v>
      </c>
      <c r="U31" s="201" t="s">
        <v>300</v>
      </c>
      <c r="V31" s="201" t="s">
        <v>278</v>
      </c>
      <c r="W31" s="201" t="str">
        <f t="shared" si="2"/>
        <v>Other Source</v>
      </c>
      <c r="X31" s="202">
        <v>45672</v>
      </c>
    </row>
    <row r="32" spans="1:24" x14ac:dyDescent="0.2">
      <c r="A32" s="194" t="str">
        <f t="shared" si="0"/>
        <v>58_OEHHA</v>
      </c>
      <c r="B32" s="201">
        <v>55</v>
      </c>
      <c r="C32" s="201">
        <v>58</v>
      </c>
      <c r="D32" s="202" t="s">
        <v>295</v>
      </c>
      <c r="E32" s="201" t="s">
        <v>296</v>
      </c>
      <c r="F32" s="201"/>
      <c r="G32" s="201" t="s">
        <v>96</v>
      </c>
      <c r="H32" s="201">
        <v>4.2000000000000002E-4</v>
      </c>
      <c r="I32" s="201" t="s">
        <v>47</v>
      </c>
      <c r="J32" s="201" t="s">
        <v>97</v>
      </c>
      <c r="K32" s="201" t="s">
        <v>47</v>
      </c>
      <c r="L32" s="201">
        <v>2.3999999999999998E-3</v>
      </c>
      <c r="M32" s="201">
        <v>4.1666666666666669E-4</v>
      </c>
      <c r="N32" s="203">
        <f t="shared" si="1"/>
        <v>4.2000000000000002E-4</v>
      </c>
      <c r="O32" s="202">
        <v>36251</v>
      </c>
      <c r="P32" s="202" t="s">
        <v>108</v>
      </c>
      <c r="Q32" s="201" t="s">
        <v>120</v>
      </c>
      <c r="R32" s="201"/>
      <c r="S32" s="201" t="s">
        <v>1025</v>
      </c>
      <c r="T32" s="204" t="s">
        <v>101</v>
      </c>
      <c r="U32" s="201" t="s">
        <v>300</v>
      </c>
      <c r="V32" s="201" t="s">
        <v>278</v>
      </c>
      <c r="W32" s="201" t="str">
        <f t="shared" si="2"/>
        <v>Proposed TRV</v>
      </c>
      <c r="X32" s="202">
        <v>45672</v>
      </c>
    </row>
    <row r="33" spans="1:24" x14ac:dyDescent="0.2">
      <c r="A33" s="194" t="str">
        <f t="shared" si="0"/>
        <v>71_OEHHA</v>
      </c>
      <c r="B33" s="201">
        <v>60</v>
      </c>
      <c r="C33" s="201">
        <v>71</v>
      </c>
      <c r="D33" s="202" t="s">
        <v>1032</v>
      </c>
      <c r="E33" s="201" t="s">
        <v>1033</v>
      </c>
      <c r="F33" s="201"/>
      <c r="G33" s="201" t="s">
        <v>96</v>
      </c>
      <c r="H33" s="201">
        <v>2.7E-2</v>
      </c>
      <c r="I33" s="201" t="s">
        <v>47</v>
      </c>
      <c r="J33" s="201" t="s">
        <v>278</v>
      </c>
      <c r="K33" s="201" t="s">
        <v>47</v>
      </c>
      <c r="L33" s="201">
        <v>3.6999999999999998E-5</v>
      </c>
      <c r="M33" s="201">
        <v>2.7027027027027029E-2</v>
      </c>
      <c r="N33" s="203">
        <f t="shared" si="1"/>
        <v>2.7E-2</v>
      </c>
      <c r="O33" s="202">
        <v>31778</v>
      </c>
      <c r="P33" s="202" t="s">
        <v>98</v>
      </c>
      <c r="Q33" s="201" t="s">
        <v>1034</v>
      </c>
      <c r="R33" s="201"/>
      <c r="S33" s="201" t="s">
        <v>1035</v>
      </c>
      <c r="T33" s="204" t="s">
        <v>101</v>
      </c>
      <c r="U33" s="201" t="s">
        <v>1036</v>
      </c>
      <c r="V33" s="201" t="s">
        <v>97</v>
      </c>
      <c r="W33" s="201" t="str">
        <f t="shared" si="2"/>
        <v>Proposed TRV</v>
      </c>
      <c r="X33" s="202">
        <v>45672</v>
      </c>
    </row>
    <row r="34" spans="1:24" x14ac:dyDescent="0.2">
      <c r="A34" s="194" t="str">
        <f t="shared" si="0"/>
        <v>72_IRIS</v>
      </c>
      <c r="B34" s="201">
        <v>61</v>
      </c>
      <c r="C34" s="201">
        <v>72</v>
      </c>
      <c r="D34" s="202" t="s">
        <v>1037</v>
      </c>
      <c r="E34" s="201" t="s">
        <v>1038</v>
      </c>
      <c r="F34" s="201"/>
      <c r="G34" s="201" t="s">
        <v>96</v>
      </c>
      <c r="H34" s="201">
        <v>0.91</v>
      </c>
      <c r="I34" s="201" t="s">
        <v>43</v>
      </c>
      <c r="J34" s="201" t="s">
        <v>278</v>
      </c>
      <c r="K34" s="201" t="s">
        <v>43</v>
      </c>
      <c r="L34" s="201">
        <v>1.1000000000000001E-6</v>
      </c>
      <c r="M34" s="201">
        <v>0.90909090909090895</v>
      </c>
      <c r="N34" s="203">
        <f t="shared" si="1"/>
        <v>0.91</v>
      </c>
      <c r="O34" s="202">
        <v>33117</v>
      </c>
      <c r="P34" s="202" t="s">
        <v>98</v>
      </c>
      <c r="Q34" s="201" t="s">
        <v>1039</v>
      </c>
      <c r="R34" s="201"/>
      <c r="S34" s="201" t="s">
        <v>1040</v>
      </c>
      <c r="T34" s="204" t="s">
        <v>101</v>
      </c>
      <c r="U34" s="201" t="s">
        <v>1041</v>
      </c>
      <c r="V34" s="201" t="s">
        <v>278</v>
      </c>
      <c r="W34" s="201" t="str">
        <f t="shared" si="2"/>
        <v>Proposed TRV</v>
      </c>
      <c r="X34" s="202">
        <v>45672</v>
      </c>
    </row>
    <row r="35" spans="1:24" x14ac:dyDescent="0.2">
      <c r="A35" s="194" t="str">
        <f t="shared" si="0"/>
        <v>73_OEHHA</v>
      </c>
      <c r="B35" s="201">
        <v>63</v>
      </c>
      <c r="C35" s="201">
        <v>73</v>
      </c>
      <c r="D35" s="202" t="s">
        <v>325</v>
      </c>
      <c r="E35" s="201" t="s">
        <v>326</v>
      </c>
      <c r="F35" s="201"/>
      <c r="G35" s="201" t="s">
        <v>96</v>
      </c>
      <c r="H35" s="201">
        <v>0.27</v>
      </c>
      <c r="I35" s="201" t="s">
        <v>47</v>
      </c>
      <c r="J35" s="201" t="s">
        <v>278</v>
      </c>
      <c r="K35" s="201" t="s">
        <v>47</v>
      </c>
      <c r="L35" s="201">
        <v>3.7000000000000002E-6</v>
      </c>
      <c r="M35" s="201">
        <v>0.27027027027027023</v>
      </c>
      <c r="N35" s="203">
        <f t="shared" si="1"/>
        <v>0.27</v>
      </c>
      <c r="O35" s="202">
        <v>44896</v>
      </c>
      <c r="P35" s="202" t="s">
        <v>98</v>
      </c>
      <c r="Q35" s="201" t="s">
        <v>3449</v>
      </c>
      <c r="R35" s="201"/>
      <c r="S35" s="201" t="s">
        <v>1042</v>
      </c>
      <c r="T35" s="204" t="s">
        <v>101</v>
      </c>
      <c r="U35" s="201" t="s">
        <v>3417</v>
      </c>
      <c r="V35" s="201" t="s">
        <v>97</v>
      </c>
      <c r="W35" s="201" t="str">
        <f t="shared" si="2"/>
        <v>Proposed TRV</v>
      </c>
      <c r="X35" s="202">
        <v>45672</v>
      </c>
    </row>
    <row r="36" spans="1:24" x14ac:dyDescent="0.2">
      <c r="A36" s="194" t="str">
        <f t="shared" si="0"/>
        <v>75_IRIS</v>
      </c>
      <c r="B36" s="201">
        <v>64</v>
      </c>
      <c r="C36" s="201">
        <v>75</v>
      </c>
      <c r="D36" s="202" t="s">
        <v>1043</v>
      </c>
      <c r="E36" s="201" t="s">
        <v>1044</v>
      </c>
      <c r="F36" s="201"/>
      <c r="G36" s="201" t="s">
        <v>96</v>
      </c>
      <c r="H36" s="201">
        <v>3.3000000000000002E-2</v>
      </c>
      <c r="I36" s="201" t="s">
        <v>43</v>
      </c>
      <c r="J36" s="201" t="s">
        <v>97</v>
      </c>
      <c r="K36" s="201" t="s">
        <v>43</v>
      </c>
      <c r="L36" s="201">
        <v>3.0300000000000001E-5</v>
      </c>
      <c r="M36" s="201">
        <v>3.3003300330033E-2</v>
      </c>
      <c r="N36" s="203">
        <f t="shared" si="1"/>
        <v>3.3000000000000002E-2</v>
      </c>
      <c r="O36" s="202">
        <v>37565</v>
      </c>
      <c r="P36" s="202" t="s">
        <v>108</v>
      </c>
      <c r="Q36" s="201" t="s">
        <v>1006</v>
      </c>
      <c r="R36" s="201"/>
      <c r="S36" s="201" t="s">
        <v>1045</v>
      </c>
      <c r="T36" s="204" t="s">
        <v>101</v>
      </c>
      <c r="U36" s="201" t="s">
        <v>1046</v>
      </c>
      <c r="V36" s="201" t="s">
        <v>278</v>
      </c>
      <c r="W36" s="201" t="str">
        <f t="shared" si="2"/>
        <v>Proposed TRV</v>
      </c>
      <c r="X36" s="202">
        <v>45672</v>
      </c>
    </row>
    <row r="37" spans="1:24" x14ac:dyDescent="0.2">
      <c r="A37" s="194" t="str">
        <f t="shared" si="0"/>
        <v>75_OEHHA</v>
      </c>
      <c r="B37" s="201">
        <v>64</v>
      </c>
      <c r="C37" s="201">
        <v>75</v>
      </c>
      <c r="D37" s="202" t="s">
        <v>1043</v>
      </c>
      <c r="E37" s="201" t="s">
        <v>1044</v>
      </c>
      <c r="F37" s="201"/>
      <c r="G37" s="201" t="s">
        <v>96</v>
      </c>
      <c r="H37" s="201">
        <v>3.3000000000000002E-2</v>
      </c>
      <c r="I37" s="201" t="s">
        <v>43</v>
      </c>
      <c r="J37" s="201" t="s">
        <v>97</v>
      </c>
      <c r="K37" s="201" t="s">
        <v>47</v>
      </c>
      <c r="L37" s="201">
        <v>1.7000000000000001E-4</v>
      </c>
      <c r="M37" s="201">
        <v>5.8823529411764696E-3</v>
      </c>
      <c r="N37" s="203">
        <f t="shared" si="1"/>
        <v>5.8999999999999999E-3</v>
      </c>
      <c r="O37" s="202">
        <v>33786</v>
      </c>
      <c r="P37" s="202" t="s">
        <v>98</v>
      </c>
      <c r="Q37" s="201" t="s">
        <v>1047</v>
      </c>
      <c r="R37" s="201"/>
      <c r="S37" s="201" t="s">
        <v>1048</v>
      </c>
      <c r="T37" s="204" t="s">
        <v>101</v>
      </c>
      <c r="U37" s="201" t="s">
        <v>1046</v>
      </c>
      <c r="V37" s="201" t="s">
        <v>278</v>
      </c>
      <c r="W37" s="201" t="str">
        <f t="shared" si="2"/>
        <v>Other Source</v>
      </c>
      <c r="X37" s="202">
        <v>45672</v>
      </c>
    </row>
    <row r="38" spans="1:24" x14ac:dyDescent="0.2">
      <c r="A38" s="194" t="str">
        <f t="shared" si="0"/>
        <v>76_OEHHA</v>
      </c>
      <c r="B38" s="201">
        <v>66</v>
      </c>
      <c r="C38" s="201">
        <v>76</v>
      </c>
      <c r="D38" s="202" t="s">
        <v>1049</v>
      </c>
      <c r="E38" s="201" t="s">
        <v>1050</v>
      </c>
      <c r="F38" s="201"/>
      <c r="G38" s="201" t="s">
        <v>96</v>
      </c>
      <c r="H38" s="201">
        <v>0.77</v>
      </c>
      <c r="I38" s="201" t="s">
        <v>47</v>
      </c>
      <c r="J38" s="201" t="s">
        <v>278</v>
      </c>
      <c r="K38" s="201" t="s">
        <v>47</v>
      </c>
      <c r="L38" s="201">
        <v>1.3E-6</v>
      </c>
      <c r="M38" s="201">
        <v>0.76923076923076916</v>
      </c>
      <c r="N38" s="203">
        <f t="shared" si="1"/>
        <v>0.77</v>
      </c>
      <c r="O38" s="202">
        <v>43313</v>
      </c>
      <c r="P38" s="202" t="s">
        <v>98</v>
      </c>
      <c r="Q38" s="201" t="s">
        <v>1051</v>
      </c>
      <c r="R38" s="201"/>
      <c r="S38" s="201" t="s">
        <v>1052</v>
      </c>
      <c r="T38" s="204" t="s">
        <v>101</v>
      </c>
      <c r="U38" s="201" t="s">
        <v>1053</v>
      </c>
      <c r="V38" s="201" t="s">
        <v>97</v>
      </c>
      <c r="W38" s="201" t="str">
        <f t="shared" si="2"/>
        <v>Proposed TRV</v>
      </c>
      <c r="X38" s="202">
        <v>45672</v>
      </c>
    </row>
    <row r="39" spans="1:24" x14ac:dyDescent="0.2">
      <c r="A39" s="194" t="str">
        <f t="shared" si="0"/>
        <v>83_IRIS</v>
      </c>
      <c r="B39" s="201">
        <v>75</v>
      </c>
      <c r="C39" s="201">
        <v>83</v>
      </c>
      <c r="D39" s="202" t="s">
        <v>1054</v>
      </c>
      <c r="E39" s="201" t="s">
        <v>1055</v>
      </c>
      <c r="F39" s="201"/>
      <c r="G39" s="201" t="s">
        <v>96</v>
      </c>
      <c r="H39" s="201">
        <v>5.5999999999999995E-4</v>
      </c>
      <c r="I39" s="201" t="s">
        <v>43</v>
      </c>
      <c r="J39" s="201" t="s">
        <v>97</v>
      </c>
      <c r="K39" s="201" t="s">
        <v>43</v>
      </c>
      <c r="L39" s="201">
        <v>1.8E-3</v>
      </c>
      <c r="M39" s="201">
        <v>5.5555555555555556E-4</v>
      </c>
      <c r="N39" s="203">
        <f t="shared" si="1"/>
        <v>5.5999999999999995E-4</v>
      </c>
      <c r="O39" s="202">
        <v>31867</v>
      </c>
      <c r="P39" s="202" t="s">
        <v>108</v>
      </c>
      <c r="Q39" s="201" t="s">
        <v>1056</v>
      </c>
      <c r="R39" s="201"/>
      <c r="S39" s="201" t="s">
        <v>1057</v>
      </c>
      <c r="T39" s="204" t="s">
        <v>101</v>
      </c>
      <c r="U39" s="201" t="s">
        <v>1058</v>
      </c>
      <c r="V39" s="201" t="s">
        <v>278</v>
      </c>
      <c r="W39" s="201" t="str">
        <f t="shared" si="2"/>
        <v>Proposed TRV</v>
      </c>
      <c r="X39" s="202">
        <v>45672</v>
      </c>
    </row>
    <row r="40" spans="1:24" x14ac:dyDescent="0.2">
      <c r="A40" s="194" t="str">
        <f t="shared" si="0"/>
        <v>83_OEHHA</v>
      </c>
      <c r="B40" s="201">
        <v>75</v>
      </c>
      <c r="C40" s="201">
        <v>83</v>
      </c>
      <c r="D40" s="202" t="s">
        <v>1054</v>
      </c>
      <c r="E40" s="201" t="s">
        <v>1055</v>
      </c>
      <c r="F40" s="201"/>
      <c r="G40" s="201" t="s">
        <v>96</v>
      </c>
      <c r="H40" s="201">
        <v>5.5999999999999995E-4</v>
      </c>
      <c r="I40" s="201" t="s">
        <v>43</v>
      </c>
      <c r="J40" s="201" t="s">
        <v>97</v>
      </c>
      <c r="K40" s="201" t="s">
        <v>47</v>
      </c>
      <c r="L40" s="201">
        <v>4.1999999999999997E-3</v>
      </c>
      <c r="M40" s="201">
        <v>2.380952380952381E-4</v>
      </c>
      <c r="N40" s="203">
        <f t="shared" si="1"/>
        <v>2.4000000000000001E-4</v>
      </c>
      <c r="O40" s="202">
        <v>31778</v>
      </c>
      <c r="P40" s="202" t="s">
        <v>108</v>
      </c>
      <c r="Q40" s="201" t="s">
        <v>1059</v>
      </c>
      <c r="R40" s="201"/>
      <c r="S40" s="201" t="s">
        <v>1057</v>
      </c>
      <c r="T40" s="204" t="s">
        <v>101</v>
      </c>
      <c r="U40" s="201" t="s">
        <v>1058</v>
      </c>
      <c r="V40" s="201" t="s">
        <v>278</v>
      </c>
      <c r="W40" s="201" t="str">
        <f t="shared" si="2"/>
        <v>Other Source</v>
      </c>
      <c r="X40" s="202">
        <v>45672</v>
      </c>
    </row>
    <row r="41" spans="1:24" x14ac:dyDescent="0.2">
      <c r="A41" s="194" t="str">
        <f t="shared" si="0"/>
        <v>91_IRIS</v>
      </c>
      <c r="B41" s="201">
        <v>82</v>
      </c>
      <c r="C41" s="201">
        <v>91</v>
      </c>
      <c r="D41" s="202" t="s">
        <v>1060</v>
      </c>
      <c r="E41" s="201" t="s">
        <v>1061</v>
      </c>
      <c r="F41" s="201"/>
      <c r="G41" s="201" t="s">
        <v>96</v>
      </c>
      <c r="H41" s="201">
        <v>0.17</v>
      </c>
      <c r="I41" s="201" t="s">
        <v>43</v>
      </c>
      <c r="J41" s="201" t="s">
        <v>97</v>
      </c>
      <c r="K41" s="201" t="s">
        <v>43</v>
      </c>
      <c r="L41" s="201">
        <v>6.0000000000000002E-6</v>
      </c>
      <c r="M41" s="201">
        <v>0.16666666666666666</v>
      </c>
      <c r="N41" s="203">
        <f t="shared" si="1"/>
        <v>0.17</v>
      </c>
      <c r="O41" s="202">
        <v>40268</v>
      </c>
      <c r="P41" s="202" t="s">
        <v>98</v>
      </c>
      <c r="Q41" s="201" t="s">
        <v>1062</v>
      </c>
      <c r="R41" s="201"/>
      <c r="S41" s="201" t="s">
        <v>1063</v>
      </c>
      <c r="T41" s="204" t="s">
        <v>101</v>
      </c>
      <c r="U41" s="201" t="s">
        <v>1064</v>
      </c>
      <c r="V41" s="201" t="s">
        <v>278</v>
      </c>
      <c r="W41" s="201" t="str">
        <f t="shared" si="2"/>
        <v>Proposed TRV</v>
      </c>
      <c r="X41" s="202">
        <v>45672</v>
      </c>
    </row>
    <row r="42" spans="1:24" x14ac:dyDescent="0.2">
      <c r="A42" s="194" t="str">
        <f t="shared" si="0"/>
        <v>91_OEHHA</v>
      </c>
      <c r="B42" s="201">
        <v>82</v>
      </c>
      <c r="C42" s="201">
        <v>91</v>
      </c>
      <c r="D42" s="202" t="s">
        <v>1060</v>
      </c>
      <c r="E42" s="201" t="s">
        <v>1061</v>
      </c>
      <c r="F42" s="201"/>
      <c r="G42" s="201" t="s">
        <v>96</v>
      </c>
      <c r="H42" s="201">
        <v>0.17</v>
      </c>
      <c r="I42" s="201" t="s">
        <v>43</v>
      </c>
      <c r="J42" s="201" t="s">
        <v>97</v>
      </c>
      <c r="K42" s="201" t="s">
        <v>47</v>
      </c>
      <c r="L42" s="201">
        <v>4.1999999999999998E-5</v>
      </c>
      <c r="M42" s="201">
        <v>2.3809523809523808E-2</v>
      </c>
      <c r="N42" s="203">
        <f t="shared" si="1"/>
        <v>2.4E-2</v>
      </c>
      <c r="O42" s="202">
        <v>32021</v>
      </c>
      <c r="P42" s="202" t="s">
        <v>98</v>
      </c>
      <c r="Q42" s="201" t="s">
        <v>1065</v>
      </c>
      <c r="R42" s="201"/>
      <c r="S42" s="201" t="s">
        <v>1066</v>
      </c>
      <c r="T42" s="204" t="s">
        <v>101</v>
      </c>
      <c r="U42" s="201" t="s">
        <v>1064</v>
      </c>
      <c r="V42" s="201" t="s">
        <v>278</v>
      </c>
      <c r="W42" s="201" t="str">
        <f t="shared" si="2"/>
        <v>Other Source</v>
      </c>
      <c r="X42" s="202">
        <v>45672</v>
      </c>
    </row>
    <row r="43" spans="1:24" x14ac:dyDescent="0.2">
      <c r="A43" s="194" t="str">
        <f t="shared" si="0"/>
        <v>97_IRIS</v>
      </c>
      <c r="B43" s="201">
        <v>89</v>
      </c>
      <c r="C43" s="201">
        <v>97</v>
      </c>
      <c r="D43" s="202" t="s">
        <v>669</v>
      </c>
      <c r="E43" s="201" t="s">
        <v>670</v>
      </c>
      <c r="F43" s="201"/>
      <c r="G43" s="201" t="s">
        <v>96</v>
      </c>
      <c r="H43" s="201">
        <v>0.01</v>
      </c>
      <c r="I43" s="201" t="s">
        <v>43</v>
      </c>
      <c r="J43" s="201" t="s">
        <v>97</v>
      </c>
      <c r="K43" s="201" t="s">
        <v>43</v>
      </c>
      <c r="L43" s="201">
        <v>1E-4</v>
      </c>
      <c r="M43" s="201">
        <v>9.9999999999999985E-3</v>
      </c>
      <c r="N43" s="203">
        <f t="shared" si="1"/>
        <v>0.01</v>
      </c>
      <c r="O43" s="202">
        <v>35833</v>
      </c>
      <c r="P43" s="202" t="s">
        <v>98</v>
      </c>
      <c r="Q43" s="201" t="s">
        <v>1149</v>
      </c>
      <c r="R43" s="201"/>
      <c r="S43" s="201" t="s">
        <v>1067</v>
      </c>
      <c r="T43" s="204" t="s">
        <v>101</v>
      </c>
      <c r="U43" s="201" t="s">
        <v>3419</v>
      </c>
      <c r="V43" s="201" t="s">
        <v>278</v>
      </c>
      <c r="W43" s="201" t="str">
        <f t="shared" si="2"/>
        <v>Proposed TRV</v>
      </c>
      <c r="X43" s="202">
        <v>45672</v>
      </c>
    </row>
    <row r="44" spans="1:24" x14ac:dyDescent="0.2">
      <c r="A44" s="194" t="str">
        <f t="shared" si="0"/>
        <v>97_OEHHA</v>
      </c>
      <c r="B44" s="201">
        <v>89</v>
      </c>
      <c r="C44" s="201">
        <v>97</v>
      </c>
      <c r="D44" s="202" t="s">
        <v>669</v>
      </c>
      <c r="E44" s="201" t="s">
        <v>670</v>
      </c>
      <c r="F44" s="201"/>
      <c r="G44" s="201" t="s">
        <v>96</v>
      </c>
      <c r="H44" s="201">
        <v>0.01</v>
      </c>
      <c r="I44" s="201" t="s">
        <v>43</v>
      </c>
      <c r="J44" s="201" t="s">
        <v>97</v>
      </c>
      <c r="K44" s="201" t="s">
        <v>47</v>
      </c>
      <c r="L44" s="201">
        <v>3.4000000000000002E-4</v>
      </c>
      <c r="M44" s="201">
        <v>2.9411764705882348E-3</v>
      </c>
      <c r="N44" s="203">
        <f t="shared" si="1"/>
        <v>2.8999999999999998E-3</v>
      </c>
      <c r="O44" s="202">
        <v>33695</v>
      </c>
      <c r="P44" s="202" t="s">
        <v>98</v>
      </c>
      <c r="Q44" s="201" t="s">
        <v>1068</v>
      </c>
      <c r="R44" s="201"/>
      <c r="S44" s="201" t="s">
        <v>185</v>
      </c>
      <c r="T44" s="204" t="s">
        <v>101</v>
      </c>
      <c r="U44" s="201" t="s">
        <v>3419</v>
      </c>
      <c r="V44" s="201" t="s">
        <v>278</v>
      </c>
      <c r="W44" s="201" t="str">
        <f t="shared" si="2"/>
        <v>Other Source</v>
      </c>
      <c r="X44" s="202">
        <v>45672</v>
      </c>
    </row>
    <row r="45" spans="1:24" x14ac:dyDescent="0.2">
      <c r="A45" s="194" t="str">
        <f t="shared" si="0"/>
        <v>98_OEHHA</v>
      </c>
      <c r="B45" s="201">
        <v>90</v>
      </c>
      <c r="C45" s="201">
        <v>98</v>
      </c>
      <c r="D45" s="202" t="s">
        <v>1069</v>
      </c>
      <c r="E45" s="201" t="s">
        <v>1070</v>
      </c>
      <c r="F45" s="201"/>
      <c r="G45" s="201" t="s">
        <v>96</v>
      </c>
      <c r="H45" s="201">
        <v>2.2000000000000001E-4</v>
      </c>
      <c r="I45" s="201" t="s">
        <v>47</v>
      </c>
      <c r="J45" s="201" t="s">
        <v>278</v>
      </c>
      <c r="K45" s="201" t="s">
        <v>47</v>
      </c>
      <c r="L45" s="201">
        <v>4.5999999999999999E-3</v>
      </c>
      <c r="M45" s="201">
        <v>2.1739130434782607E-4</v>
      </c>
      <c r="N45" s="203">
        <f t="shared" si="1"/>
        <v>2.2000000000000001E-4</v>
      </c>
      <c r="O45" s="202">
        <v>33604</v>
      </c>
      <c r="P45" s="202" t="s">
        <v>98</v>
      </c>
      <c r="Q45" s="201" t="s">
        <v>1071</v>
      </c>
      <c r="R45" s="201"/>
      <c r="S45" s="201" t="s">
        <v>115</v>
      </c>
      <c r="T45" s="204" t="s">
        <v>101</v>
      </c>
      <c r="U45" s="201" t="s">
        <v>3450</v>
      </c>
      <c r="V45" s="201" t="s">
        <v>97</v>
      </c>
      <c r="W45" s="201" t="str">
        <f t="shared" si="2"/>
        <v>Proposed TRV</v>
      </c>
      <c r="X45" s="202">
        <v>45672</v>
      </c>
    </row>
    <row r="46" spans="1:24" x14ac:dyDescent="0.2">
      <c r="A46" s="194" t="str">
        <f t="shared" si="0"/>
        <v>100_OEHHA</v>
      </c>
      <c r="B46" s="201">
        <v>92</v>
      </c>
      <c r="C46" s="201">
        <v>100</v>
      </c>
      <c r="D46" s="202" t="s">
        <v>1072</v>
      </c>
      <c r="E46" s="201" t="s">
        <v>1073</v>
      </c>
      <c r="F46" s="201"/>
      <c r="G46" s="201" t="s">
        <v>96</v>
      </c>
      <c r="H46" s="201">
        <v>0.04</v>
      </c>
      <c r="I46" s="201" t="s">
        <v>47</v>
      </c>
      <c r="J46" s="201" t="s">
        <v>278</v>
      </c>
      <c r="K46" s="201" t="s">
        <v>47</v>
      </c>
      <c r="L46" s="201">
        <v>2.5000000000000001E-5</v>
      </c>
      <c r="M46" s="201">
        <v>3.9999999999999994E-2</v>
      </c>
      <c r="N46" s="203">
        <f t="shared" si="1"/>
        <v>0.04</v>
      </c>
      <c r="O46" s="202">
        <v>36251</v>
      </c>
      <c r="P46" s="202" t="s">
        <v>98</v>
      </c>
      <c r="Q46" s="201" t="s">
        <v>1074</v>
      </c>
      <c r="R46" s="201"/>
      <c r="S46" s="201" t="s">
        <v>1075</v>
      </c>
      <c r="T46" s="204" t="s">
        <v>101</v>
      </c>
      <c r="U46" s="201" t="s">
        <v>973</v>
      </c>
      <c r="V46" s="201" t="s">
        <v>278</v>
      </c>
      <c r="W46" s="201" t="str">
        <f t="shared" si="2"/>
        <v>Proposed TRV</v>
      </c>
      <c r="X46" s="202">
        <v>45672</v>
      </c>
    </row>
    <row r="47" spans="1:24" x14ac:dyDescent="0.2">
      <c r="A47" s="194" t="str">
        <f t="shared" si="0"/>
        <v>1007T_OEHHA</v>
      </c>
      <c r="B47" s="201">
        <v>101</v>
      </c>
      <c r="C47" s="201" t="s">
        <v>1076</v>
      </c>
      <c r="D47" s="202" t="s">
        <v>1077</v>
      </c>
      <c r="E47" s="201" t="s">
        <v>1078</v>
      </c>
      <c r="F47" s="201"/>
      <c r="G47" s="201" t="s">
        <v>96</v>
      </c>
      <c r="H47" s="201">
        <v>0.12</v>
      </c>
      <c r="I47" s="201" t="s">
        <v>47</v>
      </c>
      <c r="J47" s="201" t="s">
        <v>278</v>
      </c>
      <c r="K47" s="201" t="s">
        <v>47</v>
      </c>
      <c r="L47" s="201">
        <v>8.6000000000000007E-6</v>
      </c>
      <c r="M47" s="201">
        <v>0.11627906976744184</v>
      </c>
      <c r="N47" s="203">
        <f t="shared" si="1"/>
        <v>0.12</v>
      </c>
      <c r="O47" s="202">
        <v>44044</v>
      </c>
      <c r="P47" s="202" t="s">
        <v>98</v>
      </c>
      <c r="Q47" s="201" t="s">
        <v>955</v>
      </c>
      <c r="R47" s="201"/>
      <c r="S47" s="201" t="s">
        <v>1079</v>
      </c>
      <c r="T47" s="204" t="s">
        <v>101</v>
      </c>
      <c r="U47" s="201" t="s">
        <v>1080</v>
      </c>
      <c r="V47" s="201" t="s">
        <v>97</v>
      </c>
      <c r="W47" s="201" t="str">
        <f t="shared" si="2"/>
        <v>Proposed TRV</v>
      </c>
      <c r="X47" s="202">
        <v>45672</v>
      </c>
    </row>
    <row r="48" spans="1:24" x14ac:dyDescent="0.2">
      <c r="A48" s="194" t="str">
        <f t="shared" si="0"/>
        <v>63_IRIS</v>
      </c>
      <c r="B48" s="201">
        <v>104</v>
      </c>
      <c r="C48" s="201">
        <v>63</v>
      </c>
      <c r="D48" s="202" t="s">
        <v>690</v>
      </c>
      <c r="E48" s="201" t="s">
        <v>691</v>
      </c>
      <c r="F48" s="201"/>
      <c r="G48" s="201" t="s">
        <v>96</v>
      </c>
      <c r="H48" s="201">
        <v>1.4E-3</v>
      </c>
      <c r="I48" s="201" t="s">
        <v>47</v>
      </c>
      <c r="J48" s="201" t="s">
        <v>97</v>
      </c>
      <c r="K48" s="201" t="s">
        <v>43</v>
      </c>
      <c r="L48" s="201">
        <v>3.3E-4</v>
      </c>
      <c r="M48" s="201">
        <v>3.0303030303030303E-3</v>
      </c>
      <c r="N48" s="203">
        <f t="shared" si="1"/>
        <v>3.0000000000000001E-3</v>
      </c>
      <c r="O48" s="202">
        <v>31867</v>
      </c>
      <c r="P48" s="202" t="s">
        <v>98</v>
      </c>
      <c r="Q48" s="201" t="s">
        <v>1026</v>
      </c>
      <c r="R48" s="201"/>
      <c r="S48" s="201" t="s">
        <v>1027</v>
      </c>
      <c r="T48" s="204" t="s">
        <v>101</v>
      </c>
      <c r="U48" s="201" t="s">
        <v>3420</v>
      </c>
      <c r="V48" s="201" t="s">
        <v>278</v>
      </c>
      <c r="W48" s="201" t="str">
        <f t="shared" si="2"/>
        <v>Other Source</v>
      </c>
      <c r="X48" s="202">
        <v>45672</v>
      </c>
    </row>
    <row r="49" spans="1:24" x14ac:dyDescent="0.2">
      <c r="A49" s="194" t="str">
        <f t="shared" si="0"/>
        <v>63_OEHHA</v>
      </c>
      <c r="B49" s="201">
        <v>104</v>
      </c>
      <c r="C49" s="201">
        <v>63</v>
      </c>
      <c r="D49" s="202" t="s">
        <v>690</v>
      </c>
      <c r="E49" s="201" t="s">
        <v>691</v>
      </c>
      <c r="F49" s="201"/>
      <c r="G49" s="201" t="s">
        <v>96</v>
      </c>
      <c r="H49" s="201">
        <v>1.4E-3</v>
      </c>
      <c r="I49" s="201" t="s">
        <v>47</v>
      </c>
      <c r="J49" s="201" t="s">
        <v>97</v>
      </c>
      <c r="K49" s="201" t="s">
        <v>47</v>
      </c>
      <c r="L49" s="201">
        <v>7.1000000000000002E-4</v>
      </c>
      <c r="M49" s="201">
        <v>1.408450704225352E-3</v>
      </c>
      <c r="N49" s="203">
        <f t="shared" si="1"/>
        <v>1.4E-3</v>
      </c>
      <c r="O49" s="202">
        <v>36251</v>
      </c>
      <c r="P49" s="202" t="s">
        <v>98</v>
      </c>
      <c r="Q49" s="201" t="s">
        <v>1026</v>
      </c>
      <c r="R49" s="201"/>
      <c r="S49" s="201" t="s">
        <v>1027</v>
      </c>
      <c r="T49" s="204" t="s">
        <v>101</v>
      </c>
      <c r="U49" s="201" t="s">
        <v>3420</v>
      </c>
      <c r="V49" s="201" t="s">
        <v>278</v>
      </c>
      <c r="W49" s="201" t="str">
        <f t="shared" si="2"/>
        <v>Proposed TRV</v>
      </c>
      <c r="X49" s="202">
        <v>45672</v>
      </c>
    </row>
    <row r="50" spans="1:24" x14ac:dyDescent="0.2">
      <c r="A50" s="194" t="str">
        <f t="shared" si="0"/>
        <v>118_IRIS</v>
      </c>
      <c r="B50" s="201">
        <v>105</v>
      </c>
      <c r="C50" s="201">
        <v>118</v>
      </c>
      <c r="D50" s="202" t="s">
        <v>112</v>
      </c>
      <c r="E50" s="201" t="s">
        <v>113</v>
      </c>
      <c r="F50" s="201"/>
      <c r="G50" s="201" t="s">
        <v>96</v>
      </c>
      <c r="H50" s="201">
        <v>4.2999999999999997E-2</v>
      </c>
      <c r="I50" s="201" t="s">
        <v>43</v>
      </c>
      <c r="J50" s="201" t="s">
        <v>97</v>
      </c>
      <c r="K50" s="201" t="s">
        <v>43</v>
      </c>
      <c r="L50" s="201">
        <v>2.3E-5</v>
      </c>
      <c r="M50" s="201">
        <v>4.3478260869565216E-2</v>
      </c>
      <c r="N50" s="203">
        <f t="shared" si="1"/>
        <v>4.2999999999999997E-2</v>
      </c>
      <c r="O50" s="202">
        <v>37183</v>
      </c>
      <c r="P50" s="202" t="s">
        <v>98</v>
      </c>
      <c r="Q50" s="201" t="s">
        <v>114</v>
      </c>
      <c r="R50" s="201"/>
      <c r="S50" s="201" t="s">
        <v>115</v>
      </c>
      <c r="T50" s="204" t="s">
        <v>101</v>
      </c>
      <c r="U50" s="201" t="s">
        <v>116</v>
      </c>
      <c r="V50" s="201" t="s">
        <v>97</v>
      </c>
      <c r="W50" s="201" t="str">
        <f t="shared" si="2"/>
        <v>Proposed TRV</v>
      </c>
      <c r="X50" s="202">
        <v>45672</v>
      </c>
    </row>
    <row r="51" spans="1:24" x14ac:dyDescent="0.2">
      <c r="A51" s="194" t="str">
        <f t="shared" si="0"/>
        <v>118_OEHHA</v>
      </c>
      <c r="B51" s="201">
        <v>105</v>
      </c>
      <c r="C51" s="201">
        <v>118</v>
      </c>
      <c r="D51" s="202" t="s">
        <v>112</v>
      </c>
      <c r="E51" s="201" t="s">
        <v>113</v>
      </c>
      <c r="F51" s="201"/>
      <c r="G51" s="201" t="s">
        <v>96</v>
      </c>
      <c r="H51" s="201">
        <v>4.2999999999999997E-2</v>
      </c>
      <c r="I51" s="201" t="s">
        <v>43</v>
      </c>
      <c r="J51" s="201" t="s">
        <v>97</v>
      </c>
      <c r="K51" s="201" t="s">
        <v>47</v>
      </c>
      <c r="L51" s="201">
        <v>5.3000000000000001E-6</v>
      </c>
      <c r="M51" s="201">
        <v>0.18867924528301885</v>
      </c>
      <c r="N51" s="203">
        <f t="shared" si="1"/>
        <v>0.19</v>
      </c>
      <c r="O51" s="202">
        <v>33208</v>
      </c>
      <c r="P51" s="202" t="s">
        <v>98</v>
      </c>
      <c r="Q51" s="201" t="s">
        <v>3439</v>
      </c>
      <c r="R51" s="201"/>
      <c r="S51" s="201" t="s">
        <v>117</v>
      </c>
      <c r="T51" s="204" t="s">
        <v>101</v>
      </c>
      <c r="U51" s="201" t="s">
        <v>116</v>
      </c>
      <c r="V51" s="201" t="s">
        <v>97</v>
      </c>
      <c r="W51" s="201" t="str">
        <f t="shared" si="2"/>
        <v>Other Source</v>
      </c>
      <c r="X51" s="202">
        <v>45672</v>
      </c>
    </row>
    <row r="52" spans="1:24" x14ac:dyDescent="0.2">
      <c r="A52" s="194" t="str">
        <f t="shared" si="0"/>
        <v>64_IRIS</v>
      </c>
      <c r="B52" s="201">
        <v>107</v>
      </c>
      <c r="C52" s="201">
        <v>64</v>
      </c>
      <c r="D52" s="202" t="s">
        <v>703</v>
      </c>
      <c r="E52" s="201" t="s">
        <v>704</v>
      </c>
      <c r="F52" s="201"/>
      <c r="G52" s="201" t="s">
        <v>96</v>
      </c>
      <c r="H52" s="201">
        <v>7.7000000000000001E-5</v>
      </c>
      <c r="I52" s="201" t="s">
        <v>47</v>
      </c>
      <c r="J52" s="201" t="s">
        <v>97</v>
      </c>
      <c r="K52" s="201" t="s">
        <v>43</v>
      </c>
      <c r="L52" s="201">
        <v>6.2E-2</v>
      </c>
      <c r="M52" s="201">
        <v>1.6129032258064517E-5</v>
      </c>
      <c r="N52" s="203">
        <f t="shared" si="1"/>
        <v>1.5999999999999999E-5</v>
      </c>
      <c r="O52" s="202">
        <v>32412</v>
      </c>
      <c r="P52" s="202" t="s">
        <v>98</v>
      </c>
      <c r="Q52" s="201" t="s">
        <v>1028</v>
      </c>
      <c r="R52" s="201"/>
      <c r="S52" s="201" t="s">
        <v>1029</v>
      </c>
      <c r="T52" s="204" t="s">
        <v>101</v>
      </c>
      <c r="U52" s="201" t="s">
        <v>710</v>
      </c>
      <c r="V52" s="201" t="s">
        <v>278</v>
      </c>
      <c r="W52" s="201" t="str">
        <f t="shared" si="2"/>
        <v>Other Source</v>
      </c>
      <c r="X52" s="202">
        <v>45672</v>
      </c>
    </row>
    <row r="53" spans="1:24" x14ac:dyDescent="0.2">
      <c r="A53" s="194" t="str">
        <f t="shared" si="0"/>
        <v>64_OEHHA</v>
      </c>
      <c r="B53" s="201">
        <v>107</v>
      </c>
      <c r="C53" s="201">
        <v>64</v>
      </c>
      <c r="D53" s="202" t="s">
        <v>703</v>
      </c>
      <c r="E53" s="201" t="s">
        <v>704</v>
      </c>
      <c r="F53" s="201"/>
      <c r="G53" s="201" t="s">
        <v>96</v>
      </c>
      <c r="H53" s="201">
        <v>7.7000000000000001E-5</v>
      </c>
      <c r="I53" s="201" t="s">
        <v>47</v>
      </c>
      <c r="J53" s="201" t="s">
        <v>97</v>
      </c>
      <c r="K53" s="201" t="s">
        <v>47</v>
      </c>
      <c r="L53" s="201">
        <v>1.2999999999999999E-2</v>
      </c>
      <c r="M53" s="201">
        <v>7.6923076923076926E-5</v>
      </c>
      <c r="N53" s="203">
        <f t="shared" si="1"/>
        <v>7.7000000000000001E-5</v>
      </c>
      <c r="O53" s="202">
        <v>36251</v>
      </c>
      <c r="P53" s="202" t="s">
        <v>98</v>
      </c>
      <c r="Q53" s="201" t="s">
        <v>1030</v>
      </c>
      <c r="R53" s="201"/>
      <c r="S53" s="201" t="s">
        <v>1031</v>
      </c>
      <c r="T53" s="204" t="s">
        <v>101</v>
      </c>
      <c r="U53" s="201" t="s">
        <v>710</v>
      </c>
      <c r="V53" s="201" t="s">
        <v>278</v>
      </c>
      <c r="W53" s="201" t="str">
        <f t="shared" si="2"/>
        <v>Proposed TRV</v>
      </c>
      <c r="X53" s="202">
        <v>45672</v>
      </c>
    </row>
    <row r="54" spans="1:24" x14ac:dyDescent="0.2">
      <c r="A54" s="194" t="str">
        <f t="shared" si="0"/>
        <v>129_OEHHA</v>
      </c>
      <c r="B54" s="201">
        <v>112</v>
      </c>
      <c r="C54" s="201">
        <v>129</v>
      </c>
      <c r="D54" s="202" t="s">
        <v>1081</v>
      </c>
      <c r="E54" s="201" t="s">
        <v>1082</v>
      </c>
      <c r="F54" s="201"/>
      <c r="G54" s="201" t="s">
        <v>96</v>
      </c>
      <c r="H54" s="201">
        <v>0.22</v>
      </c>
      <c r="I54" s="201" t="s">
        <v>47</v>
      </c>
      <c r="J54" s="201" t="s">
        <v>278</v>
      </c>
      <c r="K54" s="201" t="s">
        <v>47</v>
      </c>
      <c r="L54" s="201">
        <v>4.6E-6</v>
      </c>
      <c r="M54" s="201">
        <v>0.21739130434782608</v>
      </c>
      <c r="N54" s="203">
        <f t="shared" si="1"/>
        <v>0.22</v>
      </c>
      <c r="O54" s="202">
        <v>36251</v>
      </c>
      <c r="P54" s="202" t="s">
        <v>98</v>
      </c>
      <c r="Q54" s="201" t="s">
        <v>1083</v>
      </c>
      <c r="R54" s="201"/>
      <c r="S54" s="201" t="s">
        <v>976</v>
      </c>
      <c r="T54" s="204" t="s">
        <v>101</v>
      </c>
      <c r="U54" s="201" t="s">
        <v>977</v>
      </c>
      <c r="V54" s="201" t="s">
        <v>278</v>
      </c>
      <c r="W54" s="201" t="str">
        <f t="shared" si="2"/>
        <v>Proposed TRV</v>
      </c>
      <c r="X54" s="202">
        <v>45672</v>
      </c>
    </row>
    <row r="55" spans="1:24" x14ac:dyDescent="0.2">
      <c r="A55" s="194" t="str">
        <f t="shared" si="0"/>
        <v>131_IRIS</v>
      </c>
      <c r="B55" s="201">
        <v>114</v>
      </c>
      <c r="C55" s="201">
        <v>131</v>
      </c>
      <c r="D55" s="202" t="s">
        <v>1084</v>
      </c>
      <c r="E55" s="201" t="s">
        <v>1085</v>
      </c>
      <c r="F55" s="201"/>
      <c r="G55" s="201" t="s">
        <v>96</v>
      </c>
      <c r="H55" s="201">
        <v>3.3E-3</v>
      </c>
      <c r="I55" s="201" t="s">
        <v>43</v>
      </c>
      <c r="J55" s="201" t="s">
        <v>278</v>
      </c>
      <c r="K55" s="201" t="s">
        <v>43</v>
      </c>
      <c r="L55" s="201">
        <v>2.9999999999999997E-4</v>
      </c>
      <c r="M55" s="201">
        <v>3.3333333333333335E-3</v>
      </c>
      <c r="N55" s="203">
        <f t="shared" si="1"/>
        <v>3.3E-3</v>
      </c>
      <c r="O55" s="202">
        <v>40451</v>
      </c>
      <c r="P55" s="202" t="s">
        <v>98</v>
      </c>
      <c r="Q55" s="201" t="s">
        <v>3451</v>
      </c>
      <c r="R55" s="201"/>
      <c r="S55" s="201" t="s">
        <v>130</v>
      </c>
      <c r="T55" s="204" t="s">
        <v>101</v>
      </c>
      <c r="U55" s="201" t="s">
        <v>977</v>
      </c>
      <c r="V55" s="201" t="s">
        <v>278</v>
      </c>
      <c r="W55" s="201" t="str">
        <f t="shared" si="2"/>
        <v>Proposed TRV</v>
      </c>
      <c r="X55" s="202">
        <v>45672</v>
      </c>
    </row>
    <row r="56" spans="1:24" x14ac:dyDescent="0.2">
      <c r="A56" s="194" t="str">
        <f t="shared" si="0"/>
        <v>133_OEHHA</v>
      </c>
      <c r="B56" s="201">
        <v>116</v>
      </c>
      <c r="C56" s="201">
        <v>133</v>
      </c>
      <c r="D56" s="202" t="s">
        <v>1086</v>
      </c>
      <c r="E56" s="201" t="s">
        <v>1087</v>
      </c>
      <c r="F56" s="201"/>
      <c r="G56" s="201" t="s">
        <v>96</v>
      </c>
      <c r="H56" s="201">
        <v>1.2999999999999999E-2</v>
      </c>
      <c r="I56" s="201" t="s">
        <v>47</v>
      </c>
      <c r="J56" s="201" t="s">
        <v>278</v>
      </c>
      <c r="K56" s="201" t="s">
        <v>47</v>
      </c>
      <c r="L56" s="201">
        <v>7.7000000000000001E-5</v>
      </c>
      <c r="M56" s="201">
        <v>1.2987012987012986E-2</v>
      </c>
      <c r="N56" s="203">
        <f t="shared" si="1"/>
        <v>1.2999999999999999E-2</v>
      </c>
      <c r="O56" s="202">
        <v>36251</v>
      </c>
      <c r="P56" s="202" t="s">
        <v>98</v>
      </c>
      <c r="Q56" s="201" t="s">
        <v>1088</v>
      </c>
      <c r="R56" s="201"/>
      <c r="S56" s="201" t="s">
        <v>1089</v>
      </c>
      <c r="T56" s="204" t="s">
        <v>101</v>
      </c>
      <c r="U56" s="201" t="s">
        <v>973</v>
      </c>
      <c r="V56" s="201" t="s">
        <v>278</v>
      </c>
      <c r="W56" s="201" t="str">
        <f t="shared" si="2"/>
        <v>Proposed TRV</v>
      </c>
      <c r="X56" s="202">
        <v>45672</v>
      </c>
    </row>
    <row r="57" spans="1:24" x14ac:dyDescent="0.2">
      <c r="A57" s="194" t="str">
        <f t="shared" si="0"/>
        <v>140_IRIS</v>
      </c>
      <c r="B57" s="201">
        <v>121</v>
      </c>
      <c r="C57" s="201">
        <v>140</v>
      </c>
      <c r="D57" s="202" t="s">
        <v>118</v>
      </c>
      <c r="E57" s="201" t="s">
        <v>119</v>
      </c>
      <c r="F57" s="201">
        <v>7</v>
      </c>
      <c r="G57" s="201" t="s">
        <v>96</v>
      </c>
      <c r="H57" s="201">
        <v>9.0000000000000006E-5</v>
      </c>
      <c r="I57" s="201" t="s">
        <v>43</v>
      </c>
      <c r="J57" s="201" t="s">
        <v>97</v>
      </c>
      <c r="K57" s="201" t="s">
        <v>43</v>
      </c>
      <c r="L57" s="201">
        <v>1.11E-2</v>
      </c>
      <c r="M57" s="201">
        <v>9.0090090090090078E-5</v>
      </c>
      <c r="N57" s="203">
        <f t="shared" si="1"/>
        <v>9.0000000000000006E-5</v>
      </c>
      <c r="O57" s="202">
        <v>45505</v>
      </c>
      <c r="P57" s="202" t="s">
        <v>108</v>
      </c>
      <c r="Q57" s="201" t="s">
        <v>120</v>
      </c>
      <c r="R57" s="201"/>
      <c r="S57" s="201" t="s">
        <v>121</v>
      </c>
      <c r="T57" s="204" t="s">
        <v>101</v>
      </c>
      <c r="U57" s="201" t="s">
        <v>122</v>
      </c>
      <c r="V57" s="201" t="s">
        <v>97</v>
      </c>
      <c r="W57" s="201" t="str">
        <f t="shared" si="2"/>
        <v>Proposed TRV</v>
      </c>
      <c r="X57" s="202">
        <v>45672</v>
      </c>
    </row>
    <row r="58" spans="1:24" x14ac:dyDescent="0.2">
      <c r="A58" s="194" t="str">
        <f t="shared" si="0"/>
        <v>140_OEHHA</v>
      </c>
      <c r="B58" s="201">
        <v>121</v>
      </c>
      <c r="C58" s="201">
        <v>140</v>
      </c>
      <c r="D58" s="202" t="s">
        <v>118</v>
      </c>
      <c r="E58" s="201" t="s">
        <v>119</v>
      </c>
      <c r="F58" s="201">
        <v>7</v>
      </c>
      <c r="G58" s="201" t="s">
        <v>96</v>
      </c>
      <c r="H58" s="201">
        <v>9.0000000000000006E-5</v>
      </c>
      <c r="I58" s="201" t="s">
        <v>43</v>
      </c>
      <c r="J58" s="201" t="s">
        <v>97</v>
      </c>
      <c r="K58" s="201" t="s">
        <v>47</v>
      </c>
      <c r="L58" s="201">
        <v>0.15</v>
      </c>
      <c r="M58" s="201">
        <v>6.6666666666666666E-6</v>
      </c>
      <c r="N58" s="203">
        <f t="shared" si="1"/>
        <v>6.7000000000000002E-6</v>
      </c>
      <c r="O58" s="202">
        <v>31413</v>
      </c>
      <c r="P58" s="202" t="s">
        <v>108</v>
      </c>
      <c r="Q58" s="201" t="s">
        <v>120</v>
      </c>
      <c r="R58" s="201"/>
      <c r="S58" s="201" t="s">
        <v>123</v>
      </c>
      <c r="T58" s="205" t="s">
        <v>101</v>
      </c>
      <c r="U58" s="201" t="s">
        <v>122</v>
      </c>
      <c r="V58" s="201" t="s">
        <v>97</v>
      </c>
      <c r="W58" s="201" t="str">
        <f t="shared" si="2"/>
        <v>Other Source</v>
      </c>
      <c r="X58" s="202">
        <v>45672</v>
      </c>
    </row>
    <row r="59" spans="1:24" x14ac:dyDescent="0.2">
      <c r="A59" s="194" t="str">
        <f t="shared" si="0"/>
        <v>136_IRIS</v>
      </c>
      <c r="B59" s="201">
        <v>122</v>
      </c>
      <c r="C59" s="201">
        <v>136</v>
      </c>
      <c r="D59" s="202" t="s">
        <v>124</v>
      </c>
      <c r="E59" s="201" t="s">
        <v>125</v>
      </c>
      <c r="F59" s="201">
        <v>8</v>
      </c>
      <c r="G59" s="201" t="s">
        <v>96</v>
      </c>
      <c r="H59" s="201">
        <v>9.0000000000000006E-5</v>
      </c>
      <c r="I59" s="201" t="s">
        <v>43</v>
      </c>
      <c r="J59" s="201" t="s">
        <v>97</v>
      </c>
      <c r="K59" s="201" t="s">
        <v>43</v>
      </c>
      <c r="L59" s="201">
        <v>1.11E-2</v>
      </c>
      <c r="M59" s="201">
        <v>9.0090090090090078E-5</v>
      </c>
      <c r="N59" s="203">
        <f t="shared" si="1"/>
        <v>9.0000000000000006E-5</v>
      </c>
      <c r="O59" s="202">
        <v>45505</v>
      </c>
      <c r="P59" s="202" t="s">
        <v>108</v>
      </c>
      <c r="Q59" s="201" t="s">
        <v>120</v>
      </c>
      <c r="R59" s="201"/>
      <c r="S59" s="201" t="s">
        <v>121</v>
      </c>
      <c r="T59" s="205" t="s">
        <v>101</v>
      </c>
      <c r="U59" s="201" t="s">
        <v>126</v>
      </c>
      <c r="V59" s="201" t="s">
        <v>97</v>
      </c>
      <c r="W59" s="201" t="str">
        <f t="shared" si="2"/>
        <v>Proposed TRV</v>
      </c>
      <c r="X59" s="202">
        <v>45672</v>
      </c>
    </row>
    <row r="60" spans="1:24" x14ac:dyDescent="0.2">
      <c r="A60" s="194" t="str">
        <f t="shared" si="0"/>
        <v>136_OEHHA</v>
      </c>
      <c r="B60" s="201">
        <v>122</v>
      </c>
      <c r="C60" s="201">
        <v>136</v>
      </c>
      <c r="D60" s="202" t="s">
        <v>124</v>
      </c>
      <c r="E60" s="201" t="s">
        <v>125</v>
      </c>
      <c r="F60" s="201">
        <v>8</v>
      </c>
      <c r="G60" s="201" t="s">
        <v>96</v>
      </c>
      <c r="H60" s="201">
        <v>9.0000000000000006E-5</v>
      </c>
      <c r="I60" s="201" t="s">
        <v>43</v>
      </c>
      <c r="J60" s="201" t="s">
        <v>97</v>
      </c>
      <c r="K60" s="201" t="s">
        <v>47</v>
      </c>
      <c r="L60" s="201">
        <v>0.15</v>
      </c>
      <c r="M60" s="201">
        <v>6.6666666666666666E-6</v>
      </c>
      <c r="N60" s="203">
        <f t="shared" si="1"/>
        <v>6.7000000000000002E-6</v>
      </c>
      <c r="O60" s="202">
        <v>31413</v>
      </c>
      <c r="P60" s="202" t="s">
        <v>108</v>
      </c>
      <c r="Q60" s="201" t="s">
        <v>120</v>
      </c>
      <c r="R60" s="201"/>
      <c r="S60" s="201" t="s">
        <v>123</v>
      </c>
      <c r="T60" s="205" t="s">
        <v>101</v>
      </c>
      <c r="U60" s="201" t="s">
        <v>126</v>
      </c>
      <c r="V60" s="201" t="s">
        <v>97</v>
      </c>
      <c r="W60" s="201" t="str">
        <f t="shared" si="2"/>
        <v>Other Source</v>
      </c>
      <c r="X60" s="202">
        <v>45672</v>
      </c>
    </row>
    <row r="61" spans="1:24" x14ac:dyDescent="0.2">
      <c r="A61" s="194" t="str">
        <f t="shared" si="0"/>
        <v>146_OEHHA</v>
      </c>
      <c r="B61" s="201">
        <v>124</v>
      </c>
      <c r="C61" s="201">
        <v>146</v>
      </c>
      <c r="D61" s="202" t="s">
        <v>1090</v>
      </c>
      <c r="E61" s="201" t="s">
        <v>1091</v>
      </c>
      <c r="F61" s="201"/>
      <c r="G61" s="201" t="s">
        <v>96</v>
      </c>
      <c r="H61" s="201">
        <v>1.2999999999999999E-4</v>
      </c>
      <c r="I61" s="201" t="s">
        <v>47</v>
      </c>
      <c r="J61" s="201" t="s">
        <v>278</v>
      </c>
      <c r="K61" s="201" t="s">
        <v>47</v>
      </c>
      <c r="L61" s="201">
        <v>7.7000000000000002E-3</v>
      </c>
      <c r="M61" s="201">
        <v>1.2987012987012987E-4</v>
      </c>
      <c r="N61" s="203">
        <f t="shared" si="1"/>
        <v>1.2999999999999999E-4</v>
      </c>
      <c r="O61" s="202">
        <v>45139</v>
      </c>
      <c r="P61" s="202" t="s">
        <v>98</v>
      </c>
      <c r="Q61" s="201" t="s">
        <v>1092</v>
      </c>
      <c r="R61" s="201"/>
      <c r="S61" s="201" t="s">
        <v>1093</v>
      </c>
      <c r="T61" s="204" t="s">
        <v>101</v>
      </c>
      <c r="U61" s="201" t="s">
        <v>1094</v>
      </c>
      <c r="V61" s="201" t="s">
        <v>97</v>
      </c>
      <c r="W61" s="201" t="str">
        <f t="shared" si="2"/>
        <v>Proposed TRV</v>
      </c>
      <c r="X61" s="202">
        <v>45672</v>
      </c>
    </row>
    <row r="62" spans="1:24" x14ac:dyDescent="0.2">
      <c r="A62" s="194" t="str">
        <f t="shared" si="0"/>
        <v>1011T_OEHHA</v>
      </c>
      <c r="B62" s="201">
        <v>125</v>
      </c>
      <c r="C62" s="201" t="s">
        <v>127</v>
      </c>
      <c r="D62" s="202" t="s">
        <v>127</v>
      </c>
      <c r="E62" s="201" t="s">
        <v>128</v>
      </c>
      <c r="F62" s="201"/>
      <c r="G62" s="201" t="s">
        <v>96</v>
      </c>
      <c r="H62" s="201">
        <v>1E-4</v>
      </c>
      <c r="I62" s="201" t="s">
        <v>47</v>
      </c>
      <c r="J62" s="201" t="s">
        <v>97</v>
      </c>
      <c r="K62" s="201" t="s">
        <v>47</v>
      </c>
      <c r="L62" s="201">
        <v>0.01</v>
      </c>
      <c r="M62" s="201">
        <v>9.9999999999999991E-5</v>
      </c>
      <c r="N62" s="203">
        <f t="shared" si="1"/>
        <v>1E-4</v>
      </c>
      <c r="O62" s="202">
        <v>45139</v>
      </c>
      <c r="P62" s="202" t="s">
        <v>98</v>
      </c>
      <c r="Q62" s="201" t="s">
        <v>129</v>
      </c>
      <c r="R62" s="201"/>
      <c r="S62" s="201" t="s">
        <v>130</v>
      </c>
      <c r="T62" s="204" t="s">
        <v>101</v>
      </c>
      <c r="U62" s="201" t="s">
        <v>131</v>
      </c>
      <c r="V62" s="201" t="s">
        <v>97</v>
      </c>
      <c r="W62" s="201" t="str">
        <f t="shared" si="2"/>
        <v>Proposed TRV</v>
      </c>
      <c r="X62" s="202">
        <v>45672</v>
      </c>
    </row>
    <row r="63" spans="1:24" x14ac:dyDescent="0.2">
      <c r="A63" s="194" t="str">
        <f t="shared" si="0"/>
        <v>1011T_PPRTV</v>
      </c>
      <c r="B63" s="201">
        <v>125</v>
      </c>
      <c r="C63" s="201" t="s">
        <v>127</v>
      </c>
      <c r="D63" s="202" t="s">
        <v>127</v>
      </c>
      <c r="E63" s="201" t="s">
        <v>128</v>
      </c>
      <c r="F63" s="201">
        <v>2</v>
      </c>
      <c r="G63" s="201" t="s">
        <v>96</v>
      </c>
      <c r="H63" s="201">
        <v>1E-4</v>
      </c>
      <c r="I63" s="201" t="s">
        <v>47</v>
      </c>
      <c r="J63" s="201" t="s">
        <v>97</v>
      </c>
      <c r="K63" s="201" t="s">
        <v>45</v>
      </c>
      <c r="L63" s="201">
        <f>9/1000</f>
        <v>8.9999999999999993E-3</v>
      </c>
      <c r="M63" s="201">
        <v>1.1111111111111112E-4</v>
      </c>
      <c r="N63" s="203">
        <f t="shared" si="1"/>
        <v>1.1E-4</v>
      </c>
      <c r="O63" s="202">
        <v>39685</v>
      </c>
      <c r="P63" s="202" t="s">
        <v>132</v>
      </c>
      <c r="Q63" s="201" t="s">
        <v>129</v>
      </c>
      <c r="R63" s="201"/>
      <c r="S63" s="201" t="s">
        <v>133</v>
      </c>
      <c r="T63" s="204" t="s">
        <v>101</v>
      </c>
      <c r="U63" s="201" t="s">
        <v>131</v>
      </c>
      <c r="V63" s="201" t="s">
        <v>97</v>
      </c>
      <c r="W63" s="201" t="str">
        <f t="shared" si="2"/>
        <v>Other Source</v>
      </c>
      <c r="X63" s="202">
        <v>45672</v>
      </c>
    </row>
    <row r="64" spans="1:24" x14ac:dyDescent="0.2">
      <c r="A64" s="194" t="str">
        <f t="shared" si="0"/>
        <v>148_IRIS</v>
      </c>
      <c r="B64" s="201">
        <v>126</v>
      </c>
      <c r="C64" s="201">
        <v>148</v>
      </c>
      <c r="D64" s="206">
        <v>148</v>
      </c>
      <c r="E64" s="201" t="s">
        <v>1095</v>
      </c>
      <c r="F64" s="201">
        <v>7</v>
      </c>
      <c r="G64" s="201" t="s">
        <v>96</v>
      </c>
      <c r="H64" s="201">
        <v>1.6000000000000001E-3</v>
      </c>
      <c r="I64" s="201" t="s">
        <v>43</v>
      </c>
      <c r="J64" s="201" t="s">
        <v>278</v>
      </c>
      <c r="K64" s="201" t="s">
        <v>43</v>
      </c>
      <c r="L64" s="201">
        <v>6.2E-4</v>
      </c>
      <c r="M64" s="201">
        <v>1.6129032258064516E-3</v>
      </c>
      <c r="N64" s="203">
        <f t="shared" si="1"/>
        <v>1.6000000000000001E-3</v>
      </c>
      <c r="O64" s="202">
        <v>32629</v>
      </c>
      <c r="P64" s="202" t="s">
        <v>108</v>
      </c>
      <c r="Q64" s="201" t="s">
        <v>109</v>
      </c>
      <c r="R64" s="201"/>
      <c r="S64" s="201" t="s">
        <v>1096</v>
      </c>
      <c r="T64" s="204" t="s">
        <v>101</v>
      </c>
      <c r="U64" s="201" t="s">
        <v>973</v>
      </c>
      <c r="V64" s="201" t="s">
        <v>278</v>
      </c>
      <c r="W64" s="201" t="str">
        <f t="shared" si="2"/>
        <v>Proposed TRV</v>
      </c>
      <c r="X64" s="202">
        <v>45672</v>
      </c>
    </row>
    <row r="65" spans="1:24" x14ac:dyDescent="0.2">
      <c r="A65" s="194" t="str">
        <f t="shared" si="0"/>
        <v>151_OEHHA</v>
      </c>
      <c r="B65" s="201">
        <v>129</v>
      </c>
      <c r="C65" s="201">
        <v>151</v>
      </c>
      <c r="D65" s="202" t="s">
        <v>1097</v>
      </c>
      <c r="E65" s="201" t="s">
        <v>1098</v>
      </c>
      <c r="F65" s="201"/>
      <c r="G65" s="201" t="s">
        <v>96</v>
      </c>
      <c r="H65" s="201">
        <v>2.3E-2</v>
      </c>
      <c r="I65" s="201" t="s">
        <v>47</v>
      </c>
      <c r="J65" s="201" t="s">
        <v>278</v>
      </c>
      <c r="K65" s="201" t="s">
        <v>47</v>
      </c>
      <c r="L65" s="201">
        <v>4.3000000000000002E-5</v>
      </c>
      <c r="M65" s="201">
        <v>2.3255813953488372E-2</v>
      </c>
      <c r="N65" s="203">
        <f t="shared" si="1"/>
        <v>2.3E-2</v>
      </c>
      <c r="O65" s="202">
        <v>36251</v>
      </c>
      <c r="P65" s="202" t="s">
        <v>98</v>
      </c>
      <c r="Q65" s="201" t="s">
        <v>1099</v>
      </c>
      <c r="R65" s="201"/>
      <c r="S65" s="201" t="s">
        <v>1004</v>
      </c>
      <c r="T65" s="204" t="s">
        <v>101</v>
      </c>
      <c r="U65" s="201" t="s">
        <v>973</v>
      </c>
      <c r="V65" s="201" t="s">
        <v>278</v>
      </c>
      <c r="W65" s="201" t="str">
        <f t="shared" si="2"/>
        <v>Proposed TRV</v>
      </c>
      <c r="X65" s="202">
        <v>45672</v>
      </c>
    </row>
    <row r="66" spans="1:24" x14ac:dyDescent="0.2">
      <c r="A66" s="194" t="str">
        <f t="shared" si="0"/>
        <v>159_OEHHA</v>
      </c>
      <c r="B66" s="201">
        <v>136</v>
      </c>
      <c r="C66" s="201">
        <v>159</v>
      </c>
      <c r="D66" s="202" t="s">
        <v>1100</v>
      </c>
      <c r="E66" s="201" t="s">
        <v>1101</v>
      </c>
      <c r="F66" s="201"/>
      <c r="G66" s="201" t="s">
        <v>96</v>
      </c>
      <c r="H66" s="201">
        <v>1.6E-2</v>
      </c>
      <c r="I66" s="201" t="s">
        <v>47</v>
      </c>
      <c r="J66" s="201" t="s">
        <v>278</v>
      </c>
      <c r="K66" s="201" t="s">
        <v>47</v>
      </c>
      <c r="L66" s="201">
        <v>6.3E-5</v>
      </c>
      <c r="M66" s="201">
        <v>1.5873015873015872E-2</v>
      </c>
      <c r="N66" s="203">
        <f t="shared" si="1"/>
        <v>1.6E-2</v>
      </c>
      <c r="O66" s="202">
        <v>36251</v>
      </c>
      <c r="P66" s="202" t="s">
        <v>98</v>
      </c>
      <c r="Q66" s="201" t="s">
        <v>1102</v>
      </c>
      <c r="R66" s="201"/>
      <c r="S66" s="201" t="s">
        <v>976</v>
      </c>
      <c r="T66" s="204" t="s">
        <v>101</v>
      </c>
      <c r="U66" s="201" t="s">
        <v>973</v>
      </c>
      <c r="V66" s="201" t="s">
        <v>278</v>
      </c>
      <c r="W66" s="201" t="str">
        <f t="shared" si="2"/>
        <v>Proposed TRV</v>
      </c>
      <c r="X66" s="202">
        <v>45672</v>
      </c>
    </row>
    <row r="67" spans="1:24" x14ac:dyDescent="0.2">
      <c r="A67" s="194" t="str">
        <f t="shared" si="0"/>
        <v>170_OEHHA</v>
      </c>
      <c r="B67" s="201">
        <v>147</v>
      </c>
      <c r="C67" s="201">
        <v>170</v>
      </c>
      <c r="D67" s="202" t="s">
        <v>1103</v>
      </c>
      <c r="E67" s="201" t="s">
        <v>1104</v>
      </c>
      <c r="F67" s="201"/>
      <c r="G67" s="201" t="s">
        <v>96</v>
      </c>
      <c r="H67" s="201">
        <v>1.4E-2</v>
      </c>
      <c r="I67" s="201" t="s">
        <v>47</v>
      </c>
      <c r="J67" s="201" t="s">
        <v>278</v>
      </c>
      <c r="K67" s="201" t="s">
        <v>47</v>
      </c>
      <c r="L67" s="201">
        <v>6.8999999999999997E-5</v>
      </c>
      <c r="M67" s="201">
        <v>1.4492753623188406E-2</v>
      </c>
      <c r="N67" s="203">
        <f t="shared" si="1"/>
        <v>1.4E-2</v>
      </c>
      <c r="O67" s="202">
        <v>32509</v>
      </c>
      <c r="P67" s="202" t="s">
        <v>98</v>
      </c>
      <c r="Q67" s="201" t="s">
        <v>1074</v>
      </c>
      <c r="R67" s="201"/>
      <c r="S67" s="201" t="s">
        <v>1105</v>
      </c>
      <c r="T67" s="204" t="s">
        <v>101</v>
      </c>
      <c r="U67" s="201" t="s">
        <v>977</v>
      </c>
      <c r="V67" s="201" t="s">
        <v>278</v>
      </c>
      <c r="W67" s="201" t="str">
        <f t="shared" si="2"/>
        <v>Proposed TRV</v>
      </c>
      <c r="X67" s="202">
        <v>45672</v>
      </c>
    </row>
    <row r="68" spans="1:24" x14ac:dyDescent="0.2">
      <c r="A68" s="194" t="str">
        <f t="shared" si="0"/>
        <v>173_OEHHA</v>
      </c>
      <c r="B68" s="201">
        <v>150</v>
      </c>
      <c r="C68" s="201">
        <v>173</v>
      </c>
      <c r="D68" s="202" t="s">
        <v>1106</v>
      </c>
      <c r="E68" s="201" t="s">
        <v>1107</v>
      </c>
      <c r="F68" s="201"/>
      <c r="G68" s="201" t="s">
        <v>96</v>
      </c>
      <c r="H68" s="201">
        <v>0.01</v>
      </c>
      <c r="I68" s="201" t="s">
        <v>47</v>
      </c>
      <c r="J68" s="201" t="s">
        <v>278</v>
      </c>
      <c r="K68" s="201" t="s">
        <v>47</v>
      </c>
      <c r="L68" s="201">
        <v>9.7E-5</v>
      </c>
      <c r="M68" s="201">
        <v>1.0309278350515464E-2</v>
      </c>
      <c r="N68" s="203">
        <f t="shared" si="1"/>
        <v>0.01</v>
      </c>
      <c r="O68" s="202">
        <v>35796</v>
      </c>
      <c r="P68" s="202" t="s">
        <v>98</v>
      </c>
      <c r="Q68" s="201" t="s">
        <v>1108</v>
      </c>
      <c r="R68" s="201"/>
      <c r="S68" s="201" t="s">
        <v>1109</v>
      </c>
      <c r="T68" s="204" t="s">
        <v>101</v>
      </c>
      <c r="U68" s="201" t="s">
        <v>1110</v>
      </c>
      <c r="V68" s="201" t="s">
        <v>278</v>
      </c>
      <c r="W68" s="201" t="str">
        <f t="shared" si="2"/>
        <v>Proposed TRV</v>
      </c>
      <c r="X68" s="202">
        <v>45672</v>
      </c>
    </row>
    <row r="69" spans="1:24" x14ac:dyDescent="0.2">
      <c r="A69" s="194" t="str">
        <f t="shared" ref="A69:A132" si="3">C69&amp;"_"&amp;K69</f>
        <v>175_IRIS</v>
      </c>
      <c r="B69" s="201">
        <v>151</v>
      </c>
      <c r="C69" s="201">
        <v>175</v>
      </c>
      <c r="D69" s="202" t="s">
        <v>1111</v>
      </c>
      <c r="E69" s="201" t="s">
        <v>1112</v>
      </c>
      <c r="F69" s="201"/>
      <c r="G69" s="201" t="s">
        <v>96</v>
      </c>
      <c r="H69" s="201">
        <v>0.01</v>
      </c>
      <c r="I69" s="201" t="s">
        <v>43</v>
      </c>
      <c r="J69" s="201" t="s">
        <v>97</v>
      </c>
      <c r="K69" s="201" t="s">
        <v>43</v>
      </c>
      <c r="L69" s="201">
        <v>9.7E-5</v>
      </c>
      <c r="M69" s="201">
        <v>1.0309278350515464E-2</v>
      </c>
      <c r="N69" s="203">
        <f t="shared" ref="N69:N132" si="4">IF(M69="--","--",ROUND(M69,2-(1+INT(LOG10(ABS(M69))))))</f>
        <v>0.01</v>
      </c>
      <c r="O69" s="202">
        <v>32377</v>
      </c>
      <c r="P69" s="202" t="s">
        <v>98</v>
      </c>
      <c r="Q69" s="201" t="s">
        <v>955</v>
      </c>
      <c r="R69" s="201"/>
      <c r="S69" s="201" t="s">
        <v>1113</v>
      </c>
      <c r="T69" s="204" t="s">
        <v>101</v>
      </c>
      <c r="U69" s="201" t="s">
        <v>977</v>
      </c>
      <c r="V69" s="201" t="s">
        <v>278</v>
      </c>
      <c r="W69" s="201" t="str">
        <f t="shared" ref="W69:W132" si="5">IF(I69=K69,"Proposed TRV","Other Source")</f>
        <v>Proposed TRV</v>
      </c>
      <c r="X69" s="202">
        <v>45672</v>
      </c>
    </row>
    <row r="70" spans="1:24" x14ac:dyDescent="0.2">
      <c r="A70" s="194" t="str">
        <f t="shared" si="3"/>
        <v>183_OEHHA</v>
      </c>
      <c r="B70" s="201">
        <v>153</v>
      </c>
      <c r="C70" s="201">
        <v>183</v>
      </c>
      <c r="D70" s="202" t="s">
        <v>1114</v>
      </c>
      <c r="E70" s="201" t="s">
        <v>1115</v>
      </c>
      <c r="F70" s="201"/>
      <c r="G70" s="201" t="s">
        <v>96</v>
      </c>
      <c r="H70" s="201">
        <v>0.15</v>
      </c>
      <c r="I70" s="201" t="s">
        <v>47</v>
      </c>
      <c r="J70" s="201" t="s">
        <v>278</v>
      </c>
      <c r="K70" s="201" t="s">
        <v>47</v>
      </c>
      <c r="L70" s="201">
        <v>6.6000000000000003E-6</v>
      </c>
      <c r="M70" s="201">
        <v>0.15151515151515149</v>
      </c>
      <c r="N70" s="203">
        <f t="shared" si="4"/>
        <v>0.15</v>
      </c>
      <c r="O70" s="202">
        <v>36251</v>
      </c>
      <c r="P70" s="202" t="s">
        <v>98</v>
      </c>
      <c r="Q70" s="201" t="s">
        <v>1116</v>
      </c>
      <c r="R70" s="201"/>
      <c r="S70" s="201" t="s">
        <v>976</v>
      </c>
      <c r="T70" s="204" t="s">
        <v>101</v>
      </c>
      <c r="U70" s="201" t="s">
        <v>977</v>
      </c>
      <c r="V70" s="201" t="s">
        <v>278</v>
      </c>
      <c r="W70" s="201" t="str">
        <f t="shared" si="5"/>
        <v>Proposed TRV</v>
      </c>
      <c r="X70" s="202">
        <v>45672</v>
      </c>
    </row>
    <row r="71" spans="1:24" x14ac:dyDescent="0.2">
      <c r="A71" s="194" t="str">
        <f t="shared" si="3"/>
        <v>184_OEHHA</v>
      </c>
      <c r="B71" s="201">
        <v>156</v>
      </c>
      <c r="C71" s="201">
        <v>184</v>
      </c>
      <c r="D71" s="202" t="s">
        <v>1117</v>
      </c>
      <c r="E71" s="201" t="s">
        <v>1118</v>
      </c>
      <c r="F71" s="201"/>
      <c r="G71" s="201" t="s">
        <v>96</v>
      </c>
      <c r="H71" s="201">
        <v>9.1E-4</v>
      </c>
      <c r="I71" s="201" t="s">
        <v>47</v>
      </c>
      <c r="J71" s="201" t="s">
        <v>278</v>
      </c>
      <c r="K71" s="201" t="s">
        <v>47</v>
      </c>
      <c r="L71" s="201">
        <v>1.1000000000000001E-3</v>
      </c>
      <c r="M71" s="201">
        <v>9.0909090909090898E-4</v>
      </c>
      <c r="N71" s="203">
        <f t="shared" si="4"/>
        <v>9.1E-4</v>
      </c>
      <c r="O71" s="202">
        <v>36251</v>
      </c>
      <c r="P71" s="202" t="s">
        <v>98</v>
      </c>
      <c r="Q71" s="201" t="s">
        <v>1119</v>
      </c>
      <c r="R71" s="201"/>
      <c r="S71" s="201" t="s">
        <v>976</v>
      </c>
      <c r="T71" s="204" t="s">
        <v>101</v>
      </c>
      <c r="U71" s="201" t="s">
        <v>977</v>
      </c>
      <c r="V71" s="201" t="s">
        <v>278</v>
      </c>
      <c r="W71" s="201" t="str">
        <f t="shared" si="5"/>
        <v>Proposed TRV</v>
      </c>
      <c r="X71" s="202">
        <v>45672</v>
      </c>
    </row>
    <row r="72" spans="1:24" x14ac:dyDescent="0.2">
      <c r="A72" s="194" t="str">
        <f t="shared" si="3"/>
        <v>190_OEHHA</v>
      </c>
      <c r="B72" s="201">
        <v>161</v>
      </c>
      <c r="C72" s="201">
        <v>190</v>
      </c>
      <c r="D72" s="202" t="s">
        <v>748</v>
      </c>
      <c r="E72" s="201" t="s">
        <v>749</v>
      </c>
      <c r="F72" s="201">
        <v>7</v>
      </c>
      <c r="G72" s="201" t="s">
        <v>96</v>
      </c>
      <c r="H72" s="201">
        <v>1.7000000000000001E-4</v>
      </c>
      <c r="I72" s="201" t="s">
        <v>45</v>
      </c>
      <c r="J72" s="201" t="s">
        <v>97</v>
      </c>
      <c r="K72" s="201" t="s">
        <v>47</v>
      </c>
      <c r="L72" s="201">
        <v>1.9E-3</v>
      </c>
      <c r="M72" s="201">
        <v>5.263157894736842E-4</v>
      </c>
      <c r="N72" s="203">
        <f t="shared" si="4"/>
        <v>5.2999999999999998E-4</v>
      </c>
      <c r="O72" s="202">
        <v>36251</v>
      </c>
      <c r="P72" s="202" t="s">
        <v>98</v>
      </c>
      <c r="Q72" s="201" t="s">
        <v>1120</v>
      </c>
      <c r="R72" s="201"/>
      <c r="S72" s="201" t="s">
        <v>1121</v>
      </c>
      <c r="T72" s="204" t="s">
        <v>101</v>
      </c>
      <c r="U72" s="201" t="s">
        <v>756</v>
      </c>
      <c r="V72" s="201" t="s">
        <v>278</v>
      </c>
      <c r="W72" s="201" t="str">
        <f t="shared" si="5"/>
        <v>Other Source</v>
      </c>
      <c r="X72" s="202">
        <v>45672</v>
      </c>
    </row>
    <row r="73" spans="1:24" x14ac:dyDescent="0.2">
      <c r="A73" s="194" t="str">
        <f t="shared" si="3"/>
        <v>190_PPRTV</v>
      </c>
      <c r="B73" s="201">
        <v>161</v>
      </c>
      <c r="C73" s="201">
        <v>190</v>
      </c>
      <c r="D73" s="202" t="s">
        <v>748</v>
      </c>
      <c r="E73" s="201" t="s">
        <v>749</v>
      </c>
      <c r="F73" s="201" t="s">
        <v>3380</v>
      </c>
      <c r="G73" s="201" t="s">
        <v>96</v>
      </c>
      <c r="H73" s="201">
        <v>1.7000000000000001E-4</v>
      </c>
      <c r="I73" s="201" t="s">
        <v>45</v>
      </c>
      <c r="J73" s="201" t="s">
        <v>97</v>
      </c>
      <c r="K73" s="201" t="s">
        <v>45</v>
      </c>
      <c r="L73" s="201">
        <f>6/1000</f>
        <v>6.0000000000000001E-3</v>
      </c>
      <c r="M73" s="201">
        <v>1.6666666666666666E-4</v>
      </c>
      <c r="N73" s="203">
        <f t="shared" si="4"/>
        <v>1.7000000000000001E-4</v>
      </c>
      <c r="O73" s="202">
        <v>38932</v>
      </c>
      <c r="P73" s="202" t="s">
        <v>98</v>
      </c>
      <c r="Q73" s="201" t="s">
        <v>1122</v>
      </c>
      <c r="R73" s="201"/>
      <c r="S73" s="201" t="s">
        <v>156</v>
      </c>
      <c r="T73" s="204" t="s">
        <v>101</v>
      </c>
      <c r="U73" s="201" t="s">
        <v>756</v>
      </c>
      <c r="V73" s="201" t="s">
        <v>278</v>
      </c>
      <c r="W73" s="201" t="str">
        <f t="shared" si="5"/>
        <v>Proposed TRV</v>
      </c>
      <c r="X73" s="202">
        <v>45672</v>
      </c>
    </row>
    <row r="74" spans="1:24" x14ac:dyDescent="0.2">
      <c r="A74" s="194" t="str">
        <f t="shared" si="3"/>
        <v>112_OEHHA</v>
      </c>
      <c r="B74" s="201">
        <v>167</v>
      </c>
      <c r="C74" s="201">
        <v>112</v>
      </c>
      <c r="D74" s="202" t="s">
        <v>402</v>
      </c>
      <c r="E74" s="201" t="s">
        <v>403</v>
      </c>
      <c r="F74" s="201"/>
      <c r="G74" s="201" t="s">
        <v>96</v>
      </c>
      <c r="H74" s="201">
        <v>9.0999999999999998E-2</v>
      </c>
      <c r="I74" s="201" t="s">
        <v>47</v>
      </c>
      <c r="J74" s="201" t="s">
        <v>278</v>
      </c>
      <c r="K74" s="201" t="s">
        <v>47</v>
      </c>
      <c r="L74" s="201">
        <v>1.1E-5</v>
      </c>
      <c r="M74" s="201">
        <v>9.0909090909090912E-2</v>
      </c>
      <c r="N74" s="203">
        <f t="shared" si="4"/>
        <v>9.0999999999999998E-2</v>
      </c>
      <c r="O74" s="202">
        <v>36251</v>
      </c>
      <c r="P74" s="202" t="s">
        <v>98</v>
      </c>
      <c r="Q74" s="201" t="s">
        <v>1123</v>
      </c>
      <c r="R74" s="201"/>
      <c r="S74" s="201" t="s">
        <v>1035</v>
      </c>
      <c r="T74" s="204" t="s">
        <v>101</v>
      </c>
      <c r="U74" s="201" t="s">
        <v>1124</v>
      </c>
      <c r="V74" s="201" t="s">
        <v>278</v>
      </c>
      <c r="W74" s="201" t="str">
        <f t="shared" si="5"/>
        <v>Proposed TRV</v>
      </c>
      <c r="X74" s="202">
        <v>45672</v>
      </c>
    </row>
    <row r="75" spans="1:24" x14ac:dyDescent="0.2">
      <c r="A75" s="194" t="str">
        <f t="shared" si="3"/>
        <v>192_OEHHA</v>
      </c>
      <c r="B75" s="201">
        <v>168</v>
      </c>
      <c r="C75" s="201">
        <v>192</v>
      </c>
      <c r="D75" s="202" t="s">
        <v>1125</v>
      </c>
      <c r="E75" s="201" t="s">
        <v>1126</v>
      </c>
      <c r="F75" s="201"/>
      <c r="G75" s="201" t="s">
        <v>96</v>
      </c>
      <c r="H75" s="201">
        <v>2.8999999999999998E-3</v>
      </c>
      <c r="I75" s="201" t="s">
        <v>47</v>
      </c>
      <c r="J75" s="201" t="s">
        <v>278</v>
      </c>
      <c r="K75" s="201" t="s">
        <v>47</v>
      </c>
      <c r="L75" s="201">
        <v>3.4000000000000002E-4</v>
      </c>
      <c r="M75" s="201">
        <v>2.9411764705882348E-3</v>
      </c>
      <c r="N75" s="203">
        <f t="shared" si="4"/>
        <v>2.8999999999999998E-3</v>
      </c>
      <c r="O75" s="202">
        <v>36251</v>
      </c>
      <c r="P75" s="202" t="s">
        <v>98</v>
      </c>
      <c r="Q75" s="201" t="s">
        <v>1127</v>
      </c>
      <c r="R75" s="201"/>
      <c r="S75" s="201" t="s">
        <v>1128</v>
      </c>
      <c r="T75" s="204" t="s">
        <v>101</v>
      </c>
      <c r="U75" s="201" t="s">
        <v>973</v>
      </c>
      <c r="V75" s="201" t="s">
        <v>278</v>
      </c>
      <c r="W75" s="201" t="str">
        <f t="shared" si="5"/>
        <v>Proposed TRV</v>
      </c>
      <c r="X75" s="202">
        <v>45672</v>
      </c>
    </row>
    <row r="76" spans="1:24" x14ac:dyDescent="0.2">
      <c r="A76" s="194" t="str">
        <f t="shared" si="3"/>
        <v>193_OEHHA</v>
      </c>
      <c r="B76" s="201">
        <v>169</v>
      </c>
      <c r="C76" s="201">
        <v>193</v>
      </c>
      <c r="D76" s="202" t="s">
        <v>1129</v>
      </c>
      <c r="E76" s="201" t="s">
        <v>1130</v>
      </c>
      <c r="F76" s="201"/>
      <c r="G76" s="201" t="s">
        <v>96</v>
      </c>
      <c r="H76" s="201">
        <v>0.63</v>
      </c>
      <c r="I76" s="201" t="s">
        <v>47</v>
      </c>
      <c r="J76" s="201" t="s">
        <v>278</v>
      </c>
      <c r="K76" s="201" t="s">
        <v>47</v>
      </c>
      <c r="L76" s="201">
        <v>1.5999999999999999E-6</v>
      </c>
      <c r="M76" s="201">
        <v>0.625</v>
      </c>
      <c r="N76" s="203">
        <f t="shared" si="4"/>
        <v>0.63</v>
      </c>
      <c r="O76" s="202">
        <v>36251</v>
      </c>
      <c r="P76" s="202" t="s">
        <v>98</v>
      </c>
      <c r="Q76" s="201" t="s">
        <v>1131</v>
      </c>
      <c r="R76" s="201"/>
      <c r="S76" s="201" t="s">
        <v>1132</v>
      </c>
      <c r="T76" s="204" t="s">
        <v>101</v>
      </c>
      <c r="U76" s="201" t="s">
        <v>977</v>
      </c>
      <c r="V76" s="201" t="s">
        <v>278</v>
      </c>
      <c r="W76" s="201" t="str">
        <f t="shared" si="5"/>
        <v>Proposed TRV</v>
      </c>
      <c r="X76" s="202">
        <v>45672</v>
      </c>
    </row>
    <row r="77" spans="1:24" x14ac:dyDescent="0.2">
      <c r="A77" s="194" t="str">
        <f t="shared" si="3"/>
        <v>328_OEHHA</v>
      </c>
      <c r="B77" s="201">
        <v>172</v>
      </c>
      <c r="C77" s="201">
        <v>328</v>
      </c>
      <c r="D77" s="202" t="s">
        <v>1133</v>
      </c>
      <c r="E77" s="201" t="s">
        <v>1134</v>
      </c>
      <c r="F77" s="201">
        <v>7</v>
      </c>
      <c r="G77" s="201" t="s">
        <v>96</v>
      </c>
      <c r="H77" s="201">
        <v>100</v>
      </c>
      <c r="I77" s="201" t="s">
        <v>43</v>
      </c>
      <c r="J77" s="201" t="s">
        <v>97</v>
      </c>
      <c r="K77" s="201" t="s">
        <v>47</v>
      </c>
      <c r="L77" s="201">
        <v>9.9999999999999995E-7</v>
      </c>
      <c r="M77" s="201">
        <v>1</v>
      </c>
      <c r="N77" s="203">
        <f t="shared" si="4"/>
        <v>1</v>
      </c>
      <c r="O77" s="202">
        <v>32690</v>
      </c>
      <c r="P77" s="202" t="s">
        <v>98</v>
      </c>
      <c r="Q77" s="201" t="s">
        <v>1135</v>
      </c>
      <c r="R77" s="201"/>
      <c r="S77" s="201" t="s">
        <v>1136</v>
      </c>
      <c r="T77" s="204" t="s">
        <v>101</v>
      </c>
      <c r="U77" s="201" t="s">
        <v>1137</v>
      </c>
      <c r="V77" s="201" t="s">
        <v>278</v>
      </c>
      <c r="W77" s="201" t="str">
        <f t="shared" si="5"/>
        <v>Other Source</v>
      </c>
      <c r="X77" s="202">
        <v>45672</v>
      </c>
    </row>
    <row r="78" spans="1:24" x14ac:dyDescent="0.2">
      <c r="A78" s="194" t="str">
        <f t="shared" si="3"/>
        <v>328_IRIS</v>
      </c>
      <c r="B78" s="201">
        <v>172</v>
      </c>
      <c r="C78" s="201">
        <v>328</v>
      </c>
      <c r="D78" s="202" t="s">
        <v>1133</v>
      </c>
      <c r="E78" s="201" t="s">
        <v>1134</v>
      </c>
      <c r="F78" s="201">
        <v>7</v>
      </c>
      <c r="G78" s="201" t="s">
        <v>96</v>
      </c>
      <c r="H78" s="201">
        <v>100</v>
      </c>
      <c r="I78" s="201" t="s">
        <v>43</v>
      </c>
      <c r="J78" s="201" t="s">
        <v>97</v>
      </c>
      <c r="K78" s="201" t="s">
        <v>43</v>
      </c>
      <c r="L78" s="201">
        <v>1E-8</v>
      </c>
      <c r="M78" s="201">
        <v>100</v>
      </c>
      <c r="N78" s="203">
        <f t="shared" si="4"/>
        <v>100</v>
      </c>
      <c r="O78" s="202">
        <v>40865</v>
      </c>
      <c r="P78" s="202" t="s">
        <v>98</v>
      </c>
      <c r="Q78" s="201" t="s">
        <v>1138</v>
      </c>
      <c r="R78" s="201"/>
      <c r="S78" s="201" t="s">
        <v>1139</v>
      </c>
      <c r="T78" s="204" t="s">
        <v>101</v>
      </c>
      <c r="U78" s="201" t="s">
        <v>1137</v>
      </c>
      <c r="V78" s="201" t="s">
        <v>278</v>
      </c>
      <c r="W78" s="201" t="str">
        <f t="shared" si="5"/>
        <v>Proposed TRV</v>
      </c>
      <c r="X78" s="202">
        <v>45672</v>
      </c>
    </row>
    <row r="79" spans="1:24" x14ac:dyDescent="0.2">
      <c r="A79" s="194" t="str">
        <f t="shared" si="3"/>
        <v>195_PPRTV</v>
      </c>
      <c r="B79" s="201">
        <v>176</v>
      </c>
      <c r="C79" s="201">
        <v>195</v>
      </c>
      <c r="D79" s="202" t="s">
        <v>134</v>
      </c>
      <c r="E79" s="201" t="s">
        <v>135</v>
      </c>
      <c r="F79" s="201">
        <v>2</v>
      </c>
      <c r="G79" s="201" t="s">
        <v>96</v>
      </c>
      <c r="H79" s="201">
        <v>0.27</v>
      </c>
      <c r="I79" s="201" t="s">
        <v>45</v>
      </c>
      <c r="J79" s="201" t="s">
        <v>97</v>
      </c>
      <c r="K79" s="201" t="s">
        <v>45</v>
      </c>
      <c r="L79" s="201">
        <f>0.0037/1000</f>
        <v>3.7000000000000002E-6</v>
      </c>
      <c r="M79" s="201">
        <v>0.27027027027027023</v>
      </c>
      <c r="N79" s="203">
        <f t="shared" si="4"/>
        <v>0.27</v>
      </c>
      <c r="O79" s="202">
        <v>42642</v>
      </c>
      <c r="P79" s="202" t="s">
        <v>98</v>
      </c>
      <c r="Q79" s="201" t="s">
        <v>136</v>
      </c>
      <c r="R79" s="201"/>
      <c r="S79" s="201" t="s">
        <v>137</v>
      </c>
      <c r="T79" s="204" t="s">
        <v>101</v>
      </c>
      <c r="U79" s="201" t="s">
        <v>138</v>
      </c>
      <c r="V79" s="201" t="s">
        <v>97</v>
      </c>
      <c r="W79" s="201" t="str">
        <f t="shared" si="5"/>
        <v>Proposed TRV</v>
      </c>
      <c r="X79" s="202">
        <v>45672</v>
      </c>
    </row>
    <row r="80" spans="1:24" x14ac:dyDescent="0.2">
      <c r="A80" s="194" t="str">
        <f t="shared" si="3"/>
        <v>195_OEHHA</v>
      </c>
      <c r="B80" s="201">
        <v>176</v>
      </c>
      <c r="C80" s="201">
        <v>195</v>
      </c>
      <c r="D80" s="202" t="s">
        <v>134</v>
      </c>
      <c r="E80" s="201" t="s">
        <v>135</v>
      </c>
      <c r="F80" s="201"/>
      <c r="G80" s="201" t="s">
        <v>96</v>
      </c>
      <c r="H80" s="201">
        <v>0.27</v>
      </c>
      <c r="I80" s="201" t="s">
        <v>45</v>
      </c>
      <c r="J80" s="201" t="s">
        <v>97</v>
      </c>
      <c r="K80" s="201" t="s">
        <v>47</v>
      </c>
      <c r="L80" s="201">
        <v>1.0000000000000001E-5</v>
      </c>
      <c r="M80" s="201">
        <v>9.9999999999999992E-2</v>
      </c>
      <c r="N80" s="203">
        <f t="shared" si="4"/>
        <v>0.1</v>
      </c>
      <c r="O80" s="202">
        <v>36161</v>
      </c>
      <c r="P80" s="202" t="s">
        <v>139</v>
      </c>
      <c r="Q80" s="201" t="s">
        <v>140</v>
      </c>
      <c r="R80" s="201"/>
      <c r="S80" s="201"/>
      <c r="T80" s="205" t="s">
        <v>101</v>
      </c>
      <c r="U80" s="201" t="s">
        <v>138</v>
      </c>
      <c r="V80" s="201" t="s">
        <v>97</v>
      </c>
      <c r="W80" s="201" t="str">
        <f t="shared" si="5"/>
        <v>Other Source</v>
      </c>
      <c r="X80" s="202">
        <v>45672</v>
      </c>
    </row>
    <row r="81" spans="1:24" x14ac:dyDescent="0.2">
      <c r="A81" s="194" t="str">
        <f t="shared" si="3"/>
        <v>196_IRIS</v>
      </c>
      <c r="B81" s="201">
        <v>177</v>
      </c>
      <c r="C81" s="201">
        <v>196</v>
      </c>
      <c r="D81" s="202" t="s">
        <v>767</v>
      </c>
      <c r="E81" s="201" t="s">
        <v>768</v>
      </c>
      <c r="F81" s="201"/>
      <c r="G81" s="201" t="s">
        <v>96</v>
      </c>
      <c r="H81" s="201">
        <v>0.25</v>
      </c>
      <c r="I81" s="201" t="s">
        <v>43</v>
      </c>
      <c r="J81" s="201" t="s">
        <v>278</v>
      </c>
      <c r="K81" s="201" t="s">
        <v>43</v>
      </c>
      <c r="L81" s="201">
        <v>3.9999999999999998E-6</v>
      </c>
      <c r="M81" s="201">
        <v>0.25</v>
      </c>
      <c r="N81" s="203">
        <f t="shared" si="4"/>
        <v>0.25</v>
      </c>
      <c r="O81" s="202">
        <v>36671</v>
      </c>
      <c r="P81" s="202" t="s">
        <v>98</v>
      </c>
      <c r="Q81" s="201" t="s">
        <v>1140</v>
      </c>
      <c r="R81" s="201"/>
      <c r="S81" s="201" t="s">
        <v>769</v>
      </c>
      <c r="T81" s="204" t="s">
        <v>101</v>
      </c>
      <c r="U81" s="201" t="s">
        <v>774</v>
      </c>
      <c r="V81" s="201" t="s">
        <v>278</v>
      </c>
      <c r="W81" s="201" t="str">
        <f t="shared" si="5"/>
        <v>Proposed TRV</v>
      </c>
      <c r="X81" s="202">
        <v>45672</v>
      </c>
    </row>
    <row r="82" spans="1:24" x14ac:dyDescent="0.2">
      <c r="A82" s="194" t="str">
        <f t="shared" si="3"/>
        <v>199_IRIS</v>
      </c>
      <c r="B82" s="201">
        <v>185</v>
      </c>
      <c r="C82" s="201">
        <v>199</v>
      </c>
      <c r="D82" s="202" t="s">
        <v>1141</v>
      </c>
      <c r="E82" s="201" t="s">
        <v>1142</v>
      </c>
      <c r="F82" s="201"/>
      <c r="G82" s="201" t="s">
        <v>96</v>
      </c>
      <c r="H82" s="201">
        <v>2.2000000000000001E-4</v>
      </c>
      <c r="I82" s="201" t="s">
        <v>43</v>
      </c>
      <c r="J82" s="201" t="s">
        <v>97</v>
      </c>
      <c r="K82" s="201" t="s">
        <v>43</v>
      </c>
      <c r="L82" s="201">
        <v>4.5999999999999999E-3</v>
      </c>
      <c r="M82" s="201">
        <v>2.1739130434782607E-4</v>
      </c>
      <c r="N82" s="203">
        <f t="shared" si="4"/>
        <v>2.2000000000000001E-4</v>
      </c>
      <c r="O82" s="202">
        <v>32393</v>
      </c>
      <c r="P82" s="202" t="s">
        <v>98</v>
      </c>
      <c r="Q82" s="201" t="s">
        <v>1143</v>
      </c>
      <c r="R82" s="201" t="s">
        <v>3452</v>
      </c>
      <c r="S82" s="201"/>
      <c r="T82" s="204" t="s">
        <v>101</v>
      </c>
      <c r="U82" s="201" t="s">
        <v>973</v>
      </c>
      <c r="V82" s="201" t="s">
        <v>278</v>
      </c>
      <c r="W82" s="201" t="str">
        <f t="shared" si="5"/>
        <v>Proposed TRV</v>
      </c>
      <c r="X82" s="202">
        <v>45672</v>
      </c>
    </row>
    <row r="83" spans="1:24" x14ac:dyDescent="0.2">
      <c r="A83" s="194" t="str">
        <f t="shared" si="3"/>
        <v>200_OEHHA</v>
      </c>
      <c r="B83" s="201">
        <v>186</v>
      </c>
      <c r="C83" s="201">
        <v>200</v>
      </c>
      <c r="D83" s="206">
        <v>200</v>
      </c>
      <c r="E83" s="201" t="s">
        <v>1144</v>
      </c>
      <c r="F83" s="201">
        <v>7</v>
      </c>
      <c r="G83" s="201" t="s">
        <v>96</v>
      </c>
      <c r="H83" s="201">
        <v>3.3E-3</v>
      </c>
      <c r="I83" s="201" t="s">
        <v>47</v>
      </c>
      <c r="J83" s="201" t="s">
        <v>278</v>
      </c>
      <c r="K83" s="201" t="s">
        <v>47</v>
      </c>
      <c r="L83" s="201">
        <v>2.9999999999999997E-4</v>
      </c>
      <c r="M83" s="201">
        <v>3.3333333333333335E-3</v>
      </c>
      <c r="N83" s="203">
        <f t="shared" si="4"/>
        <v>3.3E-3</v>
      </c>
      <c r="O83" s="202">
        <v>36008</v>
      </c>
      <c r="P83" s="202" t="s">
        <v>108</v>
      </c>
      <c r="Q83" s="201" t="s">
        <v>120</v>
      </c>
      <c r="R83" s="201"/>
      <c r="S83" s="201" t="s">
        <v>1145</v>
      </c>
      <c r="T83" s="204" t="s">
        <v>101</v>
      </c>
      <c r="U83" s="201" t="s">
        <v>1146</v>
      </c>
      <c r="V83" s="201" t="s">
        <v>97</v>
      </c>
      <c r="W83" s="201" t="str">
        <f t="shared" si="5"/>
        <v>Proposed TRV</v>
      </c>
      <c r="X83" s="202">
        <v>45859</v>
      </c>
    </row>
    <row r="84" spans="1:24" x14ac:dyDescent="0.2">
      <c r="A84" s="194" t="str">
        <f t="shared" si="3"/>
        <v>522_OEHHA</v>
      </c>
      <c r="B84" s="201">
        <v>188</v>
      </c>
      <c r="C84" s="201">
        <v>522</v>
      </c>
      <c r="D84" s="202" t="s">
        <v>1147</v>
      </c>
      <c r="E84" s="201" t="s">
        <v>1148</v>
      </c>
      <c r="F84" s="201">
        <v>6</v>
      </c>
      <c r="G84" s="201" t="s">
        <v>96</v>
      </c>
      <c r="H84" s="201">
        <v>0.42</v>
      </c>
      <c r="I84" s="201" t="s">
        <v>47</v>
      </c>
      <c r="J84" s="201" t="s">
        <v>278</v>
      </c>
      <c r="K84" s="201" t="s">
        <v>47</v>
      </c>
      <c r="L84" s="201">
        <v>2.3999999999999999E-6</v>
      </c>
      <c r="M84" s="201">
        <v>0.41666666666666669</v>
      </c>
      <c r="N84" s="203">
        <f t="shared" si="4"/>
        <v>0.42</v>
      </c>
      <c r="O84" s="202">
        <v>36251</v>
      </c>
      <c r="P84" s="202" t="s">
        <v>98</v>
      </c>
      <c r="Q84" s="201" t="s">
        <v>1149</v>
      </c>
      <c r="R84" s="201"/>
      <c r="S84" s="201" t="s">
        <v>156</v>
      </c>
      <c r="T84" s="204" t="s">
        <v>101</v>
      </c>
      <c r="U84" s="201" t="s">
        <v>1150</v>
      </c>
      <c r="V84" s="201" t="s">
        <v>278</v>
      </c>
      <c r="W84" s="201" t="str">
        <f t="shared" si="5"/>
        <v>Proposed TRV</v>
      </c>
      <c r="X84" s="202">
        <v>45672</v>
      </c>
    </row>
    <row r="85" spans="1:24" x14ac:dyDescent="0.2">
      <c r="A85" s="194" t="str">
        <f t="shared" si="3"/>
        <v>207_OEHHA</v>
      </c>
      <c r="B85" s="201">
        <v>197</v>
      </c>
      <c r="C85" s="201">
        <v>207</v>
      </c>
      <c r="D85" s="202" t="s">
        <v>1151</v>
      </c>
      <c r="E85" s="201" t="s">
        <v>1152</v>
      </c>
      <c r="F85" s="201"/>
      <c r="G85" s="201" t="s">
        <v>96</v>
      </c>
      <c r="H85" s="201">
        <v>7.6999999999999996E-4</v>
      </c>
      <c r="I85" s="201" t="s">
        <v>47</v>
      </c>
      <c r="J85" s="201" t="s">
        <v>278</v>
      </c>
      <c r="K85" s="201" t="s">
        <v>47</v>
      </c>
      <c r="L85" s="201">
        <v>1.2999999999999999E-3</v>
      </c>
      <c r="M85" s="201">
        <v>7.6923076923076923E-4</v>
      </c>
      <c r="N85" s="203">
        <f t="shared" si="4"/>
        <v>7.6999999999999996E-4</v>
      </c>
      <c r="O85" s="202">
        <v>36251</v>
      </c>
      <c r="P85" s="202" t="s">
        <v>98</v>
      </c>
      <c r="Q85" s="201" t="s">
        <v>955</v>
      </c>
      <c r="R85" s="201"/>
      <c r="S85" s="201" t="s">
        <v>1153</v>
      </c>
      <c r="T85" s="204" t="s">
        <v>101</v>
      </c>
      <c r="U85" s="201" t="s">
        <v>977</v>
      </c>
      <c r="V85" s="201" t="s">
        <v>278</v>
      </c>
      <c r="W85" s="201" t="str">
        <f t="shared" si="5"/>
        <v>Proposed TRV</v>
      </c>
      <c r="X85" s="202">
        <v>45672</v>
      </c>
    </row>
    <row r="86" spans="1:24" x14ac:dyDescent="0.2">
      <c r="A86" s="194" t="str">
        <f t="shared" si="3"/>
        <v>218_OEHHA</v>
      </c>
      <c r="B86" s="201">
        <v>211</v>
      </c>
      <c r="C86" s="201">
        <v>218</v>
      </c>
      <c r="D86" s="202" t="s">
        <v>1154</v>
      </c>
      <c r="E86" s="201" t="s">
        <v>1155</v>
      </c>
      <c r="F86" s="201"/>
      <c r="G86" s="201" t="s">
        <v>96</v>
      </c>
      <c r="H86" s="201">
        <v>1.0999999999999999E-2</v>
      </c>
      <c r="I86" s="201" t="s">
        <v>47</v>
      </c>
      <c r="J86" s="201" t="s">
        <v>278</v>
      </c>
      <c r="K86" s="201" t="s">
        <v>47</v>
      </c>
      <c r="L86" s="201">
        <v>8.8999999999999995E-5</v>
      </c>
      <c r="M86" s="201">
        <v>1.1235955056179775E-2</v>
      </c>
      <c r="N86" s="203">
        <f t="shared" si="4"/>
        <v>1.0999999999999999E-2</v>
      </c>
      <c r="O86" s="202">
        <v>36251</v>
      </c>
      <c r="P86" s="202" t="s">
        <v>98</v>
      </c>
      <c r="Q86" s="201" t="s">
        <v>1156</v>
      </c>
      <c r="R86" s="201"/>
      <c r="S86" s="201" t="s">
        <v>1157</v>
      </c>
      <c r="T86" s="204" t="s">
        <v>101</v>
      </c>
      <c r="U86" s="201" t="s">
        <v>977</v>
      </c>
      <c r="V86" s="201" t="s">
        <v>278</v>
      </c>
      <c r="W86" s="201" t="str">
        <f t="shared" si="5"/>
        <v>Proposed TRV</v>
      </c>
      <c r="X86" s="202">
        <v>45672</v>
      </c>
    </row>
    <row r="87" spans="1:24" x14ac:dyDescent="0.2">
      <c r="A87" s="194" t="str">
        <f t="shared" si="3"/>
        <v>220_IRIS</v>
      </c>
      <c r="B87" s="201">
        <v>213</v>
      </c>
      <c r="C87" s="201">
        <v>220</v>
      </c>
      <c r="D87" s="202" t="s">
        <v>1158</v>
      </c>
      <c r="E87" s="201" t="s">
        <v>1159</v>
      </c>
      <c r="F87" s="201"/>
      <c r="G87" s="201" t="s">
        <v>96</v>
      </c>
      <c r="H87" s="201">
        <v>0.2</v>
      </c>
      <c r="I87" s="201" t="s">
        <v>43</v>
      </c>
      <c r="J87" s="201" t="s">
        <v>97</v>
      </c>
      <c r="K87" s="201" t="s">
        <v>43</v>
      </c>
      <c r="L87" s="201">
        <v>5.0000000000000004E-6</v>
      </c>
      <c r="M87" s="201">
        <v>0.19999999999999998</v>
      </c>
      <c r="N87" s="203">
        <f t="shared" si="4"/>
        <v>0.2</v>
      </c>
      <c r="O87" s="202">
        <v>41537</v>
      </c>
      <c r="P87" s="202" t="s">
        <v>98</v>
      </c>
      <c r="Q87" s="201" t="s">
        <v>1160</v>
      </c>
      <c r="R87" s="201"/>
      <c r="S87" s="201" t="s">
        <v>1161</v>
      </c>
      <c r="T87" s="204" t="s">
        <v>101</v>
      </c>
      <c r="U87" s="201" t="s">
        <v>973</v>
      </c>
      <c r="V87" s="201" t="s">
        <v>278</v>
      </c>
      <c r="W87" s="201" t="str">
        <f t="shared" si="5"/>
        <v>Proposed TRV</v>
      </c>
      <c r="X87" s="202">
        <v>45672</v>
      </c>
    </row>
    <row r="88" spans="1:24" x14ac:dyDescent="0.2">
      <c r="A88" s="194" t="str">
        <f t="shared" si="3"/>
        <v>220_OEHHA</v>
      </c>
      <c r="B88" s="201">
        <v>213</v>
      </c>
      <c r="C88" s="201">
        <v>220</v>
      </c>
      <c r="D88" s="202" t="s">
        <v>1158</v>
      </c>
      <c r="E88" s="201" t="s">
        <v>1159</v>
      </c>
      <c r="F88" s="201"/>
      <c r="G88" s="201" t="s">
        <v>96</v>
      </c>
      <c r="H88" s="201">
        <v>0.2</v>
      </c>
      <c r="I88" s="201" t="s">
        <v>43</v>
      </c>
      <c r="J88" s="201" t="s">
        <v>97</v>
      </c>
      <c r="K88" s="201" t="s">
        <v>47</v>
      </c>
      <c r="L88" s="201">
        <v>7.7000000000000008E-6</v>
      </c>
      <c r="M88" s="201">
        <v>0.12987012987012986</v>
      </c>
      <c r="N88" s="203">
        <f t="shared" si="4"/>
        <v>0.13</v>
      </c>
      <c r="O88" s="202">
        <v>36251</v>
      </c>
      <c r="P88" s="202" t="s">
        <v>98</v>
      </c>
      <c r="Q88" s="201" t="s">
        <v>1162</v>
      </c>
      <c r="R88" s="201"/>
      <c r="S88" s="201" t="s">
        <v>1163</v>
      </c>
      <c r="T88" s="204" t="s">
        <v>101</v>
      </c>
      <c r="U88" s="201" t="s">
        <v>973</v>
      </c>
      <c r="V88" s="201" t="s">
        <v>278</v>
      </c>
      <c r="W88" s="201" t="str">
        <f t="shared" si="5"/>
        <v>Other Source</v>
      </c>
      <c r="X88" s="202">
        <v>45672</v>
      </c>
    </row>
    <row r="89" spans="1:24" x14ac:dyDescent="0.2">
      <c r="A89" s="194" t="str">
        <f t="shared" si="3"/>
        <v>222_IRIS</v>
      </c>
      <c r="B89" s="201">
        <v>215</v>
      </c>
      <c r="C89" s="201">
        <v>222</v>
      </c>
      <c r="D89" s="202" t="s">
        <v>1164</v>
      </c>
      <c r="E89" s="201" t="s">
        <v>1165</v>
      </c>
      <c r="F89" s="201"/>
      <c r="G89" s="201" t="s">
        <v>96</v>
      </c>
      <c r="H89" s="201">
        <v>4.4999999999999997E-3</v>
      </c>
      <c r="I89" s="201" t="s">
        <v>43</v>
      </c>
      <c r="J89" s="201" t="s">
        <v>97</v>
      </c>
      <c r="K89" s="201" t="s">
        <v>43</v>
      </c>
      <c r="L89" s="201">
        <v>2.2000000000000001E-4</v>
      </c>
      <c r="M89" s="201">
        <v>4.5454545454545452E-3</v>
      </c>
      <c r="N89" s="203">
        <f t="shared" si="4"/>
        <v>4.4999999999999997E-3</v>
      </c>
      <c r="O89" s="202">
        <v>31808</v>
      </c>
      <c r="P89" s="202" t="s">
        <v>98</v>
      </c>
      <c r="Q89" s="201" t="s">
        <v>1166</v>
      </c>
      <c r="R89" s="201"/>
      <c r="S89" s="201" t="s">
        <v>1004</v>
      </c>
      <c r="T89" s="204" t="s">
        <v>101</v>
      </c>
      <c r="U89" s="201" t="s">
        <v>1167</v>
      </c>
      <c r="V89" s="201" t="s">
        <v>278</v>
      </c>
      <c r="W89" s="201" t="str">
        <f t="shared" si="5"/>
        <v>Proposed TRV</v>
      </c>
      <c r="X89" s="202">
        <v>45672</v>
      </c>
    </row>
    <row r="90" spans="1:24" x14ac:dyDescent="0.2">
      <c r="A90" s="194" t="str">
        <f t="shared" si="3"/>
        <v>225_IRIS</v>
      </c>
      <c r="B90" s="201">
        <v>218</v>
      </c>
      <c r="C90" s="201">
        <v>225</v>
      </c>
      <c r="D90" s="202" t="s">
        <v>1168</v>
      </c>
      <c r="E90" s="201" t="s">
        <v>1169</v>
      </c>
      <c r="F90" s="201"/>
      <c r="G90" s="201" t="s">
        <v>96</v>
      </c>
      <c r="H90" s="201">
        <v>4.2999999999999997E-2</v>
      </c>
      <c r="I90" s="201" t="s">
        <v>47</v>
      </c>
      <c r="J90" s="201" t="s">
        <v>97</v>
      </c>
      <c r="K90" s="201" t="s">
        <v>43</v>
      </c>
      <c r="L90" s="201">
        <v>1.1999999999999999E-6</v>
      </c>
      <c r="M90" s="201">
        <v>0.83333333333333337</v>
      </c>
      <c r="N90" s="203">
        <f t="shared" si="4"/>
        <v>0.83</v>
      </c>
      <c r="O90" s="202">
        <v>32203</v>
      </c>
      <c r="P90" s="202" t="s">
        <v>98</v>
      </c>
      <c r="Q90" s="201" t="s">
        <v>1170</v>
      </c>
      <c r="R90" s="201"/>
      <c r="S90" s="201" t="s">
        <v>1171</v>
      </c>
      <c r="T90" s="204" t="s">
        <v>101</v>
      </c>
      <c r="U90" s="201" t="s">
        <v>1172</v>
      </c>
      <c r="V90" s="201" t="s">
        <v>278</v>
      </c>
      <c r="W90" s="201" t="str">
        <f t="shared" si="5"/>
        <v>Other Source</v>
      </c>
      <c r="X90" s="202">
        <v>45672</v>
      </c>
    </row>
    <row r="91" spans="1:24" x14ac:dyDescent="0.2">
      <c r="A91" s="194" t="str">
        <f t="shared" si="3"/>
        <v>225_OEHHA</v>
      </c>
      <c r="B91" s="201">
        <v>218</v>
      </c>
      <c r="C91" s="201">
        <v>225</v>
      </c>
      <c r="D91" s="202" t="s">
        <v>1168</v>
      </c>
      <c r="E91" s="201" t="s">
        <v>1169</v>
      </c>
      <c r="F91" s="201"/>
      <c r="G91" s="201" t="s">
        <v>96</v>
      </c>
      <c r="H91" s="201">
        <v>4.2999999999999997E-2</v>
      </c>
      <c r="I91" s="201" t="s">
        <v>47</v>
      </c>
      <c r="J91" s="201" t="s">
        <v>97</v>
      </c>
      <c r="K91" s="201" t="s">
        <v>47</v>
      </c>
      <c r="L91" s="201">
        <v>2.3E-5</v>
      </c>
      <c r="M91" s="201">
        <v>4.3478260869565216E-2</v>
      </c>
      <c r="N91" s="203">
        <f t="shared" si="4"/>
        <v>4.2999999999999997E-2</v>
      </c>
      <c r="O91" s="202">
        <v>36251</v>
      </c>
      <c r="P91" s="202" t="s">
        <v>98</v>
      </c>
      <c r="Q91" s="201" t="s">
        <v>1173</v>
      </c>
      <c r="R91" s="201"/>
      <c r="S91" s="201" t="s">
        <v>1174</v>
      </c>
      <c r="T91" s="204" t="s">
        <v>101</v>
      </c>
      <c r="U91" s="201" t="s">
        <v>1172</v>
      </c>
      <c r="V91" s="201" t="s">
        <v>278</v>
      </c>
      <c r="W91" s="201" t="str">
        <f t="shared" si="5"/>
        <v>Proposed TRV</v>
      </c>
      <c r="X91" s="202">
        <v>45672</v>
      </c>
    </row>
    <row r="92" spans="1:24" x14ac:dyDescent="0.2">
      <c r="A92" s="194" t="str">
        <f t="shared" si="3"/>
        <v>229_OEHHA</v>
      </c>
      <c r="B92" s="201">
        <v>224</v>
      </c>
      <c r="C92" s="201">
        <v>229</v>
      </c>
      <c r="D92" s="202" t="s">
        <v>1175</v>
      </c>
      <c r="E92" s="201" t="s">
        <v>1176</v>
      </c>
      <c r="F92" s="201"/>
      <c r="G92" s="201" t="s">
        <v>96</v>
      </c>
      <c r="H92" s="201">
        <v>0.4</v>
      </c>
      <c r="I92" s="201" t="s">
        <v>47</v>
      </c>
      <c r="J92" s="201" t="s">
        <v>278</v>
      </c>
      <c r="K92" s="201" t="s">
        <v>47</v>
      </c>
      <c r="L92" s="201">
        <v>2.5000000000000002E-6</v>
      </c>
      <c r="M92" s="201">
        <v>0.39999999999999997</v>
      </c>
      <c r="N92" s="203">
        <f t="shared" si="4"/>
        <v>0.4</v>
      </c>
      <c r="O92" s="202">
        <v>39387</v>
      </c>
      <c r="P92" s="202" t="s">
        <v>98</v>
      </c>
      <c r="Q92" s="201" t="s">
        <v>1177</v>
      </c>
      <c r="R92" s="201"/>
      <c r="S92" s="201" t="s">
        <v>1178</v>
      </c>
      <c r="T92" s="204" t="s">
        <v>101</v>
      </c>
      <c r="U92" s="201" t="s">
        <v>1179</v>
      </c>
      <c r="V92" s="201" t="s">
        <v>278</v>
      </c>
      <c r="W92" s="201" t="str">
        <f t="shared" si="5"/>
        <v>Proposed TRV</v>
      </c>
      <c r="X92" s="202">
        <v>45672</v>
      </c>
    </row>
    <row r="93" spans="1:24" x14ac:dyDescent="0.2">
      <c r="A93" s="194" t="str">
        <f t="shared" si="3"/>
        <v>232_IRIS</v>
      </c>
      <c r="B93" s="201">
        <v>226</v>
      </c>
      <c r="C93" s="201">
        <v>232</v>
      </c>
      <c r="D93" s="202" t="s">
        <v>1180</v>
      </c>
      <c r="E93" s="201" t="s">
        <v>3570</v>
      </c>
      <c r="F93" s="201"/>
      <c r="G93" s="201" t="s">
        <v>96</v>
      </c>
      <c r="H93" s="201">
        <v>1.6999999999999999E-3</v>
      </c>
      <c r="I93" s="201" t="s">
        <v>43</v>
      </c>
      <c r="J93" s="201" t="s">
        <v>97</v>
      </c>
      <c r="K93" s="201" t="s">
        <v>43</v>
      </c>
      <c r="L93" s="201">
        <v>5.9999999999999995E-4</v>
      </c>
      <c r="M93" s="201">
        <v>1.6666666666666668E-3</v>
      </c>
      <c r="N93" s="203">
        <f t="shared" si="4"/>
        <v>1.6999999999999999E-3</v>
      </c>
      <c r="O93" s="202">
        <v>38197</v>
      </c>
      <c r="P93" s="202" t="s">
        <v>98</v>
      </c>
      <c r="Q93" s="201" t="s">
        <v>1182</v>
      </c>
      <c r="R93" s="201"/>
      <c r="S93" s="201" t="s">
        <v>156</v>
      </c>
      <c r="T93" s="204" t="s">
        <v>101</v>
      </c>
      <c r="U93" s="201" t="s">
        <v>1183</v>
      </c>
      <c r="V93" s="201" t="s">
        <v>278</v>
      </c>
      <c r="W93" s="201" t="str">
        <f t="shared" si="5"/>
        <v>Proposed TRV</v>
      </c>
      <c r="X93" s="202">
        <v>45672</v>
      </c>
    </row>
    <row r="94" spans="1:24" x14ac:dyDescent="0.2">
      <c r="A94" s="194" t="str">
        <f t="shared" si="3"/>
        <v>232_OEHHA</v>
      </c>
      <c r="B94" s="201">
        <v>226</v>
      </c>
      <c r="C94" s="201">
        <v>232</v>
      </c>
      <c r="D94" s="202" t="s">
        <v>1180</v>
      </c>
      <c r="E94" s="201" t="s">
        <v>3570</v>
      </c>
      <c r="F94" s="201"/>
      <c r="G94" s="201" t="s">
        <v>96</v>
      </c>
      <c r="H94" s="201">
        <v>1.6999999999999999E-3</v>
      </c>
      <c r="I94" s="201" t="s">
        <v>43</v>
      </c>
      <c r="J94" s="201" t="s">
        <v>97</v>
      </c>
      <c r="K94" s="201" t="s">
        <v>47</v>
      </c>
      <c r="L94" s="201">
        <v>7.1000000000000005E-5</v>
      </c>
      <c r="M94" s="201">
        <v>1.408450704225352E-2</v>
      </c>
      <c r="N94" s="203">
        <f t="shared" si="4"/>
        <v>1.4E-2</v>
      </c>
      <c r="O94" s="202">
        <v>31229</v>
      </c>
      <c r="P94" s="202" t="s">
        <v>98</v>
      </c>
      <c r="Q94" s="201" t="s">
        <v>1184</v>
      </c>
      <c r="R94" s="201"/>
      <c r="S94" s="201" t="s">
        <v>156</v>
      </c>
      <c r="T94" s="204" t="s">
        <v>101</v>
      </c>
      <c r="U94" s="201" t="s">
        <v>1183</v>
      </c>
      <c r="V94" s="201" t="s">
        <v>278</v>
      </c>
      <c r="W94" s="201" t="str">
        <f t="shared" si="5"/>
        <v>Other Source</v>
      </c>
      <c r="X94" s="202">
        <v>45672</v>
      </c>
    </row>
    <row r="95" spans="1:24" x14ac:dyDescent="0.2">
      <c r="A95" s="194" t="str">
        <f t="shared" si="3"/>
        <v>233_IRIS</v>
      </c>
      <c r="B95" s="201">
        <v>227</v>
      </c>
      <c r="C95" s="201">
        <v>233</v>
      </c>
      <c r="D95" s="202" t="s">
        <v>1185</v>
      </c>
      <c r="E95" s="201" t="s">
        <v>3571</v>
      </c>
      <c r="F95" s="201"/>
      <c r="G95" s="201" t="s">
        <v>96</v>
      </c>
      <c r="H95" s="201">
        <v>3.7999999999999999E-2</v>
      </c>
      <c r="I95" s="201" t="s">
        <v>43</v>
      </c>
      <c r="J95" s="201" t="s">
        <v>97</v>
      </c>
      <c r="K95" s="201" t="s">
        <v>43</v>
      </c>
      <c r="L95" s="201">
        <v>2.5999999999999998E-5</v>
      </c>
      <c r="M95" s="201">
        <v>3.8461538461538464E-2</v>
      </c>
      <c r="N95" s="203">
        <f t="shared" si="4"/>
        <v>3.7999999999999999E-2</v>
      </c>
      <c r="O95" s="202">
        <v>31867</v>
      </c>
      <c r="P95" s="202" t="s">
        <v>98</v>
      </c>
      <c r="Q95" s="201" t="s">
        <v>1187</v>
      </c>
      <c r="R95" s="201"/>
      <c r="S95" s="201" t="s">
        <v>976</v>
      </c>
      <c r="T95" s="204" t="s">
        <v>101</v>
      </c>
      <c r="U95" s="201" t="s">
        <v>1188</v>
      </c>
      <c r="V95" s="201" t="s">
        <v>278</v>
      </c>
      <c r="W95" s="201" t="str">
        <f t="shared" si="5"/>
        <v>Proposed TRV</v>
      </c>
      <c r="X95" s="202">
        <v>45672</v>
      </c>
    </row>
    <row r="96" spans="1:24" x14ac:dyDescent="0.2">
      <c r="A96" s="194" t="str">
        <f t="shared" si="3"/>
        <v>233_OEHHA</v>
      </c>
      <c r="B96" s="201">
        <v>227</v>
      </c>
      <c r="C96" s="201">
        <v>233</v>
      </c>
      <c r="D96" s="202" t="s">
        <v>1185</v>
      </c>
      <c r="E96" s="201" t="s">
        <v>3571</v>
      </c>
      <c r="F96" s="201"/>
      <c r="G96" s="201" t="s">
        <v>96</v>
      </c>
      <c r="H96" s="201">
        <v>3.7999999999999999E-2</v>
      </c>
      <c r="I96" s="201" t="s">
        <v>43</v>
      </c>
      <c r="J96" s="201" t="s">
        <v>97</v>
      </c>
      <c r="K96" s="201" t="s">
        <v>47</v>
      </c>
      <c r="L96" s="201">
        <v>2.0999999999999999E-5</v>
      </c>
      <c r="M96" s="201">
        <v>4.7619047619047616E-2</v>
      </c>
      <c r="N96" s="203">
        <f t="shared" si="4"/>
        <v>4.8000000000000001E-2</v>
      </c>
      <c r="O96" s="202">
        <v>31291</v>
      </c>
      <c r="P96" s="202" t="s">
        <v>98</v>
      </c>
      <c r="Q96" s="201" t="s">
        <v>1187</v>
      </c>
      <c r="R96" s="201"/>
      <c r="S96" s="201" t="s">
        <v>976</v>
      </c>
      <c r="T96" s="204" t="s">
        <v>101</v>
      </c>
      <c r="U96" s="201" t="s">
        <v>1188</v>
      </c>
      <c r="V96" s="201" t="s">
        <v>278</v>
      </c>
      <c r="W96" s="201" t="str">
        <f t="shared" si="5"/>
        <v>Other Source</v>
      </c>
      <c r="X96" s="202">
        <v>45672</v>
      </c>
    </row>
    <row r="97" spans="1:24" x14ac:dyDescent="0.2">
      <c r="A97" s="194" t="str">
        <f t="shared" si="3"/>
        <v>236_IRIS</v>
      </c>
      <c r="B97" s="201">
        <v>230</v>
      </c>
      <c r="C97" s="201">
        <v>236</v>
      </c>
      <c r="D97" s="202" t="s">
        <v>1189</v>
      </c>
      <c r="E97" s="201" t="s">
        <v>1190</v>
      </c>
      <c r="F97" s="201">
        <v>7</v>
      </c>
      <c r="G97" s="201" t="s">
        <v>96</v>
      </c>
      <c r="H97" s="201">
        <v>3.3E-4</v>
      </c>
      <c r="I97" s="201" t="s">
        <v>43</v>
      </c>
      <c r="J97" s="201" t="s">
        <v>97</v>
      </c>
      <c r="K97" s="201" t="s">
        <v>43</v>
      </c>
      <c r="L97" s="201">
        <v>3.0000000000000001E-3</v>
      </c>
      <c r="M97" s="201">
        <v>3.3333333333333332E-4</v>
      </c>
      <c r="N97" s="203">
        <f t="shared" si="4"/>
        <v>3.3E-4</v>
      </c>
      <c r="O97" s="202">
        <v>42720</v>
      </c>
      <c r="P97" s="202" t="s">
        <v>108</v>
      </c>
      <c r="Q97" s="201" t="s">
        <v>1191</v>
      </c>
      <c r="R97" s="201"/>
      <c r="S97" s="201" t="s">
        <v>1192</v>
      </c>
      <c r="T97" s="204" t="s">
        <v>101</v>
      </c>
      <c r="U97" s="201" t="s">
        <v>1193</v>
      </c>
      <c r="V97" s="201" t="s">
        <v>278</v>
      </c>
      <c r="W97" s="201" t="str">
        <f t="shared" si="5"/>
        <v>Proposed TRV</v>
      </c>
      <c r="X97" s="202">
        <v>45672</v>
      </c>
    </row>
    <row r="98" spans="1:24" x14ac:dyDescent="0.2">
      <c r="A98" s="194" t="str">
        <f t="shared" si="3"/>
        <v>236_OEHHA</v>
      </c>
      <c r="B98" s="201">
        <v>230</v>
      </c>
      <c r="C98" s="201">
        <v>236</v>
      </c>
      <c r="D98" s="202" t="s">
        <v>1189</v>
      </c>
      <c r="E98" s="201" t="s">
        <v>1190</v>
      </c>
      <c r="F98" s="201">
        <v>7</v>
      </c>
      <c r="G98" s="201" t="s">
        <v>96</v>
      </c>
      <c r="H98" s="201">
        <v>3.3E-4</v>
      </c>
      <c r="I98" s="201" t="s">
        <v>43</v>
      </c>
      <c r="J98" s="201" t="s">
        <v>97</v>
      </c>
      <c r="K98" s="201" t="s">
        <v>47</v>
      </c>
      <c r="L98" s="201">
        <v>8.7999999999999998E-5</v>
      </c>
      <c r="M98" s="201">
        <v>1.1363636363636364E-2</v>
      </c>
      <c r="N98" s="203">
        <f t="shared" si="4"/>
        <v>1.0999999999999999E-2</v>
      </c>
      <c r="O98" s="202">
        <v>32082</v>
      </c>
      <c r="P98" s="202" t="s">
        <v>98</v>
      </c>
      <c r="Q98" s="201" t="s">
        <v>1006</v>
      </c>
      <c r="R98" s="201"/>
      <c r="S98" s="201" t="s">
        <v>1194</v>
      </c>
      <c r="T98" s="204" t="s">
        <v>101</v>
      </c>
      <c r="U98" s="201" t="s">
        <v>1193</v>
      </c>
      <c r="V98" s="201" t="s">
        <v>278</v>
      </c>
      <c r="W98" s="201" t="str">
        <f t="shared" si="5"/>
        <v>Other Source</v>
      </c>
      <c r="X98" s="202">
        <v>45672</v>
      </c>
    </row>
    <row r="99" spans="1:24" x14ac:dyDescent="0.2">
      <c r="A99" s="194" t="str">
        <f t="shared" si="3"/>
        <v>237_OEHHA</v>
      </c>
      <c r="B99" s="201">
        <v>231</v>
      </c>
      <c r="C99" s="201">
        <v>237</v>
      </c>
      <c r="D99" s="202" t="s">
        <v>1195</v>
      </c>
      <c r="E99" s="201" t="s">
        <v>1196</v>
      </c>
      <c r="F99" s="201"/>
      <c r="G99" s="201" t="s">
        <v>96</v>
      </c>
      <c r="H99" s="201">
        <v>7.6999999999999999E-2</v>
      </c>
      <c r="I99" s="201" t="s">
        <v>47</v>
      </c>
      <c r="J99" s="201" t="s">
        <v>278</v>
      </c>
      <c r="K99" s="201" t="s">
        <v>47</v>
      </c>
      <c r="L99" s="201">
        <v>1.2999999999999999E-5</v>
      </c>
      <c r="M99" s="201">
        <v>7.6923076923076927E-2</v>
      </c>
      <c r="N99" s="203">
        <f t="shared" si="4"/>
        <v>7.6999999999999999E-2</v>
      </c>
      <c r="O99" s="202">
        <v>36251</v>
      </c>
      <c r="P99" s="202" t="s">
        <v>98</v>
      </c>
      <c r="Q99" s="201" t="s">
        <v>1116</v>
      </c>
      <c r="R99" s="201"/>
      <c r="S99" s="201" t="s">
        <v>1197</v>
      </c>
      <c r="T99" s="204" t="s">
        <v>101</v>
      </c>
      <c r="U99" s="201" t="s">
        <v>973</v>
      </c>
      <c r="V99" s="201" t="s">
        <v>278</v>
      </c>
      <c r="W99" s="201" t="str">
        <f t="shared" si="5"/>
        <v>Proposed TRV</v>
      </c>
      <c r="X99" s="202">
        <v>45672</v>
      </c>
    </row>
    <row r="100" spans="1:24" x14ac:dyDescent="0.2">
      <c r="A100" s="194" t="str">
        <f t="shared" si="3"/>
        <v>1063T_IRIS</v>
      </c>
      <c r="B100" s="201">
        <v>232</v>
      </c>
      <c r="C100" s="201" t="s">
        <v>1198</v>
      </c>
      <c r="D100" s="202" t="s">
        <v>1199</v>
      </c>
      <c r="E100" s="201" t="s">
        <v>1200</v>
      </c>
      <c r="F100" s="201"/>
      <c r="G100" s="201" t="s">
        <v>96</v>
      </c>
      <c r="H100" s="201">
        <v>13</v>
      </c>
      <c r="I100" s="201" t="s">
        <v>43</v>
      </c>
      <c r="J100" s="201" t="s">
        <v>278</v>
      </c>
      <c r="K100" s="201" t="s">
        <v>43</v>
      </c>
      <c r="L100" s="201">
        <v>8.0000000000000002E-8</v>
      </c>
      <c r="M100" s="201">
        <v>12.5</v>
      </c>
      <c r="N100" s="203">
        <f t="shared" si="4"/>
        <v>13</v>
      </c>
      <c r="O100" s="202">
        <v>44421</v>
      </c>
      <c r="P100" s="202" t="s">
        <v>98</v>
      </c>
      <c r="Q100" s="201" t="s">
        <v>1201</v>
      </c>
      <c r="R100" s="201"/>
      <c r="S100" s="201" t="s">
        <v>1202</v>
      </c>
      <c r="T100" s="204" t="s">
        <v>101</v>
      </c>
      <c r="U100" s="201" t="s">
        <v>1203</v>
      </c>
      <c r="V100" s="201" t="s">
        <v>97</v>
      </c>
      <c r="W100" s="201" t="str">
        <f t="shared" si="5"/>
        <v>Proposed TRV</v>
      </c>
      <c r="X100" s="202">
        <v>45672</v>
      </c>
    </row>
    <row r="101" spans="1:24" x14ac:dyDescent="0.2">
      <c r="A101" s="194" t="str">
        <f t="shared" si="3"/>
        <v>250_IRIS</v>
      </c>
      <c r="B101" s="201">
        <v>238</v>
      </c>
      <c r="C101" s="201">
        <v>250</v>
      </c>
      <c r="D101" s="202" t="s">
        <v>141</v>
      </c>
      <c r="E101" s="201" t="s">
        <v>142</v>
      </c>
      <c r="F101" s="201"/>
      <c r="G101" s="201" t="s">
        <v>96</v>
      </c>
      <c r="H101" s="201">
        <v>0.14000000000000001</v>
      </c>
      <c r="I101" s="201" t="s">
        <v>43</v>
      </c>
      <c r="J101" s="201" t="s">
        <v>97</v>
      </c>
      <c r="K101" s="201" t="s">
        <v>43</v>
      </c>
      <c r="L101" s="201">
        <v>7.4000000000000003E-6</v>
      </c>
      <c r="M101" s="201">
        <v>0.13513513513513511</v>
      </c>
      <c r="N101" s="203">
        <f t="shared" si="4"/>
        <v>0.14000000000000001</v>
      </c>
      <c r="O101" s="202">
        <v>45505</v>
      </c>
      <c r="P101" s="202" t="s">
        <v>108</v>
      </c>
      <c r="Q101" s="201" t="s">
        <v>143</v>
      </c>
      <c r="R101" s="201"/>
      <c r="S101" s="201" t="s">
        <v>144</v>
      </c>
      <c r="T101" s="204" t="s">
        <v>101</v>
      </c>
      <c r="U101" s="201" t="s">
        <v>145</v>
      </c>
      <c r="V101" s="201" t="s">
        <v>97</v>
      </c>
      <c r="W101" s="201" t="str">
        <f t="shared" si="5"/>
        <v>Proposed TRV</v>
      </c>
      <c r="X101" s="202">
        <v>45672</v>
      </c>
    </row>
    <row r="102" spans="1:24" x14ac:dyDescent="0.2">
      <c r="A102" s="194" t="str">
        <f t="shared" si="3"/>
        <v>250_OEHHA</v>
      </c>
      <c r="B102" s="201">
        <v>238</v>
      </c>
      <c r="C102" s="201">
        <v>250</v>
      </c>
      <c r="D102" s="202" t="s">
        <v>141</v>
      </c>
      <c r="E102" s="201" t="s">
        <v>142</v>
      </c>
      <c r="F102" s="201"/>
      <c r="G102" s="201" t="s">
        <v>96</v>
      </c>
      <c r="H102" s="201">
        <v>0.14000000000000001</v>
      </c>
      <c r="I102" s="201" t="s">
        <v>43</v>
      </c>
      <c r="J102" s="201" t="s">
        <v>97</v>
      </c>
      <c r="K102" s="201" t="s">
        <v>47</v>
      </c>
      <c r="L102" s="201">
        <v>6.0000000000000002E-6</v>
      </c>
      <c r="M102" s="201">
        <v>0.16666666666666666</v>
      </c>
      <c r="N102" s="203">
        <f t="shared" si="4"/>
        <v>0.17</v>
      </c>
      <c r="O102" s="202">
        <v>33664</v>
      </c>
      <c r="P102" s="202" t="s">
        <v>98</v>
      </c>
      <c r="Q102" s="201" t="s">
        <v>146</v>
      </c>
      <c r="R102" s="201"/>
      <c r="S102" s="201" t="s">
        <v>147</v>
      </c>
      <c r="T102" s="204" t="s">
        <v>101</v>
      </c>
      <c r="U102" s="201" t="s">
        <v>145</v>
      </c>
      <c r="V102" s="201" t="s">
        <v>97</v>
      </c>
      <c r="W102" s="201" t="str">
        <f t="shared" si="5"/>
        <v>Other Source</v>
      </c>
      <c r="X102" s="202">
        <v>45672</v>
      </c>
    </row>
    <row r="103" spans="1:24" x14ac:dyDescent="0.2">
      <c r="A103" s="194" t="str">
        <f t="shared" si="3"/>
        <v>278_IRIS</v>
      </c>
      <c r="B103" s="201">
        <v>264</v>
      </c>
      <c r="C103" s="201">
        <v>278</v>
      </c>
      <c r="D103" s="202" t="s">
        <v>1204</v>
      </c>
      <c r="E103" s="201" t="s">
        <v>1205</v>
      </c>
      <c r="F103" s="201"/>
      <c r="G103" s="201" t="s">
        <v>96</v>
      </c>
      <c r="H103" s="201">
        <v>7.6999999999999996E-4</v>
      </c>
      <c r="I103" s="201" t="s">
        <v>43</v>
      </c>
      <c r="J103" s="201" t="s">
        <v>278</v>
      </c>
      <c r="K103" s="201" t="s">
        <v>43</v>
      </c>
      <c r="L103" s="201">
        <v>1.2999999999999999E-3</v>
      </c>
      <c r="M103" s="201">
        <v>7.6923076923076923E-4</v>
      </c>
      <c r="N103" s="203">
        <f t="shared" si="4"/>
        <v>7.6999999999999996E-4</v>
      </c>
      <c r="O103" s="202">
        <v>32050</v>
      </c>
      <c r="P103" s="202" t="s">
        <v>98</v>
      </c>
      <c r="Q103" s="201" t="s">
        <v>1206</v>
      </c>
      <c r="R103" s="201"/>
      <c r="S103" s="201" t="s">
        <v>1207</v>
      </c>
      <c r="T103" s="204" t="s">
        <v>101</v>
      </c>
      <c r="U103" s="201" t="s">
        <v>1208</v>
      </c>
      <c r="V103" s="201" t="s">
        <v>278</v>
      </c>
      <c r="W103" s="201" t="str">
        <f t="shared" si="5"/>
        <v>Proposed TRV</v>
      </c>
      <c r="X103" s="202">
        <v>45672</v>
      </c>
    </row>
    <row r="104" spans="1:24" x14ac:dyDescent="0.2">
      <c r="A104" s="194" t="str">
        <f t="shared" si="3"/>
        <v>279_IRIS</v>
      </c>
      <c r="B104" s="201">
        <v>265</v>
      </c>
      <c r="C104" s="201">
        <v>279</v>
      </c>
      <c r="D104" s="202" t="s">
        <v>1209</v>
      </c>
      <c r="E104" s="201" t="s">
        <v>1210</v>
      </c>
      <c r="F104" s="201"/>
      <c r="G104" s="201" t="s">
        <v>96</v>
      </c>
      <c r="H104" s="201">
        <v>3.8000000000000002E-4</v>
      </c>
      <c r="I104" s="201" t="s">
        <v>43</v>
      </c>
      <c r="J104" s="201" t="s">
        <v>278</v>
      </c>
      <c r="K104" s="201" t="s">
        <v>43</v>
      </c>
      <c r="L104" s="201">
        <v>2.5999999999999999E-3</v>
      </c>
      <c r="M104" s="201">
        <v>3.8461538461538462E-4</v>
      </c>
      <c r="N104" s="203">
        <f t="shared" si="4"/>
        <v>3.8000000000000002E-4</v>
      </c>
      <c r="O104" s="202">
        <v>32050</v>
      </c>
      <c r="P104" s="202" t="s">
        <v>98</v>
      </c>
      <c r="Q104" s="201" t="s">
        <v>1211</v>
      </c>
      <c r="R104" s="201"/>
      <c r="S104" s="201" t="s">
        <v>1212</v>
      </c>
      <c r="T104" s="204" t="s">
        <v>101</v>
      </c>
      <c r="U104" s="201" t="s">
        <v>1213</v>
      </c>
      <c r="V104" s="201" t="s">
        <v>278</v>
      </c>
      <c r="W104" s="201" t="str">
        <f t="shared" si="5"/>
        <v>Proposed TRV</v>
      </c>
      <c r="X104" s="202">
        <v>45672</v>
      </c>
    </row>
    <row r="105" spans="1:24" x14ac:dyDescent="0.2">
      <c r="A105" s="194" t="str">
        <f t="shared" si="3"/>
        <v>280_IRIS</v>
      </c>
      <c r="B105" s="201">
        <v>267</v>
      </c>
      <c r="C105" s="201">
        <v>280</v>
      </c>
      <c r="D105" s="202" t="s">
        <v>1214</v>
      </c>
      <c r="E105" s="201" t="s">
        <v>1215</v>
      </c>
      <c r="F105" s="201"/>
      <c r="G105" s="201" t="s">
        <v>96</v>
      </c>
      <c r="H105" s="201">
        <v>2E-3</v>
      </c>
      <c r="I105" s="201" t="s">
        <v>47</v>
      </c>
      <c r="J105" s="201" t="s">
        <v>97</v>
      </c>
      <c r="K105" s="201" t="s">
        <v>43</v>
      </c>
      <c r="L105" s="201">
        <v>4.6000000000000001E-4</v>
      </c>
      <c r="M105" s="201">
        <v>2.1739130434782609E-3</v>
      </c>
      <c r="N105" s="203">
        <f t="shared" si="4"/>
        <v>2.2000000000000001E-3</v>
      </c>
      <c r="O105" s="202">
        <v>33298</v>
      </c>
      <c r="P105" s="202" t="s">
        <v>98</v>
      </c>
      <c r="Q105" s="201" t="s">
        <v>1216</v>
      </c>
      <c r="R105" s="201"/>
      <c r="S105" s="201" t="s">
        <v>1217</v>
      </c>
      <c r="T105" s="204" t="s">
        <v>101</v>
      </c>
      <c r="U105" s="201" t="s">
        <v>1213</v>
      </c>
      <c r="V105" s="201" t="s">
        <v>278</v>
      </c>
      <c r="W105" s="201" t="str">
        <f t="shared" si="5"/>
        <v>Other Source</v>
      </c>
      <c r="X105" s="202">
        <v>45672</v>
      </c>
    </row>
    <row r="106" spans="1:24" x14ac:dyDescent="0.2">
      <c r="A106" s="194" t="str">
        <f t="shared" si="3"/>
        <v>280_OEHHA</v>
      </c>
      <c r="B106" s="201">
        <v>267</v>
      </c>
      <c r="C106" s="201">
        <v>280</v>
      </c>
      <c r="D106" s="202" t="s">
        <v>1214</v>
      </c>
      <c r="E106" s="201" t="s">
        <v>1215</v>
      </c>
      <c r="F106" s="201"/>
      <c r="G106" s="201" t="s">
        <v>96</v>
      </c>
      <c r="H106" s="201">
        <v>2E-3</v>
      </c>
      <c r="I106" s="201" t="s">
        <v>47</v>
      </c>
      <c r="J106" s="201" t="s">
        <v>97</v>
      </c>
      <c r="K106" s="201" t="s">
        <v>47</v>
      </c>
      <c r="L106" s="201">
        <v>5.1000000000000004E-4</v>
      </c>
      <c r="M106" s="201">
        <v>1.9607843137254902E-3</v>
      </c>
      <c r="N106" s="203">
        <f t="shared" si="4"/>
        <v>2E-3</v>
      </c>
      <c r="O106" s="202">
        <v>36251</v>
      </c>
      <c r="P106" s="202" t="s">
        <v>98</v>
      </c>
      <c r="Q106" s="201" t="s">
        <v>1218</v>
      </c>
      <c r="R106" s="201"/>
      <c r="S106" s="201" t="s">
        <v>1219</v>
      </c>
      <c r="T106" s="204" t="s">
        <v>101</v>
      </c>
      <c r="U106" s="201" t="s">
        <v>1213</v>
      </c>
      <c r="V106" s="201" t="s">
        <v>278</v>
      </c>
      <c r="W106" s="201" t="str">
        <f t="shared" si="5"/>
        <v>Proposed TRV</v>
      </c>
      <c r="X106" s="202">
        <v>45672</v>
      </c>
    </row>
    <row r="107" spans="1:24" x14ac:dyDescent="0.2">
      <c r="A107" s="194" t="str">
        <f t="shared" si="3"/>
        <v>281_IRIS</v>
      </c>
      <c r="B107" s="201">
        <v>268</v>
      </c>
      <c r="C107" s="201">
        <v>281</v>
      </c>
      <c r="D107" s="202" t="s">
        <v>1220</v>
      </c>
      <c r="E107" s="201" t="s">
        <v>1221</v>
      </c>
      <c r="F107" s="201"/>
      <c r="G107" s="201" t="s">
        <v>96</v>
      </c>
      <c r="H107" s="201">
        <v>4.4999999999999998E-2</v>
      </c>
      <c r="I107" s="201" t="s">
        <v>43</v>
      </c>
      <c r="J107" s="201" t="s">
        <v>278</v>
      </c>
      <c r="K107" s="201" t="s">
        <v>43</v>
      </c>
      <c r="L107" s="201">
        <v>2.1999999999999999E-5</v>
      </c>
      <c r="M107" s="201">
        <v>4.5454545454545456E-2</v>
      </c>
      <c r="N107" s="203">
        <f t="shared" si="4"/>
        <v>4.4999999999999998E-2</v>
      </c>
      <c r="O107" s="202">
        <v>31867</v>
      </c>
      <c r="P107" s="202" t="s">
        <v>98</v>
      </c>
      <c r="Q107" s="201" t="s">
        <v>1222</v>
      </c>
      <c r="R107" s="201"/>
      <c r="S107" s="201" t="s">
        <v>1223</v>
      </c>
      <c r="T107" s="204" t="s">
        <v>101</v>
      </c>
      <c r="U107" s="201" t="s">
        <v>1208</v>
      </c>
      <c r="V107" s="201" t="s">
        <v>278</v>
      </c>
      <c r="W107" s="201" t="str">
        <f t="shared" si="5"/>
        <v>Proposed TRV</v>
      </c>
      <c r="X107" s="202">
        <v>45672</v>
      </c>
    </row>
    <row r="108" spans="1:24" x14ac:dyDescent="0.2">
      <c r="A108" s="194" t="str">
        <f t="shared" si="3"/>
        <v>282_IRIS</v>
      </c>
      <c r="B108" s="201">
        <v>269</v>
      </c>
      <c r="C108" s="201">
        <v>282</v>
      </c>
      <c r="D108" s="202" t="s">
        <v>1224</v>
      </c>
      <c r="E108" s="201" t="s">
        <v>1225</v>
      </c>
      <c r="F108" s="201">
        <v>6</v>
      </c>
      <c r="G108" s="201" t="s">
        <v>96</v>
      </c>
      <c r="H108" s="201">
        <v>9.1E-4</v>
      </c>
      <c r="I108" s="201" t="s">
        <v>47</v>
      </c>
      <c r="J108" s="201" t="s">
        <v>97</v>
      </c>
      <c r="K108" s="201" t="s">
        <v>43</v>
      </c>
      <c r="L108" s="201">
        <v>5.1000000000000004E-4</v>
      </c>
      <c r="M108" s="201">
        <v>1.9607843137254902E-3</v>
      </c>
      <c r="N108" s="203">
        <f t="shared" si="4"/>
        <v>2E-3</v>
      </c>
      <c r="O108" s="202">
        <v>31867</v>
      </c>
      <c r="P108" s="202" t="s">
        <v>98</v>
      </c>
      <c r="Q108" s="201" t="s">
        <v>1226</v>
      </c>
      <c r="R108" s="201"/>
      <c r="S108" s="201" t="s">
        <v>1227</v>
      </c>
      <c r="T108" s="204" t="s">
        <v>101</v>
      </c>
      <c r="U108" s="201" t="s">
        <v>973</v>
      </c>
      <c r="V108" s="201" t="s">
        <v>278</v>
      </c>
      <c r="W108" s="201" t="str">
        <f t="shared" si="5"/>
        <v>Other Source</v>
      </c>
      <c r="X108" s="202">
        <v>45672</v>
      </c>
    </row>
    <row r="109" spans="1:24" x14ac:dyDescent="0.2">
      <c r="A109" s="194" t="str">
        <f t="shared" si="3"/>
        <v>282_OEHHA</v>
      </c>
      <c r="B109" s="201">
        <v>269</v>
      </c>
      <c r="C109" s="201">
        <v>282</v>
      </c>
      <c r="D109" s="202" t="s">
        <v>1224</v>
      </c>
      <c r="E109" s="201" t="s">
        <v>1225</v>
      </c>
      <c r="F109" s="201">
        <v>6</v>
      </c>
      <c r="G109" s="201" t="s">
        <v>96</v>
      </c>
      <c r="H109" s="201">
        <v>9.1E-4</v>
      </c>
      <c r="I109" s="201" t="s">
        <v>47</v>
      </c>
      <c r="J109" s="201" t="s">
        <v>97</v>
      </c>
      <c r="K109" s="201" t="s">
        <v>47</v>
      </c>
      <c r="L109" s="201">
        <v>1.1000000000000001E-3</v>
      </c>
      <c r="M109" s="201">
        <v>9.0909090909090898E-4</v>
      </c>
      <c r="N109" s="203">
        <f t="shared" si="4"/>
        <v>9.1E-4</v>
      </c>
      <c r="O109" s="202">
        <v>36251</v>
      </c>
      <c r="P109" s="202" t="s">
        <v>98</v>
      </c>
      <c r="Q109" s="201" t="s">
        <v>955</v>
      </c>
      <c r="R109" s="201"/>
      <c r="S109" s="201" t="s">
        <v>1228</v>
      </c>
      <c r="T109" s="204" t="s">
        <v>101</v>
      </c>
      <c r="U109" s="201" t="s">
        <v>973</v>
      </c>
      <c r="V109" s="201" t="s">
        <v>278</v>
      </c>
      <c r="W109" s="201" t="str">
        <f t="shared" si="5"/>
        <v>Proposed TRV</v>
      </c>
      <c r="X109" s="202">
        <v>45672</v>
      </c>
    </row>
    <row r="110" spans="1:24" x14ac:dyDescent="0.2">
      <c r="A110" s="194" t="str">
        <f t="shared" si="3"/>
        <v>283_IRIS</v>
      </c>
      <c r="B110" s="201">
        <v>270</v>
      </c>
      <c r="C110" s="201">
        <v>283</v>
      </c>
      <c r="D110" s="202" t="s">
        <v>1229</v>
      </c>
      <c r="E110" s="201" t="s">
        <v>1230</v>
      </c>
      <c r="F110" s="201">
        <v>6</v>
      </c>
      <c r="G110" s="201" t="s">
        <v>96</v>
      </c>
      <c r="H110" s="201">
        <v>9.1E-4</v>
      </c>
      <c r="I110" s="201" t="s">
        <v>47</v>
      </c>
      <c r="J110" s="201" t="s">
        <v>97</v>
      </c>
      <c r="K110" s="201" t="s">
        <v>43</v>
      </c>
      <c r="L110" s="201">
        <v>1.8E-3</v>
      </c>
      <c r="M110" s="201">
        <v>5.5555555555555556E-4</v>
      </c>
      <c r="N110" s="203">
        <f t="shared" si="4"/>
        <v>5.5999999999999995E-4</v>
      </c>
      <c r="O110" s="202">
        <v>31867</v>
      </c>
      <c r="P110" s="202" t="s">
        <v>98</v>
      </c>
      <c r="Q110" s="201" t="s">
        <v>1231</v>
      </c>
      <c r="R110" s="201"/>
      <c r="S110" s="201" t="s">
        <v>1232</v>
      </c>
      <c r="T110" s="204" t="s">
        <v>101</v>
      </c>
      <c r="U110" s="201" t="s">
        <v>3453</v>
      </c>
      <c r="V110" s="201" t="s">
        <v>278</v>
      </c>
      <c r="W110" s="201" t="str">
        <f t="shared" si="5"/>
        <v>Other Source</v>
      </c>
      <c r="X110" s="202">
        <v>45672</v>
      </c>
    </row>
    <row r="111" spans="1:24" x14ac:dyDescent="0.2">
      <c r="A111" s="194" t="str">
        <f t="shared" si="3"/>
        <v>283_OEHHA</v>
      </c>
      <c r="B111" s="201">
        <v>270</v>
      </c>
      <c r="C111" s="201">
        <v>283</v>
      </c>
      <c r="D111" s="202" t="s">
        <v>1229</v>
      </c>
      <c r="E111" s="201" t="s">
        <v>1230</v>
      </c>
      <c r="F111" s="201">
        <v>6</v>
      </c>
      <c r="G111" s="201" t="s">
        <v>96</v>
      </c>
      <c r="H111" s="201">
        <v>9.1E-4</v>
      </c>
      <c r="I111" s="201" t="s">
        <v>47</v>
      </c>
      <c r="J111" s="201" t="s">
        <v>97</v>
      </c>
      <c r="K111" s="201" t="s">
        <v>47</v>
      </c>
      <c r="L111" s="201">
        <v>1.1000000000000001E-3</v>
      </c>
      <c r="M111" s="201">
        <v>9.0909090909090898E-4</v>
      </c>
      <c r="N111" s="203">
        <f t="shared" si="4"/>
        <v>9.1E-4</v>
      </c>
      <c r="O111" s="202">
        <v>36251</v>
      </c>
      <c r="P111" s="202" t="s">
        <v>98</v>
      </c>
      <c r="Q111" s="201" t="s">
        <v>955</v>
      </c>
      <c r="R111" s="201"/>
      <c r="S111" s="201" t="s">
        <v>1228</v>
      </c>
      <c r="T111" s="204" t="s">
        <v>101</v>
      </c>
      <c r="U111" s="201" t="s">
        <v>3453</v>
      </c>
      <c r="V111" s="201" t="s">
        <v>278</v>
      </c>
      <c r="W111" s="201" t="str">
        <f t="shared" si="5"/>
        <v>Proposed TRV</v>
      </c>
      <c r="X111" s="202">
        <v>45672</v>
      </c>
    </row>
    <row r="112" spans="1:24" x14ac:dyDescent="0.2">
      <c r="A112" s="194" t="str">
        <f t="shared" si="3"/>
        <v>284_IRIS</v>
      </c>
      <c r="B112" s="201">
        <v>271</v>
      </c>
      <c r="C112" s="201">
        <v>284</v>
      </c>
      <c r="D112" s="202" t="s">
        <v>1233</v>
      </c>
      <c r="E112" s="201" t="s">
        <v>1234</v>
      </c>
      <c r="F112" s="201">
        <v>6</v>
      </c>
      <c r="G112" s="201" t="s">
        <v>96</v>
      </c>
      <c r="H112" s="201">
        <v>9.1E-4</v>
      </c>
      <c r="I112" s="201" t="s">
        <v>47</v>
      </c>
      <c r="J112" s="201" t="s">
        <v>97</v>
      </c>
      <c r="K112" s="201" t="s">
        <v>43</v>
      </c>
      <c r="L112" s="201">
        <v>5.2999999999999998E-4</v>
      </c>
      <c r="M112" s="201">
        <v>1.8867924528301887E-3</v>
      </c>
      <c r="N112" s="203">
        <f t="shared" si="4"/>
        <v>1.9E-3</v>
      </c>
      <c r="O112" s="202">
        <v>32050</v>
      </c>
      <c r="P112" s="202" t="s">
        <v>98</v>
      </c>
      <c r="Q112" s="201" t="s">
        <v>1235</v>
      </c>
      <c r="R112" s="201"/>
      <c r="S112" s="201" t="s">
        <v>1236</v>
      </c>
      <c r="T112" s="204" t="s">
        <v>101</v>
      </c>
      <c r="U112" s="201" t="s">
        <v>1237</v>
      </c>
      <c r="V112" s="201" t="s">
        <v>278</v>
      </c>
      <c r="W112" s="201" t="str">
        <f t="shared" si="5"/>
        <v>Other Source</v>
      </c>
      <c r="X112" s="202">
        <v>45672</v>
      </c>
    </row>
    <row r="113" spans="1:26" x14ac:dyDescent="0.2">
      <c r="A113" s="194" t="str">
        <f t="shared" si="3"/>
        <v>284_OEHHA</v>
      </c>
      <c r="B113" s="201">
        <v>271</v>
      </c>
      <c r="C113" s="201">
        <v>284</v>
      </c>
      <c r="D113" s="202" t="s">
        <v>1233</v>
      </c>
      <c r="E113" s="201" t="s">
        <v>1234</v>
      </c>
      <c r="F113" s="201">
        <v>6</v>
      </c>
      <c r="G113" s="201" t="s">
        <v>96</v>
      </c>
      <c r="H113" s="201">
        <v>9.1E-4</v>
      </c>
      <c r="I113" s="201" t="s">
        <v>47</v>
      </c>
      <c r="J113" s="201" t="s">
        <v>97</v>
      </c>
      <c r="K113" s="201" t="s">
        <v>47</v>
      </c>
      <c r="L113" s="201">
        <v>1.1000000000000001E-3</v>
      </c>
      <c r="M113" s="201">
        <v>9.0909090909090898E-4</v>
      </c>
      <c r="N113" s="203">
        <f t="shared" si="4"/>
        <v>9.1E-4</v>
      </c>
      <c r="O113" s="202">
        <v>36251</v>
      </c>
      <c r="P113" s="202" t="s">
        <v>98</v>
      </c>
      <c r="Q113" s="201" t="s">
        <v>955</v>
      </c>
      <c r="R113" s="201"/>
      <c r="S113" s="201" t="s">
        <v>1228</v>
      </c>
      <c r="T113" s="204" t="s">
        <v>101</v>
      </c>
      <c r="U113" s="201" t="s">
        <v>1237</v>
      </c>
      <c r="V113" s="201" t="s">
        <v>278</v>
      </c>
      <c r="W113" s="201" t="str">
        <f t="shared" si="5"/>
        <v>Proposed TRV</v>
      </c>
      <c r="X113" s="202">
        <v>45672</v>
      </c>
    </row>
    <row r="114" spans="1:26" x14ac:dyDescent="0.2">
      <c r="A114" s="194" t="str">
        <f t="shared" si="3"/>
        <v>285_OEHHA</v>
      </c>
      <c r="B114" s="201">
        <v>272</v>
      </c>
      <c r="C114" s="201">
        <v>285</v>
      </c>
      <c r="D114" s="202" t="s">
        <v>1238</v>
      </c>
      <c r="E114" s="201" t="s">
        <v>1239</v>
      </c>
      <c r="F114" s="201">
        <v>6</v>
      </c>
      <c r="G114" s="201" t="s">
        <v>96</v>
      </c>
      <c r="H114" s="201">
        <v>3.2000000000000002E-3</v>
      </c>
      <c r="I114" s="201" t="s">
        <v>47</v>
      </c>
      <c r="J114" s="201" t="s">
        <v>278</v>
      </c>
      <c r="K114" s="201" t="s">
        <v>47</v>
      </c>
      <c r="L114" s="201">
        <v>3.1E-4</v>
      </c>
      <c r="M114" s="201">
        <v>3.2258064516129032E-3</v>
      </c>
      <c r="N114" s="203">
        <f t="shared" si="4"/>
        <v>3.2000000000000002E-3</v>
      </c>
      <c r="O114" s="202">
        <v>36251</v>
      </c>
      <c r="P114" s="202" t="s">
        <v>98</v>
      </c>
      <c r="Q114" s="201" t="s">
        <v>955</v>
      </c>
      <c r="R114" s="201"/>
      <c r="S114" s="201" t="s">
        <v>1240</v>
      </c>
      <c r="T114" s="204" t="s">
        <v>101</v>
      </c>
      <c r="U114" s="201" t="s">
        <v>973</v>
      </c>
      <c r="V114" s="201" t="s">
        <v>278</v>
      </c>
      <c r="W114" s="201" t="str">
        <f t="shared" si="5"/>
        <v>Proposed TRV</v>
      </c>
      <c r="X114" s="202">
        <v>45672</v>
      </c>
    </row>
    <row r="115" spans="1:26" x14ac:dyDescent="0.2">
      <c r="A115" s="194" t="str">
        <f t="shared" si="3"/>
        <v>287_OEHHA</v>
      </c>
      <c r="B115" s="201">
        <v>274</v>
      </c>
      <c r="C115" s="201">
        <v>287</v>
      </c>
      <c r="D115" s="202" t="s">
        <v>1241</v>
      </c>
      <c r="E115" s="201" t="s">
        <v>1242</v>
      </c>
      <c r="F115" s="201"/>
      <c r="G115" s="201" t="s">
        <v>96</v>
      </c>
      <c r="H115" s="201">
        <v>9.0999999999999998E-2</v>
      </c>
      <c r="I115" s="201" t="s">
        <v>47</v>
      </c>
      <c r="J115" s="201" t="s">
        <v>278</v>
      </c>
      <c r="K115" s="201" t="s">
        <v>47</v>
      </c>
      <c r="L115" s="201">
        <v>1.1E-5</v>
      </c>
      <c r="M115" s="201">
        <v>9.0909090909090912E-2</v>
      </c>
      <c r="N115" s="203">
        <f t="shared" si="4"/>
        <v>9.0999999999999998E-2</v>
      </c>
      <c r="O115" s="202">
        <v>33604</v>
      </c>
      <c r="P115" s="202" t="s">
        <v>98</v>
      </c>
      <c r="Q115" s="201" t="s">
        <v>1149</v>
      </c>
      <c r="R115" s="201"/>
      <c r="S115" s="201" t="s">
        <v>3454</v>
      </c>
      <c r="T115" s="204" t="s">
        <v>101</v>
      </c>
      <c r="U115" s="201" t="s">
        <v>1243</v>
      </c>
      <c r="V115" s="201" t="s">
        <v>97</v>
      </c>
      <c r="W115" s="201" t="str">
        <f t="shared" si="5"/>
        <v>Proposed TRV</v>
      </c>
      <c r="X115" s="202">
        <v>45672</v>
      </c>
    </row>
    <row r="116" spans="1:26" x14ac:dyDescent="0.2">
      <c r="A116" s="194" t="str">
        <f t="shared" si="3"/>
        <v>289_PPRTV</v>
      </c>
      <c r="B116" s="201">
        <v>276</v>
      </c>
      <c r="C116" s="201">
        <v>289</v>
      </c>
      <c r="D116" s="202" t="s">
        <v>1244</v>
      </c>
      <c r="E116" s="201" t="s">
        <v>1245</v>
      </c>
      <c r="F116" s="201" t="s">
        <v>1246</v>
      </c>
      <c r="G116" s="201" t="s">
        <v>96</v>
      </c>
      <c r="H116" s="201">
        <v>5</v>
      </c>
      <c r="I116" s="201" t="s">
        <v>45</v>
      </c>
      <c r="J116" s="201" t="s">
        <v>278</v>
      </c>
      <c r="K116" s="201" t="s">
        <v>45</v>
      </c>
      <c r="L116" s="201">
        <f>0.0002/1000</f>
        <v>2.0000000000000002E-7</v>
      </c>
      <c r="M116" s="201">
        <v>4.9999999999999991</v>
      </c>
      <c r="N116" s="203">
        <f t="shared" si="4"/>
        <v>5</v>
      </c>
      <c r="O116" s="202">
        <v>40086</v>
      </c>
      <c r="P116" s="202" t="s">
        <v>98</v>
      </c>
      <c r="Q116" s="201" t="s">
        <v>1247</v>
      </c>
      <c r="R116" s="201"/>
      <c r="S116" s="201" t="s">
        <v>1248</v>
      </c>
      <c r="T116" s="204" t="s">
        <v>101</v>
      </c>
      <c r="U116" s="201" t="s">
        <v>3455</v>
      </c>
      <c r="V116" s="201" t="s">
        <v>97</v>
      </c>
      <c r="W116" s="201" t="str">
        <f t="shared" si="5"/>
        <v>Proposed TRV</v>
      </c>
      <c r="X116" s="202">
        <v>45672</v>
      </c>
    </row>
    <row r="117" spans="1:26" x14ac:dyDescent="0.2">
      <c r="A117" s="194" t="str">
        <f t="shared" si="3"/>
        <v>290_IRIS</v>
      </c>
      <c r="B117" s="201">
        <v>277</v>
      </c>
      <c r="C117" s="201">
        <v>290</v>
      </c>
      <c r="D117" s="202" t="s">
        <v>1249</v>
      </c>
      <c r="E117" s="201" t="s">
        <v>1250</v>
      </c>
      <c r="F117" s="201"/>
      <c r="G117" s="201" t="s">
        <v>96</v>
      </c>
      <c r="H117" s="201">
        <v>2.0000000000000001E-4</v>
      </c>
      <c r="I117" s="201" t="s">
        <v>47</v>
      </c>
      <c r="J117" s="201" t="s">
        <v>97</v>
      </c>
      <c r="K117" s="201" t="s">
        <v>43</v>
      </c>
      <c r="L117" s="201">
        <v>4.8999999999999998E-3</v>
      </c>
      <c r="M117" s="201">
        <v>2.0408163265306123E-4</v>
      </c>
      <c r="N117" s="203">
        <f t="shared" si="4"/>
        <v>2.0000000000000001E-4</v>
      </c>
      <c r="O117" s="202">
        <v>32393</v>
      </c>
      <c r="P117" s="202" t="s">
        <v>98</v>
      </c>
      <c r="Q117" s="201" t="s">
        <v>1251</v>
      </c>
      <c r="R117" s="201"/>
      <c r="S117" s="201" t="s">
        <v>1252</v>
      </c>
      <c r="T117" s="204" t="s">
        <v>101</v>
      </c>
      <c r="U117" s="201" t="s">
        <v>1253</v>
      </c>
      <c r="V117" s="201" t="s">
        <v>278</v>
      </c>
      <c r="W117" s="201" t="str">
        <f t="shared" si="5"/>
        <v>Other Source</v>
      </c>
      <c r="X117" s="202">
        <v>45672</v>
      </c>
    </row>
    <row r="118" spans="1:26" x14ac:dyDescent="0.2">
      <c r="A118" s="194" t="str">
        <f t="shared" si="3"/>
        <v>290_OEHHA</v>
      </c>
      <c r="B118" s="201">
        <v>277</v>
      </c>
      <c r="C118" s="201">
        <v>290</v>
      </c>
      <c r="D118" s="202" t="s">
        <v>1249</v>
      </c>
      <c r="E118" s="201" t="s">
        <v>1250</v>
      </c>
      <c r="F118" s="207"/>
      <c r="G118" s="201" t="s">
        <v>96</v>
      </c>
      <c r="H118" s="201">
        <v>2.0000000000000001E-4</v>
      </c>
      <c r="I118" s="201" t="s">
        <v>47</v>
      </c>
      <c r="J118" s="201" t="s">
        <v>97</v>
      </c>
      <c r="K118" s="201" t="s">
        <v>47</v>
      </c>
      <c r="L118" s="201">
        <v>4.8999999999999998E-3</v>
      </c>
      <c r="M118" s="201">
        <v>2.0408163265306123E-4</v>
      </c>
      <c r="N118" s="203">
        <f t="shared" si="4"/>
        <v>2.0000000000000001E-4</v>
      </c>
      <c r="O118" s="202">
        <v>36251</v>
      </c>
      <c r="P118" s="202" t="s">
        <v>98</v>
      </c>
      <c r="Q118" s="201" t="s">
        <v>1254</v>
      </c>
      <c r="R118" s="201"/>
      <c r="S118" s="201" t="s">
        <v>1255</v>
      </c>
      <c r="T118" s="204" t="s">
        <v>101</v>
      </c>
      <c r="U118" s="201" t="s">
        <v>1253</v>
      </c>
      <c r="V118" s="201" t="s">
        <v>278</v>
      </c>
      <c r="W118" s="201" t="str">
        <f t="shared" si="5"/>
        <v>Proposed TRV</v>
      </c>
      <c r="X118" s="202">
        <v>45672</v>
      </c>
    </row>
    <row r="119" spans="1:26" x14ac:dyDescent="0.2">
      <c r="A119" s="194" t="str">
        <f t="shared" si="3"/>
        <v>601_OEHHA</v>
      </c>
      <c r="B119" s="201">
        <v>292</v>
      </c>
      <c r="C119" s="208">
        <v>601</v>
      </c>
      <c r="D119" s="202" t="s">
        <v>1455</v>
      </c>
      <c r="E119" s="201" t="s">
        <v>1456</v>
      </c>
      <c r="F119" s="209"/>
      <c r="G119" s="209" t="s">
        <v>96</v>
      </c>
      <c r="H119" s="201">
        <v>9.0999999999999998E-2</v>
      </c>
      <c r="I119" s="201" t="s">
        <v>47</v>
      </c>
      <c r="J119" s="201" t="s">
        <v>278</v>
      </c>
      <c r="K119" s="201" t="s">
        <v>47</v>
      </c>
      <c r="L119" s="201">
        <v>1.1E-5</v>
      </c>
      <c r="M119" s="201">
        <v>9.0909090909090912E-2</v>
      </c>
      <c r="N119" s="203">
        <f t="shared" si="4"/>
        <v>9.0999999999999998E-2</v>
      </c>
      <c r="O119" s="202">
        <v>36251</v>
      </c>
      <c r="P119" s="202" t="s">
        <v>98</v>
      </c>
      <c r="Q119" s="201" t="s">
        <v>1457</v>
      </c>
      <c r="R119" s="201"/>
      <c r="S119" s="201" t="s">
        <v>1075</v>
      </c>
      <c r="T119" s="204" t="s">
        <v>101</v>
      </c>
      <c r="U119" s="201" t="s">
        <v>3467</v>
      </c>
      <c r="V119" s="201" t="s">
        <v>278</v>
      </c>
      <c r="W119" s="201" t="str">
        <f t="shared" si="5"/>
        <v>Proposed TRV</v>
      </c>
      <c r="X119" s="202">
        <v>45672</v>
      </c>
    </row>
    <row r="120" spans="1:26" x14ac:dyDescent="0.2">
      <c r="A120" s="194" t="str">
        <f t="shared" si="3"/>
        <v>301_OEHHA</v>
      </c>
      <c r="B120" s="201">
        <v>296</v>
      </c>
      <c r="C120" s="208">
        <v>301</v>
      </c>
      <c r="D120" s="202" t="s">
        <v>1256</v>
      </c>
      <c r="E120" s="201" t="s">
        <v>1257</v>
      </c>
      <c r="F120" s="209"/>
      <c r="G120" s="209" t="s">
        <v>96</v>
      </c>
      <c r="H120" s="201">
        <v>0.19</v>
      </c>
      <c r="I120" s="201" t="s">
        <v>47</v>
      </c>
      <c r="J120" s="201" t="s">
        <v>278</v>
      </c>
      <c r="K120" s="201" t="s">
        <v>47</v>
      </c>
      <c r="L120" s="201">
        <v>5.4E-6</v>
      </c>
      <c r="M120" s="201">
        <v>0.18518518518518517</v>
      </c>
      <c r="N120" s="203">
        <f t="shared" si="4"/>
        <v>0.19</v>
      </c>
      <c r="O120" s="202">
        <v>45660</v>
      </c>
      <c r="P120" s="202" t="s">
        <v>98</v>
      </c>
      <c r="Q120" s="201" t="s">
        <v>1258</v>
      </c>
      <c r="R120" s="201"/>
      <c r="S120" s="201" t="s">
        <v>1259</v>
      </c>
      <c r="T120" s="204" t="s">
        <v>101</v>
      </c>
      <c r="U120" s="201" t="s">
        <v>1260</v>
      </c>
      <c r="V120" s="201" t="s">
        <v>97</v>
      </c>
      <c r="W120" s="201" t="str">
        <f t="shared" si="5"/>
        <v>Proposed TRV</v>
      </c>
      <c r="X120" s="202">
        <v>45859</v>
      </c>
      <c r="Z120" s="210"/>
    </row>
    <row r="121" spans="1:26" x14ac:dyDescent="0.2">
      <c r="A121" s="194" t="str">
        <f t="shared" si="3"/>
        <v>305_OEHHA</v>
      </c>
      <c r="B121" s="201">
        <v>306</v>
      </c>
      <c r="C121" s="208">
        <v>305</v>
      </c>
      <c r="D121" s="202" t="s">
        <v>1261</v>
      </c>
      <c r="E121" s="201" t="s">
        <v>1262</v>
      </c>
      <c r="F121" s="201">
        <v>6</v>
      </c>
      <c r="G121" s="201" t="s">
        <v>96</v>
      </c>
      <c r="H121" s="201">
        <v>8.3000000000000004E-2</v>
      </c>
      <c r="I121" s="201" t="s">
        <v>47</v>
      </c>
      <c r="J121" s="201" t="s">
        <v>278</v>
      </c>
      <c r="K121" s="201" t="s">
        <v>47</v>
      </c>
      <c r="L121" s="201">
        <v>1.2E-5</v>
      </c>
      <c r="M121" s="201">
        <v>8.3333333333333329E-2</v>
      </c>
      <c r="N121" s="203">
        <f t="shared" si="4"/>
        <v>8.3000000000000004E-2</v>
      </c>
      <c r="O121" s="202">
        <v>35521</v>
      </c>
      <c r="P121" s="202" t="s">
        <v>98</v>
      </c>
      <c r="Q121" s="201" t="s">
        <v>1263</v>
      </c>
      <c r="R121" s="201"/>
      <c r="S121" s="201" t="s">
        <v>1264</v>
      </c>
      <c r="T121" s="204" t="s">
        <v>101</v>
      </c>
      <c r="U121" s="201" t="s">
        <v>1265</v>
      </c>
      <c r="V121" s="201" t="s">
        <v>97</v>
      </c>
      <c r="W121" s="201" t="str">
        <f t="shared" si="5"/>
        <v>Proposed TRV</v>
      </c>
      <c r="X121" s="202">
        <v>45672</v>
      </c>
    </row>
    <row r="122" spans="1:26" x14ac:dyDescent="0.2">
      <c r="A122" s="194" t="str">
        <f t="shared" si="3"/>
        <v>346_OEHHA</v>
      </c>
      <c r="B122" s="201">
        <v>319</v>
      </c>
      <c r="C122" s="201">
        <v>346</v>
      </c>
      <c r="D122" s="202" t="s">
        <v>487</v>
      </c>
      <c r="E122" s="201" t="s">
        <v>488</v>
      </c>
      <c r="F122" s="201"/>
      <c r="G122" s="201" t="s">
        <v>96</v>
      </c>
      <c r="H122" s="201">
        <v>3.8</v>
      </c>
      <c r="I122" s="201" t="s">
        <v>47</v>
      </c>
      <c r="J122" s="201" t="s">
        <v>278</v>
      </c>
      <c r="K122" s="201" t="s">
        <v>47</v>
      </c>
      <c r="L122" s="201">
        <v>2.6E-7</v>
      </c>
      <c r="M122" s="201">
        <v>3.8461538461538458</v>
      </c>
      <c r="N122" s="203">
        <f t="shared" si="4"/>
        <v>3.8</v>
      </c>
      <c r="O122" s="202">
        <v>36465</v>
      </c>
      <c r="P122" s="202" t="s">
        <v>98</v>
      </c>
      <c r="Q122" s="201" t="s">
        <v>1285</v>
      </c>
      <c r="R122" s="201"/>
      <c r="S122" s="201" t="s">
        <v>1286</v>
      </c>
      <c r="T122" s="204" t="s">
        <v>101</v>
      </c>
      <c r="U122" s="201" t="s">
        <v>492</v>
      </c>
      <c r="V122" s="201" t="s">
        <v>278</v>
      </c>
      <c r="W122" s="201" t="str">
        <f t="shared" si="5"/>
        <v>Proposed TRV</v>
      </c>
      <c r="X122" s="202">
        <v>45672</v>
      </c>
    </row>
    <row r="123" spans="1:26" x14ac:dyDescent="0.2">
      <c r="A123" s="194" t="str">
        <f t="shared" si="3"/>
        <v>327_OEHHA</v>
      </c>
      <c r="B123" s="201">
        <v>322</v>
      </c>
      <c r="C123" s="201">
        <v>327</v>
      </c>
      <c r="D123" s="202" t="s">
        <v>1271</v>
      </c>
      <c r="E123" s="201" t="s">
        <v>1272</v>
      </c>
      <c r="F123" s="201"/>
      <c r="G123" s="201" t="s">
        <v>96</v>
      </c>
      <c r="H123" s="201">
        <v>2.3E-3</v>
      </c>
      <c r="I123" s="201" t="s">
        <v>47</v>
      </c>
      <c r="J123" s="201" t="s">
        <v>278</v>
      </c>
      <c r="K123" s="201" t="s">
        <v>47</v>
      </c>
      <c r="L123" s="201">
        <v>4.2999999999999999E-4</v>
      </c>
      <c r="M123" s="201">
        <v>2.3255813953488372E-3</v>
      </c>
      <c r="N123" s="203">
        <f t="shared" si="4"/>
        <v>2.3E-3</v>
      </c>
      <c r="O123" s="202">
        <v>36251</v>
      </c>
      <c r="P123" s="202" t="s">
        <v>98</v>
      </c>
      <c r="Q123" s="201" t="s">
        <v>1273</v>
      </c>
      <c r="R123" s="201"/>
      <c r="S123" s="201" t="s">
        <v>1274</v>
      </c>
      <c r="T123" s="204" t="s">
        <v>101</v>
      </c>
      <c r="U123" s="201" t="s">
        <v>1172</v>
      </c>
      <c r="V123" s="201" t="s">
        <v>278</v>
      </c>
      <c r="W123" s="201" t="str">
        <f t="shared" si="5"/>
        <v>Proposed TRV</v>
      </c>
      <c r="X123" s="202">
        <v>45672</v>
      </c>
    </row>
    <row r="124" spans="1:26" x14ac:dyDescent="0.2">
      <c r="A124" s="194" t="str">
        <f t="shared" si="3"/>
        <v>329_OEHHA</v>
      </c>
      <c r="B124" s="201">
        <v>325</v>
      </c>
      <c r="C124" s="201">
        <v>329</v>
      </c>
      <c r="D124" s="202" t="s">
        <v>1275</v>
      </c>
      <c r="E124" s="201" t="s">
        <v>1276</v>
      </c>
      <c r="F124" s="201">
        <v>6</v>
      </c>
      <c r="G124" s="201" t="s">
        <v>96</v>
      </c>
      <c r="H124" s="201">
        <v>2.2000000000000001E-3</v>
      </c>
      <c r="I124" s="201" t="s">
        <v>47</v>
      </c>
      <c r="J124" s="201" t="s">
        <v>278</v>
      </c>
      <c r="K124" s="201" t="s">
        <v>47</v>
      </c>
      <c r="L124" s="201">
        <v>4.6000000000000001E-4</v>
      </c>
      <c r="M124" s="201">
        <v>2.1739130434782609E-3</v>
      </c>
      <c r="N124" s="203">
        <f t="shared" si="4"/>
        <v>2.2000000000000001E-3</v>
      </c>
      <c r="O124" s="202">
        <v>36251</v>
      </c>
      <c r="P124" s="202" t="s">
        <v>98</v>
      </c>
      <c r="Q124" s="201" t="s">
        <v>955</v>
      </c>
      <c r="R124" s="201"/>
      <c r="S124" s="201" t="s">
        <v>1277</v>
      </c>
      <c r="T124" s="204" t="s">
        <v>101</v>
      </c>
      <c r="U124" s="201" t="s">
        <v>973</v>
      </c>
      <c r="V124" s="201" t="s">
        <v>278</v>
      </c>
      <c r="W124" s="201" t="str">
        <f t="shared" si="5"/>
        <v>Proposed TRV</v>
      </c>
      <c r="X124" s="202">
        <v>45672</v>
      </c>
    </row>
    <row r="125" spans="1:26" x14ac:dyDescent="0.2">
      <c r="A125" s="194" t="str">
        <f t="shared" si="3"/>
        <v>334_PPRTV</v>
      </c>
      <c r="B125" s="201">
        <v>327</v>
      </c>
      <c r="C125" s="201">
        <v>334</v>
      </c>
      <c r="D125" s="202" t="s">
        <v>1278</v>
      </c>
      <c r="E125" s="201" t="s">
        <v>1279</v>
      </c>
      <c r="F125" s="201" t="s">
        <v>1246</v>
      </c>
      <c r="G125" s="201" t="s">
        <v>96</v>
      </c>
      <c r="H125" s="201">
        <v>1E-3</v>
      </c>
      <c r="I125" s="201" t="s">
        <v>45</v>
      </c>
      <c r="J125" s="201" t="s">
        <v>278</v>
      </c>
      <c r="K125" s="201" t="s">
        <v>45</v>
      </c>
      <c r="L125" s="201">
        <f>1/1000</f>
        <v>1E-3</v>
      </c>
      <c r="M125" s="201">
        <v>1E-3</v>
      </c>
      <c r="N125" s="203">
        <f t="shared" si="4"/>
        <v>1E-3</v>
      </c>
      <c r="O125" s="202">
        <v>40450</v>
      </c>
      <c r="P125" s="202" t="s">
        <v>98</v>
      </c>
      <c r="Q125" s="201" t="s">
        <v>1280</v>
      </c>
      <c r="R125" s="201"/>
      <c r="S125" s="201" t="s">
        <v>1281</v>
      </c>
      <c r="T125" s="204" t="s">
        <v>101</v>
      </c>
      <c r="U125" s="201" t="s">
        <v>1282</v>
      </c>
      <c r="V125" s="201" t="s">
        <v>97</v>
      </c>
      <c r="W125" s="201" t="str">
        <f t="shared" si="5"/>
        <v>Proposed TRV</v>
      </c>
      <c r="X125" s="202">
        <v>45672</v>
      </c>
    </row>
    <row r="126" spans="1:26" x14ac:dyDescent="0.2">
      <c r="A126" s="194" t="str">
        <f t="shared" si="3"/>
        <v>348_OEHHA</v>
      </c>
      <c r="B126" s="201">
        <v>339</v>
      </c>
      <c r="C126" s="201">
        <v>348</v>
      </c>
      <c r="D126" s="202" t="s">
        <v>1287</v>
      </c>
      <c r="E126" s="201" t="s">
        <v>1288</v>
      </c>
      <c r="F126" s="201"/>
      <c r="G126" s="201" t="s">
        <v>96</v>
      </c>
      <c r="H126" s="201">
        <v>4.0000000000000001E-3</v>
      </c>
      <c r="I126" s="201" t="s">
        <v>47</v>
      </c>
      <c r="J126" s="201" t="s">
        <v>278</v>
      </c>
      <c r="K126" s="201" t="s">
        <v>47</v>
      </c>
      <c r="L126" s="201">
        <v>2.5000000000000001E-4</v>
      </c>
      <c r="M126" s="201">
        <v>4.0000000000000001E-3</v>
      </c>
      <c r="N126" s="203">
        <f t="shared" si="4"/>
        <v>4.0000000000000001E-3</v>
      </c>
      <c r="O126" s="202">
        <v>36251</v>
      </c>
      <c r="P126" s="202" t="s">
        <v>98</v>
      </c>
      <c r="Q126" s="201" t="s">
        <v>1074</v>
      </c>
      <c r="R126" s="201"/>
      <c r="S126" s="201" t="s">
        <v>1004</v>
      </c>
      <c r="T126" s="204" t="s">
        <v>101</v>
      </c>
      <c r="U126" s="201" t="s">
        <v>977</v>
      </c>
      <c r="V126" s="201" t="s">
        <v>278</v>
      </c>
      <c r="W126" s="201" t="str">
        <f t="shared" si="5"/>
        <v>Proposed TRV</v>
      </c>
      <c r="X126" s="202">
        <v>45672</v>
      </c>
    </row>
    <row r="127" spans="1:26" x14ac:dyDescent="0.2">
      <c r="A127" s="194" t="str">
        <f t="shared" si="3"/>
        <v>359_OEHHA</v>
      </c>
      <c r="B127" s="201">
        <v>348</v>
      </c>
      <c r="C127" s="201">
        <v>359</v>
      </c>
      <c r="D127" s="202" t="s">
        <v>1289</v>
      </c>
      <c r="E127" s="201" t="s">
        <v>1290</v>
      </c>
      <c r="F127" s="201"/>
      <c r="G127" s="201" t="s">
        <v>96</v>
      </c>
      <c r="H127" s="201">
        <v>2.0000000000000001E-4</v>
      </c>
      <c r="I127" s="201" t="s">
        <v>47</v>
      </c>
      <c r="J127" s="201" t="s">
        <v>278</v>
      </c>
      <c r="K127" s="201" t="s">
        <v>47</v>
      </c>
      <c r="L127" s="201">
        <v>5.1000000000000004E-3</v>
      </c>
      <c r="M127" s="201">
        <v>1.9607843137254898E-4</v>
      </c>
      <c r="N127" s="203">
        <f t="shared" si="4"/>
        <v>2.0000000000000001E-4</v>
      </c>
      <c r="O127" s="202">
        <v>33604</v>
      </c>
      <c r="P127" s="202" t="s">
        <v>98</v>
      </c>
      <c r="Q127" s="201" t="s">
        <v>955</v>
      </c>
      <c r="R127" s="201"/>
      <c r="S127" s="201" t="s">
        <v>1291</v>
      </c>
      <c r="T127" s="204" t="s">
        <v>101</v>
      </c>
      <c r="U127" s="201" t="s">
        <v>3457</v>
      </c>
      <c r="V127" s="201" t="s">
        <v>97</v>
      </c>
      <c r="W127" s="201" t="str">
        <f t="shared" si="5"/>
        <v>Proposed TRV</v>
      </c>
      <c r="X127" s="202">
        <v>45672</v>
      </c>
    </row>
    <row r="128" spans="1:26" x14ac:dyDescent="0.2">
      <c r="A128" s="194" t="str">
        <f t="shared" si="3"/>
        <v>365_IRIS</v>
      </c>
      <c r="B128" s="201">
        <v>352</v>
      </c>
      <c r="C128" s="201">
        <v>365</v>
      </c>
      <c r="D128" s="202" t="s">
        <v>812</v>
      </c>
      <c r="E128" s="201" t="s">
        <v>813</v>
      </c>
      <c r="F128" s="201"/>
      <c r="G128" s="201" t="s">
        <v>96</v>
      </c>
      <c r="H128" s="201">
        <v>3.8E-3</v>
      </c>
      <c r="I128" s="201" t="s">
        <v>47</v>
      </c>
      <c r="J128" s="201" t="s">
        <v>97</v>
      </c>
      <c r="K128" s="201" t="s">
        <v>43</v>
      </c>
      <c r="L128" s="201">
        <v>2.4000000000000001E-4</v>
      </c>
      <c r="M128" s="201">
        <v>4.1666666666666666E-3</v>
      </c>
      <c r="N128" s="203">
        <f t="shared" si="4"/>
        <v>4.1999999999999997E-3</v>
      </c>
      <c r="O128" s="202">
        <v>32050</v>
      </c>
      <c r="P128" s="202" t="s">
        <v>108</v>
      </c>
      <c r="Q128" s="201" t="s">
        <v>120</v>
      </c>
      <c r="R128" s="201"/>
      <c r="S128" s="201" t="s">
        <v>152</v>
      </c>
      <c r="T128" s="204" t="s">
        <v>101</v>
      </c>
      <c r="U128" s="201" t="s">
        <v>3400</v>
      </c>
      <c r="V128" s="201" t="s">
        <v>278</v>
      </c>
      <c r="W128" s="201" t="str">
        <f t="shared" si="5"/>
        <v>Other Source</v>
      </c>
      <c r="X128" s="202">
        <v>45672</v>
      </c>
    </row>
    <row r="129" spans="1:24" x14ac:dyDescent="0.2">
      <c r="A129" s="194" t="str">
        <f t="shared" si="3"/>
        <v>365_OEHHA</v>
      </c>
      <c r="B129" s="201">
        <v>352</v>
      </c>
      <c r="C129" s="201">
        <v>365</v>
      </c>
      <c r="D129" s="202" t="s">
        <v>812</v>
      </c>
      <c r="E129" s="201" t="s">
        <v>813</v>
      </c>
      <c r="F129" s="201"/>
      <c r="G129" s="201" t="s">
        <v>96</v>
      </c>
      <c r="H129" s="201">
        <v>3.8E-3</v>
      </c>
      <c r="I129" s="201" t="s">
        <v>47</v>
      </c>
      <c r="J129" s="201" t="s">
        <v>97</v>
      </c>
      <c r="K129" s="201" t="s">
        <v>47</v>
      </c>
      <c r="L129" s="201">
        <v>2.5999999999999998E-4</v>
      </c>
      <c r="M129" s="201">
        <v>3.8461538461538464E-3</v>
      </c>
      <c r="N129" s="203">
        <f t="shared" si="4"/>
        <v>3.8E-3</v>
      </c>
      <c r="O129" s="202">
        <v>33451</v>
      </c>
      <c r="P129" s="202" t="s">
        <v>108</v>
      </c>
      <c r="Q129" s="201" t="s">
        <v>150</v>
      </c>
      <c r="R129" s="201"/>
      <c r="S129" s="201" t="s">
        <v>151</v>
      </c>
      <c r="T129" s="204" t="s">
        <v>101</v>
      </c>
      <c r="U129" s="201" t="s">
        <v>3400</v>
      </c>
      <c r="V129" s="201" t="s">
        <v>278</v>
      </c>
      <c r="W129" s="201" t="str">
        <f t="shared" si="5"/>
        <v>Proposed TRV</v>
      </c>
      <c r="X129" s="202">
        <v>45672</v>
      </c>
    </row>
    <row r="130" spans="1:24" x14ac:dyDescent="0.2">
      <c r="A130" s="194" t="str">
        <f t="shared" si="3"/>
        <v>366_IRIS</v>
      </c>
      <c r="B130" s="201">
        <v>353</v>
      </c>
      <c r="C130" s="201">
        <v>366</v>
      </c>
      <c r="D130" s="202" t="s">
        <v>148</v>
      </c>
      <c r="E130" s="201" t="s">
        <v>149</v>
      </c>
      <c r="F130" s="201"/>
      <c r="G130" s="201" t="s">
        <v>96</v>
      </c>
      <c r="H130" s="201">
        <v>3.8E-3</v>
      </c>
      <c r="I130" s="201" t="s">
        <v>47</v>
      </c>
      <c r="J130" s="201" t="s">
        <v>97</v>
      </c>
      <c r="K130" s="201" t="s">
        <v>43</v>
      </c>
      <c r="L130" s="201">
        <v>2.4000000000000001E-4</v>
      </c>
      <c r="M130" s="201">
        <v>4.1666666666666666E-3</v>
      </c>
      <c r="N130" s="203">
        <f t="shared" si="4"/>
        <v>4.1999999999999997E-3</v>
      </c>
      <c r="O130" s="202">
        <v>32050</v>
      </c>
      <c r="P130" s="202" t="s">
        <v>108</v>
      </c>
      <c r="Q130" s="201" t="s">
        <v>120</v>
      </c>
      <c r="R130" s="201"/>
      <c r="S130" s="201" t="s">
        <v>152</v>
      </c>
      <c r="T130" s="205" t="s">
        <v>101</v>
      </c>
      <c r="U130" s="201" t="s">
        <v>3400</v>
      </c>
      <c r="V130" s="201" t="s">
        <v>97</v>
      </c>
      <c r="W130" s="201" t="str">
        <f t="shared" si="5"/>
        <v>Other Source</v>
      </c>
      <c r="X130" s="202">
        <v>45672</v>
      </c>
    </row>
    <row r="131" spans="1:24" x14ac:dyDescent="0.2">
      <c r="A131" s="194" t="str">
        <f t="shared" si="3"/>
        <v>366_OEHHA</v>
      </c>
      <c r="B131" s="201">
        <v>353</v>
      </c>
      <c r="C131" s="201">
        <v>366</v>
      </c>
      <c r="D131" s="202" t="s">
        <v>148</v>
      </c>
      <c r="E131" s="201" t="s">
        <v>149</v>
      </c>
      <c r="F131" s="201"/>
      <c r="G131" s="201" t="s">
        <v>96</v>
      </c>
      <c r="H131" s="201">
        <v>3.8E-3</v>
      </c>
      <c r="I131" s="201" t="s">
        <v>47</v>
      </c>
      <c r="J131" s="201" t="s">
        <v>97</v>
      </c>
      <c r="K131" s="201" t="s">
        <v>47</v>
      </c>
      <c r="L131" s="201">
        <v>2.5999999999999998E-4</v>
      </c>
      <c r="M131" s="201">
        <v>3.8461538461538464E-3</v>
      </c>
      <c r="N131" s="203">
        <f t="shared" si="4"/>
        <v>3.8E-3</v>
      </c>
      <c r="O131" s="202">
        <v>33451</v>
      </c>
      <c r="P131" s="202" t="s">
        <v>108</v>
      </c>
      <c r="Q131" s="201" t="s">
        <v>150</v>
      </c>
      <c r="R131" s="201"/>
      <c r="S131" s="201" t="s">
        <v>151</v>
      </c>
      <c r="T131" s="205" t="s">
        <v>101</v>
      </c>
      <c r="U131" s="201" t="s">
        <v>3400</v>
      </c>
      <c r="V131" s="201" t="s">
        <v>97</v>
      </c>
      <c r="W131" s="201" t="str">
        <f t="shared" si="5"/>
        <v>Proposed TRV</v>
      </c>
      <c r="X131" s="202">
        <v>45672</v>
      </c>
    </row>
    <row r="132" spans="1:24" x14ac:dyDescent="0.2">
      <c r="A132" s="194" t="str">
        <f t="shared" si="3"/>
        <v>381_IRIS</v>
      </c>
      <c r="B132" s="201">
        <v>360</v>
      </c>
      <c r="C132" s="201">
        <v>381</v>
      </c>
      <c r="D132" s="202" t="s">
        <v>500</v>
      </c>
      <c r="E132" s="201" t="s">
        <v>501</v>
      </c>
      <c r="F132" s="201"/>
      <c r="G132" s="201" t="s">
        <v>96</v>
      </c>
      <c r="H132" s="201">
        <v>2.5000000000000001E-2</v>
      </c>
      <c r="I132" s="201" t="s">
        <v>43</v>
      </c>
      <c r="J132" s="201" t="s">
        <v>278</v>
      </c>
      <c r="K132" s="201" t="s">
        <v>43</v>
      </c>
      <c r="L132" s="201">
        <v>4.0000000000000003E-5</v>
      </c>
      <c r="M132" s="201">
        <v>2.4999999999999998E-2</v>
      </c>
      <c r="N132" s="203">
        <f t="shared" si="4"/>
        <v>2.5000000000000001E-2</v>
      </c>
      <c r="O132" s="202">
        <v>39850</v>
      </c>
      <c r="P132" s="202" t="s">
        <v>98</v>
      </c>
      <c r="Q132" s="201" t="s">
        <v>1292</v>
      </c>
      <c r="R132" s="201"/>
      <c r="S132" s="201" t="s">
        <v>506</v>
      </c>
      <c r="T132" s="204" t="s">
        <v>101</v>
      </c>
      <c r="U132" s="201" t="s">
        <v>505</v>
      </c>
      <c r="V132" s="201" t="s">
        <v>278</v>
      </c>
      <c r="W132" s="201" t="str">
        <f t="shared" si="5"/>
        <v>Proposed TRV</v>
      </c>
      <c r="X132" s="202">
        <v>45672</v>
      </c>
    </row>
    <row r="133" spans="1:24" x14ac:dyDescent="0.2">
      <c r="A133" s="194" t="str">
        <f t="shared" ref="A133:A196" si="6">C133&amp;"_"&amp;K133</f>
        <v>1024T_PPRTV</v>
      </c>
      <c r="B133" s="201">
        <v>367</v>
      </c>
      <c r="C133" s="201" t="s">
        <v>1296</v>
      </c>
      <c r="D133" s="202" t="s">
        <v>1297</v>
      </c>
      <c r="E133" s="201" t="s">
        <v>1298</v>
      </c>
      <c r="F133" s="201">
        <v>2</v>
      </c>
      <c r="G133" s="201" t="s">
        <v>96</v>
      </c>
      <c r="H133" s="201">
        <v>0.11</v>
      </c>
      <c r="I133" s="201" t="s">
        <v>45</v>
      </c>
      <c r="J133" s="201" t="s">
        <v>278</v>
      </c>
      <c r="K133" s="201" t="s">
        <v>45</v>
      </c>
      <c r="L133" s="201">
        <f>0.0088/1000</f>
        <v>8.8000000000000004E-6</v>
      </c>
      <c r="M133" s="201">
        <v>0.11363636363636362</v>
      </c>
      <c r="N133" s="203">
        <f t="shared" ref="N133:N196" si="7">IF(M133="--","--",ROUND(M133,2-(1+INT(LOG10(ABS(M133))))))</f>
        <v>0.11</v>
      </c>
      <c r="O133" s="202">
        <v>41481</v>
      </c>
      <c r="P133" s="202" t="s">
        <v>98</v>
      </c>
      <c r="Q133" s="201" t="s">
        <v>1299</v>
      </c>
      <c r="R133" s="201"/>
      <c r="S133" s="201" t="s">
        <v>1300</v>
      </c>
      <c r="T133" s="204" t="s">
        <v>101</v>
      </c>
      <c r="U133" s="201" t="s">
        <v>1301</v>
      </c>
      <c r="V133" s="201" t="s">
        <v>97</v>
      </c>
      <c r="W133" s="201" t="str">
        <f t="shared" ref="W133:W196" si="8">IF(I133=K133,"Proposed TRV","Other Source")</f>
        <v>Proposed TRV</v>
      </c>
      <c r="X133" s="202">
        <v>45672</v>
      </c>
    </row>
    <row r="134" spans="1:24" x14ac:dyDescent="0.2">
      <c r="A134" s="194" t="str">
        <f t="shared" si="6"/>
        <v>389_PPRTV</v>
      </c>
      <c r="B134" s="201">
        <v>369</v>
      </c>
      <c r="C134" s="201">
        <v>389</v>
      </c>
      <c r="D134" s="202" t="s">
        <v>1302</v>
      </c>
      <c r="E134" s="201" t="s">
        <v>1303</v>
      </c>
      <c r="F134" s="201">
        <v>2</v>
      </c>
      <c r="G134" s="201" t="s">
        <v>96</v>
      </c>
      <c r="H134" s="201">
        <v>1.6999999999999999E-3</v>
      </c>
      <c r="I134" s="201" t="s">
        <v>45</v>
      </c>
      <c r="J134" s="201" t="s">
        <v>278</v>
      </c>
      <c r="K134" s="201" t="s">
        <v>45</v>
      </c>
      <c r="L134" s="201">
        <f>0.58/1000</f>
        <v>5.8E-4</v>
      </c>
      <c r="M134" s="201">
        <v>1.7241379310344827E-3</v>
      </c>
      <c r="N134" s="203">
        <f t="shared" si="7"/>
        <v>1.6999999999999999E-3</v>
      </c>
      <c r="O134" s="202">
        <v>43795</v>
      </c>
      <c r="P134" s="202" t="s">
        <v>98</v>
      </c>
      <c r="Q134" s="201" t="s">
        <v>1149</v>
      </c>
      <c r="R134" s="201"/>
      <c r="S134" s="201" t="s">
        <v>1304</v>
      </c>
      <c r="T134" s="204" t="s">
        <v>101</v>
      </c>
      <c r="U134" s="201" t="s">
        <v>1305</v>
      </c>
      <c r="V134" s="201" t="s">
        <v>97</v>
      </c>
      <c r="W134" s="201" t="str">
        <f t="shared" si="8"/>
        <v>Proposed TRV</v>
      </c>
      <c r="X134" s="202">
        <v>45672</v>
      </c>
    </row>
    <row r="135" spans="1:24" x14ac:dyDescent="0.2">
      <c r="A135" s="194" t="str">
        <f t="shared" si="6"/>
        <v>177_IRIS</v>
      </c>
      <c r="B135" s="201">
        <v>370</v>
      </c>
      <c r="C135" s="201">
        <v>177</v>
      </c>
      <c r="D135" s="202" t="s">
        <v>1306</v>
      </c>
      <c r="E135" s="201" t="s">
        <v>1307</v>
      </c>
      <c r="F135" s="201"/>
      <c r="G135" s="201" t="s">
        <v>96</v>
      </c>
      <c r="H135" s="201">
        <v>3.2000000000000003E-4</v>
      </c>
      <c r="I135" s="201" t="s">
        <v>47</v>
      </c>
      <c r="J135" s="201" t="s">
        <v>97</v>
      </c>
      <c r="K135" s="201" t="s">
        <v>43</v>
      </c>
      <c r="L135" s="201">
        <v>1.6000000000000001E-3</v>
      </c>
      <c r="M135" s="201">
        <v>6.249999999999999E-4</v>
      </c>
      <c r="N135" s="203">
        <f t="shared" si="7"/>
        <v>6.3000000000000003E-4</v>
      </c>
      <c r="O135" s="202">
        <v>31808</v>
      </c>
      <c r="P135" s="202" t="s">
        <v>98</v>
      </c>
      <c r="Q135" s="201" t="s">
        <v>3458</v>
      </c>
      <c r="R135" s="201"/>
      <c r="S135" s="201" t="s">
        <v>1308</v>
      </c>
      <c r="T135" s="204" t="s">
        <v>101</v>
      </c>
      <c r="U135" s="201" t="s">
        <v>977</v>
      </c>
      <c r="V135" s="201" t="s">
        <v>278</v>
      </c>
      <c r="W135" s="201" t="str">
        <f t="shared" si="8"/>
        <v>Other Source</v>
      </c>
      <c r="X135" s="202">
        <v>45672</v>
      </c>
    </row>
    <row r="136" spans="1:24" x14ac:dyDescent="0.2">
      <c r="A136" s="194" t="str">
        <f t="shared" si="6"/>
        <v>177_OEHHA</v>
      </c>
      <c r="B136" s="201">
        <v>370</v>
      </c>
      <c r="C136" s="201">
        <v>177</v>
      </c>
      <c r="D136" s="202" t="s">
        <v>1306</v>
      </c>
      <c r="E136" s="201" t="s">
        <v>1307</v>
      </c>
      <c r="F136" s="201"/>
      <c r="G136" s="201" t="s">
        <v>96</v>
      </c>
      <c r="H136" s="201">
        <v>3.2000000000000003E-4</v>
      </c>
      <c r="I136" s="201" t="s">
        <v>47</v>
      </c>
      <c r="J136" s="201" t="s">
        <v>97</v>
      </c>
      <c r="K136" s="201" t="s">
        <v>47</v>
      </c>
      <c r="L136" s="201">
        <v>3.0999999999999999E-3</v>
      </c>
      <c r="M136" s="201">
        <v>3.2258064516129032E-4</v>
      </c>
      <c r="N136" s="203">
        <f t="shared" si="7"/>
        <v>3.2000000000000003E-4</v>
      </c>
      <c r="O136" s="202">
        <v>36251</v>
      </c>
      <c r="P136" s="202" t="s">
        <v>98</v>
      </c>
      <c r="Q136" s="201" t="s">
        <v>3458</v>
      </c>
      <c r="R136" s="201"/>
      <c r="S136" s="201" t="s">
        <v>1309</v>
      </c>
      <c r="T136" s="204" t="s">
        <v>101</v>
      </c>
      <c r="U136" s="201" t="s">
        <v>977</v>
      </c>
      <c r="V136" s="201" t="s">
        <v>278</v>
      </c>
      <c r="W136" s="201" t="str">
        <f t="shared" si="8"/>
        <v>Proposed TRV</v>
      </c>
      <c r="X136" s="202">
        <v>45672</v>
      </c>
    </row>
    <row r="137" spans="1:24" x14ac:dyDescent="0.2">
      <c r="A137" s="194" t="str">
        <f t="shared" si="6"/>
        <v>179_IRIS</v>
      </c>
      <c r="B137" s="201">
        <v>372</v>
      </c>
      <c r="C137" s="201">
        <v>179</v>
      </c>
      <c r="D137" s="202" t="s">
        <v>1310</v>
      </c>
      <c r="E137" s="201" t="s">
        <v>1311</v>
      </c>
      <c r="F137" s="201">
        <v>7</v>
      </c>
      <c r="G137" s="201" t="s">
        <v>96</v>
      </c>
      <c r="H137" s="201">
        <v>1E-4</v>
      </c>
      <c r="I137" s="201" t="s">
        <v>47</v>
      </c>
      <c r="J137" s="201" t="s">
        <v>97</v>
      </c>
      <c r="K137" s="201" t="s">
        <v>43</v>
      </c>
      <c r="L137" s="201">
        <v>4.2999999999999997E-2</v>
      </c>
      <c r="M137" s="201">
        <v>2.3255813953488374E-5</v>
      </c>
      <c r="N137" s="203">
        <f t="shared" si="7"/>
        <v>2.3E-5</v>
      </c>
      <c r="O137" s="202">
        <v>31808</v>
      </c>
      <c r="P137" s="202" t="s">
        <v>98</v>
      </c>
      <c r="Q137" s="201" t="s">
        <v>955</v>
      </c>
      <c r="R137" s="201"/>
      <c r="S137" s="201" t="s">
        <v>1312</v>
      </c>
      <c r="T137" s="204" t="s">
        <v>101</v>
      </c>
      <c r="U137" s="201" t="s">
        <v>977</v>
      </c>
      <c r="V137" s="201" t="s">
        <v>278</v>
      </c>
      <c r="W137" s="201" t="str">
        <f t="shared" si="8"/>
        <v>Other Source</v>
      </c>
      <c r="X137" s="202">
        <v>45672</v>
      </c>
    </row>
    <row r="138" spans="1:24" x14ac:dyDescent="0.2">
      <c r="A138" s="194" t="str">
        <f t="shared" si="6"/>
        <v>179_OEHHA</v>
      </c>
      <c r="B138" s="201">
        <v>372</v>
      </c>
      <c r="C138" s="201">
        <v>179</v>
      </c>
      <c r="D138" s="202" t="s">
        <v>1310</v>
      </c>
      <c r="E138" s="201" t="s">
        <v>1311</v>
      </c>
      <c r="F138" s="201">
        <v>7</v>
      </c>
      <c r="G138" s="201" t="s">
        <v>96</v>
      </c>
      <c r="H138" s="201">
        <v>1E-4</v>
      </c>
      <c r="I138" s="201" t="s">
        <v>47</v>
      </c>
      <c r="J138" s="201" t="s">
        <v>97</v>
      </c>
      <c r="K138" s="201" t="s">
        <v>47</v>
      </c>
      <c r="L138" s="201">
        <v>0.01</v>
      </c>
      <c r="M138" s="201">
        <v>9.9999999999999991E-5</v>
      </c>
      <c r="N138" s="203">
        <f t="shared" si="7"/>
        <v>1E-4</v>
      </c>
      <c r="O138" s="202">
        <v>36251</v>
      </c>
      <c r="P138" s="202" t="s">
        <v>98</v>
      </c>
      <c r="Q138" s="201" t="s">
        <v>955</v>
      </c>
      <c r="R138" s="201"/>
      <c r="S138" s="201" t="s">
        <v>1313</v>
      </c>
      <c r="T138" s="204" t="s">
        <v>101</v>
      </c>
      <c r="U138" s="201" t="s">
        <v>977</v>
      </c>
      <c r="V138" s="201" t="s">
        <v>278</v>
      </c>
      <c r="W138" s="201" t="str">
        <f t="shared" si="8"/>
        <v>Proposed TRV</v>
      </c>
      <c r="X138" s="202">
        <v>45672</v>
      </c>
    </row>
    <row r="139" spans="1:24" x14ac:dyDescent="0.2">
      <c r="A139" s="194" t="str">
        <f t="shared" si="6"/>
        <v>180_IRIS</v>
      </c>
      <c r="B139" s="201">
        <v>373</v>
      </c>
      <c r="C139" s="201">
        <v>180</v>
      </c>
      <c r="D139" s="202" t="s">
        <v>1314</v>
      </c>
      <c r="E139" s="201" t="s">
        <v>1315</v>
      </c>
      <c r="F139" s="201">
        <v>7</v>
      </c>
      <c r="G139" s="201" t="s">
        <v>96</v>
      </c>
      <c r="H139" s="201">
        <v>2.2000000000000001E-4</v>
      </c>
      <c r="I139" s="201" t="s">
        <v>47</v>
      </c>
      <c r="J139" s="201" t="s">
        <v>97</v>
      </c>
      <c r="K139" s="201" t="s">
        <v>43</v>
      </c>
      <c r="L139" s="201">
        <v>1.4E-2</v>
      </c>
      <c r="M139" s="201">
        <v>7.142857142857142E-5</v>
      </c>
      <c r="N139" s="203">
        <f t="shared" si="7"/>
        <v>7.1000000000000005E-5</v>
      </c>
      <c r="O139" s="202">
        <v>31808</v>
      </c>
      <c r="P139" s="202" t="s">
        <v>98</v>
      </c>
      <c r="Q139" s="201" t="s">
        <v>955</v>
      </c>
      <c r="R139" s="201"/>
      <c r="S139" s="201" t="s">
        <v>1312</v>
      </c>
      <c r="T139" s="204" t="s">
        <v>101</v>
      </c>
      <c r="U139" s="201" t="s">
        <v>1316</v>
      </c>
      <c r="V139" s="201" t="s">
        <v>278</v>
      </c>
      <c r="W139" s="201" t="str">
        <f t="shared" si="8"/>
        <v>Other Source</v>
      </c>
      <c r="X139" s="202">
        <v>45672</v>
      </c>
    </row>
    <row r="140" spans="1:24" x14ac:dyDescent="0.2">
      <c r="A140" s="194" t="str">
        <f t="shared" si="6"/>
        <v>180_OEHHA</v>
      </c>
      <c r="B140" s="201">
        <v>373</v>
      </c>
      <c r="C140" s="201">
        <v>180</v>
      </c>
      <c r="D140" s="202" t="s">
        <v>1314</v>
      </c>
      <c r="E140" s="201" t="s">
        <v>1315</v>
      </c>
      <c r="F140" s="201">
        <v>7</v>
      </c>
      <c r="G140" s="201" t="s">
        <v>96</v>
      </c>
      <c r="H140" s="201">
        <v>2.2000000000000001E-4</v>
      </c>
      <c r="I140" s="201" t="s">
        <v>47</v>
      </c>
      <c r="J140" s="201" t="s">
        <v>97</v>
      </c>
      <c r="K140" s="201" t="s">
        <v>47</v>
      </c>
      <c r="L140" s="201">
        <v>4.5999999999999999E-3</v>
      </c>
      <c r="M140" s="201">
        <v>2.1739130434782607E-4</v>
      </c>
      <c r="N140" s="203">
        <f t="shared" si="7"/>
        <v>2.2000000000000001E-4</v>
      </c>
      <c r="O140" s="202">
        <v>36251</v>
      </c>
      <c r="P140" s="202" t="s">
        <v>98</v>
      </c>
      <c r="Q140" s="201" t="s">
        <v>955</v>
      </c>
      <c r="R140" s="201"/>
      <c r="S140" s="201" t="s">
        <v>1317</v>
      </c>
      <c r="T140" s="204" t="s">
        <v>101</v>
      </c>
      <c r="U140" s="201" t="s">
        <v>1316</v>
      </c>
      <c r="V140" s="201" t="s">
        <v>278</v>
      </c>
      <c r="W140" s="201" t="str">
        <f t="shared" si="8"/>
        <v>Proposed TRV</v>
      </c>
      <c r="X140" s="202">
        <v>45672</v>
      </c>
    </row>
    <row r="141" spans="1:24" x14ac:dyDescent="0.2">
      <c r="A141" s="194" t="str">
        <f t="shared" si="6"/>
        <v>390_OEHHA</v>
      </c>
      <c r="B141" s="201">
        <v>374</v>
      </c>
      <c r="C141" s="201">
        <v>390</v>
      </c>
      <c r="D141" s="202" t="s">
        <v>1324</v>
      </c>
      <c r="E141" s="201" t="s">
        <v>1325</v>
      </c>
      <c r="F141" s="201"/>
      <c r="G141" s="201" t="s">
        <v>96</v>
      </c>
      <c r="H141" s="201">
        <v>0.38</v>
      </c>
      <c r="I141" s="201" t="s">
        <v>47</v>
      </c>
      <c r="J141" s="201" t="s">
        <v>278</v>
      </c>
      <c r="K141" s="201" t="s">
        <v>47</v>
      </c>
      <c r="L141" s="201">
        <v>2.6000000000000001E-6</v>
      </c>
      <c r="M141" s="201">
        <v>0.38461538461538458</v>
      </c>
      <c r="N141" s="203">
        <f t="shared" si="7"/>
        <v>0.38</v>
      </c>
      <c r="O141" s="202">
        <v>36251</v>
      </c>
      <c r="P141" s="202" t="s">
        <v>98</v>
      </c>
      <c r="Q141" s="201" t="s">
        <v>1326</v>
      </c>
      <c r="R141" s="201"/>
      <c r="S141" s="201" t="s">
        <v>1327</v>
      </c>
      <c r="T141" s="204" t="s">
        <v>101</v>
      </c>
      <c r="U141" s="201" t="s">
        <v>977</v>
      </c>
      <c r="V141" s="201" t="s">
        <v>278</v>
      </c>
      <c r="W141" s="201" t="str">
        <f t="shared" si="8"/>
        <v>Proposed TRV</v>
      </c>
      <c r="X141" s="202">
        <v>45672</v>
      </c>
    </row>
    <row r="142" spans="1:24" x14ac:dyDescent="0.2">
      <c r="A142" s="194" t="str">
        <f t="shared" si="6"/>
        <v>391_OEHHA</v>
      </c>
      <c r="B142" s="201">
        <v>375</v>
      </c>
      <c r="C142" s="201">
        <v>391</v>
      </c>
      <c r="D142" s="202" t="s">
        <v>1328</v>
      </c>
      <c r="E142" s="201" t="s">
        <v>1329</v>
      </c>
      <c r="F142" s="201"/>
      <c r="G142" s="201" t="s">
        <v>96</v>
      </c>
      <c r="H142" s="201">
        <v>0.16</v>
      </c>
      <c r="I142" s="201" t="s">
        <v>47</v>
      </c>
      <c r="J142" s="201" t="s">
        <v>278</v>
      </c>
      <c r="K142" s="201" t="s">
        <v>47</v>
      </c>
      <c r="L142" s="201">
        <v>6.2999999999999998E-6</v>
      </c>
      <c r="M142" s="201">
        <v>0.15873015873015872</v>
      </c>
      <c r="N142" s="203">
        <f t="shared" si="7"/>
        <v>0.16</v>
      </c>
      <c r="O142" s="202">
        <v>36251</v>
      </c>
      <c r="P142" s="202" t="s">
        <v>98</v>
      </c>
      <c r="Q142" s="201" t="s">
        <v>955</v>
      </c>
      <c r="R142" s="201"/>
      <c r="S142" s="201" t="s">
        <v>1004</v>
      </c>
      <c r="T142" s="204" t="s">
        <v>101</v>
      </c>
      <c r="U142" s="201" t="s">
        <v>977</v>
      </c>
      <c r="V142" s="201" t="s">
        <v>278</v>
      </c>
      <c r="W142" s="201" t="str">
        <f t="shared" si="8"/>
        <v>Proposed TRV</v>
      </c>
      <c r="X142" s="202">
        <v>45672</v>
      </c>
    </row>
    <row r="143" spans="1:24" x14ac:dyDescent="0.2">
      <c r="A143" s="194" t="str">
        <f t="shared" si="6"/>
        <v>181_OEHHA</v>
      </c>
      <c r="B143" s="201">
        <v>376</v>
      </c>
      <c r="C143" s="201">
        <v>181</v>
      </c>
      <c r="D143" s="202" t="s">
        <v>1318</v>
      </c>
      <c r="E143" s="201" t="s">
        <v>1319</v>
      </c>
      <c r="F143" s="201"/>
      <c r="G143" s="201" t="s">
        <v>96</v>
      </c>
      <c r="H143" s="201">
        <v>5.0000000000000001E-4</v>
      </c>
      <c r="I143" s="201" t="s">
        <v>47</v>
      </c>
      <c r="J143" s="201" t="s">
        <v>278</v>
      </c>
      <c r="K143" s="201" t="s">
        <v>47</v>
      </c>
      <c r="L143" s="201">
        <v>2E-3</v>
      </c>
      <c r="M143" s="201">
        <v>5.0000000000000001E-4</v>
      </c>
      <c r="N143" s="203">
        <f t="shared" si="7"/>
        <v>5.0000000000000001E-4</v>
      </c>
      <c r="O143" s="202">
        <v>36251</v>
      </c>
      <c r="P143" s="202" t="s">
        <v>98</v>
      </c>
      <c r="Q143" s="201" t="s">
        <v>1149</v>
      </c>
      <c r="R143" s="201"/>
      <c r="S143" s="201" t="s">
        <v>1320</v>
      </c>
      <c r="T143" s="204" t="s">
        <v>101</v>
      </c>
      <c r="U143" s="201" t="s">
        <v>977</v>
      </c>
      <c r="V143" s="201" t="s">
        <v>278</v>
      </c>
      <c r="W143" s="201" t="str">
        <f t="shared" si="8"/>
        <v>Proposed TRV</v>
      </c>
      <c r="X143" s="202">
        <v>45672</v>
      </c>
    </row>
    <row r="144" spans="1:24" x14ac:dyDescent="0.2">
      <c r="A144" s="194" t="str">
        <f t="shared" si="6"/>
        <v>182_OEHHA</v>
      </c>
      <c r="B144" s="201">
        <v>378</v>
      </c>
      <c r="C144" s="201">
        <v>182</v>
      </c>
      <c r="D144" s="202" t="s">
        <v>1321</v>
      </c>
      <c r="E144" s="201" t="s">
        <v>1322</v>
      </c>
      <c r="F144" s="201"/>
      <c r="G144" s="201" t="s">
        <v>96</v>
      </c>
      <c r="H144" s="201">
        <v>1.6000000000000001E-4</v>
      </c>
      <c r="I144" s="201" t="s">
        <v>47</v>
      </c>
      <c r="J144" s="201" t="s">
        <v>278</v>
      </c>
      <c r="K144" s="201" t="s">
        <v>47</v>
      </c>
      <c r="L144" s="201">
        <v>6.3E-3</v>
      </c>
      <c r="M144" s="201">
        <v>1.5873015873015873E-4</v>
      </c>
      <c r="N144" s="203">
        <f t="shared" si="7"/>
        <v>1.6000000000000001E-4</v>
      </c>
      <c r="O144" s="202">
        <v>36251</v>
      </c>
      <c r="P144" s="202" t="s">
        <v>98</v>
      </c>
      <c r="Q144" s="201" t="s">
        <v>114</v>
      </c>
      <c r="R144" s="201"/>
      <c r="S144" s="201" t="s">
        <v>1323</v>
      </c>
      <c r="T144" s="204" t="s">
        <v>101</v>
      </c>
      <c r="U144" s="201" t="s">
        <v>977</v>
      </c>
      <c r="V144" s="201" t="s">
        <v>278</v>
      </c>
      <c r="W144" s="201" t="str">
        <f t="shared" si="8"/>
        <v>Proposed TRV</v>
      </c>
      <c r="X144" s="202">
        <v>45672</v>
      </c>
    </row>
    <row r="145" spans="1:24" x14ac:dyDescent="0.2">
      <c r="A145" s="194" t="str">
        <f t="shared" si="6"/>
        <v>395_OEHHA</v>
      </c>
      <c r="B145" s="201">
        <v>381</v>
      </c>
      <c r="C145" s="201">
        <v>395</v>
      </c>
      <c r="D145" s="202" t="s">
        <v>1330</v>
      </c>
      <c r="E145" s="201" t="s">
        <v>1331</v>
      </c>
      <c r="F145" s="201"/>
      <c r="G145" s="201" t="s">
        <v>96</v>
      </c>
      <c r="H145" s="201">
        <v>5.2999999999999998E-4</v>
      </c>
      <c r="I145" s="201" t="s">
        <v>47</v>
      </c>
      <c r="J145" s="201" t="s">
        <v>278</v>
      </c>
      <c r="K145" s="201" t="s">
        <v>47</v>
      </c>
      <c r="L145" s="201">
        <v>1.9E-3</v>
      </c>
      <c r="M145" s="201">
        <v>5.263157894736842E-4</v>
      </c>
      <c r="N145" s="203">
        <f t="shared" si="7"/>
        <v>5.2999999999999998E-4</v>
      </c>
      <c r="O145" s="202">
        <v>36251</v>
      </c>
      <c r="P145" s="202" t="s">
        <v>98</v>
      </c>
      <c r="Q145" s="201" t="s">
        <v>1332</v>
      </c>
      <c r="R145" s="201"/>
      <c r="S145" s="201" t="s">
        <v>1333</v>
      </c>
      <c r="T145" s="204" t="s">
        <v>101</v>
      </c>
      <c r="U145" s="201" t="s">
        <v>977</v>
      </c>
      <c r="V145" s="201" t="s">
        <v>278</v>
      </c>
      <c r="W145" s="201" t="str">
        <f t="shared" si="8"/>
        <v>Proposed TRV</v>
      </c>
      <c r="X145" s="202">
        <v>45672</v>
      </c>
    </row>
    <row r="146" spans="1:24" x14ac:dyDescent="0.2">
      <c r="A146" s="194" t="str">
        <f t="shared" si="6"/>
        <v>397_OEHHA</v>
      </c>
      <c r="B146" s="201">
        <v>383</v>
      </c>
      <c r="C146" s="201">
        <v>397</v>
      </c>
      <c r="D146" s="202" t="s">
        <v>1334</v>
      </c>
      <c r="E146" s="201" t="s">
        <v>1335</v>
      </c>
      <c r="F146" s="201"/>
      <c r="G146" s="201" t="s">
        <v>96</v>
      </c>
      <c r="H146" s="201">
        <v>3.6999999999999999E-4</v>
      </c>
      <c r="I146" s="201" t="s">
        <v>47</v>
      </c>
      <c r="J146" s="201" t="s">
        <v>278</v>
      </c>
      <c r="K146" s="201" t="s">
        <v>47</v>
      </c>
      <c r="L146" s="201">
        <v>2.7000000000000001E-3</v>
      </c>
      <c r="M146" s="201">
        <v>3.7037037037037035E-4</v>
      </c>
      <c r="N146" s="203">
        <f t="shared" si="7"/>
        <v>3.6999999999999999E-4</v>
      </c>
      <c r="O146" s="202">
        <v>36251</v>
      </c>
      <c r="P146" s="202" t="s">
        <v>98</v>
      </c>
      <c r="Q146" s="201" t="s">
        <v>955</v>
      </c>
      <c r="R146" s="201"/>
      <c r="S146" s="201" t="s">
        <v>1336</v>
      </c>
      <c r="T146" s="204" t="s">
        <v>101</v>
      </c>
      <c r="U146" s="201" t="s">
        <v>973</v>
      </c>
      <c r="V146" s="201" t="s">
        <v>278</v>
      </c>
      <c r="W146" s="201" t="str">
        <f t="shared" si="8"/>
        <v>Proposed TRV</v>
      </c>
      <c r="X146" s="202">
        <v>45672</v>
      </c>
    </row>
    <row r="147" spans="1:24" x14ac:dyDescent="0.2">
      <c r="A147" s="194" t="str">
        <f t="shared" si="6"/>
        <v>398_IRIS</v>
      </c>
      <c r="B147" s="201">
        <v>384</v>
      </c>
      <c r="C147" s="201">
        <v>398</v>
      </c>
      <c r="D147" s="202" t="s">
        <v>1337</v>
      </c>
      <c r="E147" s="201" t="s">
        <v>1338</v>
      </c>
      <c r="F147" s="201"/>
      <c r="G147" s="201" t="s">
        <v>96</v>
      </c>
      <c r="H147" s="201">
        <v>1.6999999999999999E-3</v>
      </c>
      <c r="I147" s="201" t="s">
        <v>47</v>
      </c>
      <c r="J147" s="201" t="s">
        <v>97</v>
      </c>
      <c r="K147" s="201" t="s">
        <v>43</v>
      </c>
      <c r="L147" s="201">
        <v>6.0999999999999997E-4</v>
      </c>
      <c r="M147" s="201">
        <v>1.639344262295082E-3</v>
      </c>
      <c r="N147" s="203">
        <f t="shared" si="7"/>
        <v>1.6000000000000001E-3</v>
      </c>
      <c r="O147" s="202">
        <v>31808</v>
      </c>
      <c r="P147" s="202" t="s">
        <v>98</v>
      </c>
      <c r="Q147" s="201" t="s">
        <v>1339</v>
      </c>
      <c r="R147" s="201"/>
      <c r="S147" s="201" t="s">
        <v>1340</v>
      </c>
      <c r="T147" s="204" t="s">
        <v>101</v>
      </c>
      <c r="U147" s="201" t="s">
        <v>977</v>
      </c>
      <c r="V147" s="201" t="s">
        <v>278</v>
      </c>
      <c r="W147" s="201" t="str">
        <f t="shared" si="8"/>
        <v>Other Source</v>
      </c>
      <c r="X147" s="202">
        <v>45672</v>
      </c>
    </row>
    <row r="148" spans="1:24" x14ac:dyDescent="0.2">
      <c r="A148" s="194" t="str">
        <f t="shared" si="6"/>
        <v>398_OEHHA</v>
      </c>
      <c r="B148" s="201">
        <v>384</v>
      </c>
      <c r="C148" s="201">
        <v>398</v>
      </c>
      <c r="D148" s="202" t="s">
        <v>1337</v>
      </c>
      <c r="E148" s="201" t="s">
        <v>1338</v>
      </c>
      <c r="F148" s="201"/>
      <c r="G148" s="201" t="s">
        <v>96</v>
      </c>
      <c r="H148" s="201">
        <v>1.6999999999999999E-3</v>
      </c>
      <c r="I148" s="201" t="s">
        <v>47</v>
      </c>
      <c r="J148" s="201" t="s">
        <v>97</v>
      </c>
      <c r="K148" s="201" t="s">
        <v>47</v>
      </c>
      <c r="L148" s="201">
        <v>5.9999999999999995E-4</v>
      </c>
      <c r="M148" s="201">
        <v>1.6666666666666668E-3</v>
      </c>
      <c r="N148" s="203">
        <f t="shared" si="7"/>
        <v>1.6999999999999999E-3</v>
      </c>
      <c r="O148" s="202">
        <v>36251</v>
      </c>
      <c r="P148" s="202" t="s">
        <v>98</v>
      </c>
      <c r="Q148" s="201" t="s">
        <v>1339</v>
      </c>
      <c r="R148" s="201"/>
      <c r="S148" s="201" t="s">
        <v>1340</v>
      </c>
      <c r="T148" s="204" t="s">
        <v>101</v>
      </c>
      <c r="U148" s="201" t="s">
        <v>977</v>
      </c>
      <c r="V148" s="201" t="s">
        <v>278</v>
      </c>
      <c r="W148" s="201" t="str">
        <f t="shared" si="8"/>
        <v>Proposed TRV</v>
      </c>
      <c r="X148" s="202">
        <v>45672</v>
      </c>
    </row>
    <row r="149" spans="1:24" x14ac:dyDescent="0.2">
      <c r="A149" s="194" t="str">
        <f t="shared" si="6"/>
        <v>124_OEHHA</v>
      </c>
      <c r="B149" s="201">
        <v>389</v>
      </c>
      <c r="C149" s="201">
        <v>124</v>
      </c>
      <c r="D149" s="202" t="s">
        <v>1425</v>
      </c>
      <c r="E149" s="201" t="s">
        <v>1426</v>
      </c>
      <c r="F149" s="201"/>
      <c r="G149" s="201" t="s">
        <v>96</v>
      </c>
      <c r="H149" s="201">
        <v>0.2</v>
      </c>
      <c r="I149" s="201" t="s">
        <v>47</v>
      </c>
      <c r="J149" s="201" t="s">
        <v>278</v>
      </c>
      <c r="K149" s="201" t="s">
        <v>47</v>
      </c>
      <c r="L149" s="201">
        <v>5.1000000000000003E-6</v>
      </c>
      <c r="M149" s="201">
        <v>0.19607843137254899</v>
      </c>
      <c r="N149" s="203">
        <f t="shared" si="7"/>
        <v>0.2</v>
      </c>
      <c r="O149" s="202">
        <v>36251</v>
      </c>
      <c r="P149" s="202" t="s">
        <v>98</v>
      </c>
      <c r="Q149" s="201" t="s">
        <v>955</v>
      </c>
      <c r="R149" s="201"/>
      <c r="S149" s="201" t="s">
        <v>1427</v>
      </c>
      <c r="T149" s="204" t="s">
        <v>101</v>
      </c>
      <c r="U149" s="201" t="s">
        <v>977</v>
      </c>
      <c r="V149" s="201" t="s">
        <v>278</v>
      </c>
      <c r="W149" s="201" t="str">
        <f t="shared" si="8"/>
        <v>Proposed TRV</v>
      </c>
      <c r="X149" s="202">
        <v>45672</v>
      </c>
    </row>
    <row r="150" spans="1:24" x14ac:dyDescent="0.2">
      <c r="A150" s="194" t="str">
        <f t="shared" si="6"/>
        <v>1068T_OEHHA</v>
      </c>
      <c r="B150" s="201">
        <v>461</v>
      </c>
      <c r="C150" s="201" t="s">
        <v>153</v>
      </c>
      <c r="D150" s="202" t="s">
        <v>153</v>
      </c>
      <c r="E150" s="201" t="s">
        <v>154</v>
      </c>
      <c r="F150" s="201">
        <v>6</v>
      </c>
      <c r="G150" s="201" t="s">
        <v>96</v>
      </c>
      <c r="H150" s="201">
        <v>2.6000000000000001E-8</v>
      </c>
      <c r="I150" s="201" t="s">
        <v>36</v>
      </c>
      <c r="J150" s="201" t="s">
        <v>97</v>
      </c>
      <c r="K150" s="201" t="s">
        <v>47</v>
      </c>
      <c r="L150" s="201">
        <v>38</v>
      </c>
      <c r="M150" s="201">
        <v>2.6315789473684208E-8</v>
      </c>
      <c r="N150" s="203">
        <f t="shared" si="7"/>
        <v>2.6000000000000001E-8</v>
      </c>
      <c r="O150" s="202">
        <v>31625</v>
      </c>
      <c r="P150" s="202" t="s">
        <v>98</v>
      </c>
      <c r="Q150" s="201" t="s">
        <v>155</v>
      </c>
      <c r="R150" s="201"/>
      <c r="S150" s="201" t="s">
        <v>156</v>
      </c>
      <c r="T150" s="211" t="s">
        <v>157</v>
      </c>
      <c r="U150" s="201" t="s">
        <v>158</v>
      </c>
      <c r="V150" s="201" t="s">
        <v>97</v>
      </c>
      <c r="W150" s="201" t="str">
        <f t="shared" si="8"/>
        <v>Other Source</v>
      </c>
      <c r="X150" s="202">
        <v>45672</v>
      </c>
    </row>
    <row r="151" spans="1:24" x14ac:dyDescent="0.2">
      <c r="A151" s="194" t="str">
        <f t="shared" si="6"/>
        <v>1068T_DEQ</v>
      </c>
      <c r="B151" s="201">
        <v>461</v>
      </c>
      <c r="C151" s="201" t="s">
        <v>153</v>
      </c>
      <c r="D151" s="202" t="s">
        <v>153</v>
      </c>
      <c r="E151" s="201" t="s">
        <v>154</v>
      </c>
      <c r="F151" s="201">
        <v>6</v>
      </c>
      <c r="G151" s="201" t="s">
        <v>96</v>
      </c>
      <c r="H151" s="201">
        <v>2.6000000000000001E-8</v>
      </c>
      <c r="I151" s="201" t="s">
        <v>36</v>
      </c>
      <c r="J151" s="201" t="s">
        <v>97</v>
      </c>
      <c r="K151" s="201" t="s">
        <v>36</v>
      </c>
      <c r="L151" s="201">
        <v>38</v>
      </c>
      <c r="M151" s="201">
        <v>2.6315789473684208E-8</v>
      </c>
      <c r="N151" s="203">
        <f t="shared" si="7"/>
        <v>2.6000000000000001E-8</v>
      </c>
      <c r="O151" s="202">
        <v>45386</v>
      </c>
      <c r="P151" s="202" t="s">
        <v>98</v>
      </c>
      <c r="Q151" s="201" t="s">
        <v>155</v>
      </c>
      <c r="R151" s="201"/>
      <c r="S151" s="201" t="s">
        <v>156</v>
      </c>
      <c r="T151" s="211" t="s">
        <v>157</v>
      </c>
      <c r="U151" s="201" t="s">
        <v>158</v>
      </c>
      <c r="V151" s="201" t="s">
        <v>97</v>
      </c>
      <c r="W151" s="201" t="str">
        <f t="shared" si="8"/>
        <v>Proposed TRV</v>
      </c>
      <c r="X151" s="202">
        <v>45672</v>
      </c>
    </row>
    <row r="152" spans="1:24" x14ac:dyDescent="0.2">
      <c r="A152" s="194" t="str">
        <f t="shared" si="6"/>
        <v>456_IRIS</v>
      </c>
      <c r="B152" s="201">
        <v>477</v>
      </c>
      <c r="C152" s="201">
        <v>456</v>
      </c>
      <c r="D152" s="202" t="s">
        <v>159</v>
      </c>
      <c r="E152" s="201" t="s">
        <v>160</v>
      </c>
      <c r="F152" s="201">
        <v>6</v>
      </c>
      <c r="G152" s="201" t="s">
        <v>96</v>
      </c>
      <c r="H152" s="201">
        <v>9.1000000000000004E-3</v>
      </c>
      <c r="I152" s="201" t="s">
        <v>47</v>
      </c>
      <c r="J152" s="201" t="s">
        <v>97</v>
      </c>
      <c r="K152" s="201" t="s">
        <v>43</v>
      </c>
      <c r="L152" s="201">
        <v>1E-4</v>
      </c>
      <c r="M152" s="201">
        <v>9.9999999999999985E-3</v>
      </c>
      <c r="N152" s="203">
        <f t="shared" si="7"/>
        <v>0.01</v>
      </c>
      <c r="O152" s="202">
        <v>35339</v>
      </c>
      <c r="P152" s="202" t="s">
        <v>98</v>
      </c>
      <c r="Q152" s="201" t="s">
        <v>3465</v>
      </c>
      <c r="R152" s="201"/>
      <c r="S152" s="201" t="s">
        <v>163</v>
      </c>
      <c r="T152" s="204" t="s">
        <v>101</v>
      </c>
      <c r="U152" s="201" t="s">
        <v>162</v>
      </c>
      <c r="V152" s="201" t="s">
        <v>97</v>
      </c>
      <c r="W152" s="201" t="str">
        <f t="shared" si="8"/>
        <v>Other Source</v>
      </c>
      <c r="X152" s="202">
        <v>45672</v>
      </c>
    </row>
    <row r="153" spans="1:24" x14ac:dyDescent="0.2">
      <c r="A153" s="194" t="str">
        <f t="shared" si="6"/>
        <v>456_OEHHA</v>
      </c>
      <c r="B153" s="201">
        <v>477</v>
      </c>
      <c r="C153" s="201">
        <v>456</v>
      </c>
      <c r="D153" s="202" t="s">
        <v>159</v>
      </c>
      <c r="E153" s="201" t="s">
        <v>160</v>
      </c>
      <c r="F153" s="201">
        <v>6</v>
      </c>
      <c r="G153" s="201" t="s">
        <v>96</v>
      </c>
      <c r="H153" s="201">
        <v>9.1000000000000004E-3</v>
      </c>
      <c r="I153" s="201" t="s">
        <v>47</v>
      </c>
      <c r="J153" s="201" t="s">
        <v>97</v>
      </c>
      <c r="K153" s="201" t="s">
        <v>47</v>
      </c>
      <c r="L153" s="201">
        <v>1.1E-4</v>
      </c>
      <c r="M153" s="201">
        <v>9.0909090909090905E-3</v>
      </c>
      <c r="N153" s="203">
        <f t="shared" si="7"/>
        <v>9.1000000000000004E-3</v>
      </c>
      <c r="O153" s="202">
        <v>36251</v>
      </c>
      <c r="P153" s="202" t="s">
        <v>98</v>
      </c>
      <c r="Q153" s="201" t="s">
        <v>3465</v>
      </c>
      <c r="R153" s="201"/>
      <c r="S153" s="201" t="s">
        <v>161</v>
      </c>
      <c r="T153" s="204" t="s">
        <v>101</v>
      </c>
      <c r="U153" s="201" t="s">
        <v>162</v>
      </c>
      <c r="V153" s="201" t="s">
        <v>97</v>
      </c>
      <c r="W153" s="201" t="str">
        <f t="shared" si="8"/>
        <v>Proposed TRV</v>
      </c>
      <c r="X153" s="202">
        <v>45672</v>
      </c>
    </row>
    <row r="154" spans="1:24" x14ac:dyDescent="0.2">
      <c r="A154" s="194" t="str">
        <f t="shared" si="6"/>
        <v>1067T_IRIS</v>
      </c>
      <c r="B154" s="201">
        <v>478</v>
      </c>
      <c r="C154" s="201" t="s">
        <v>3366</v>
      </c>
      <c r="D154" s="202" t="s">
        <v>159</v>
      </c>
      <c r="E154" s="201" t="s">
        <v>3365</v>
      </c>
      <c r="F154" s="201">
        <v>6</v>
      </c>
      <c r="G154" s="201" t="s">
        <v>96</v>
      </c>
      <c r="H154" s="201">
        <v>1.8E-3</v>
      </c>
      <c r="I154" s="201" t="s">
        <v>47</v>
      </c>
      <c r="J154" s="201" t="s">
        <v>97</v>
      </c>
      <c r="K154" s="201" t="s">
        <v>43</v>
      </c>
      <c r="L154" s="212">
        <v>5.6999999999999998E-4</v>
      </c>
      <c r="M154" s="212">
        <f>0.000001/L154</f>
        <v>1.7543859649122807E-3</v>
      </c>
      <c r="N154" s="203">
        <f t="shared" si="7"/>
        <v>1.8E-3</v>
      </c>
      <c r="O154" s="202">
        <v>35339</v>
      </c>
      <c r="P154" s="202" t="s">
        <v>98</v>
      </c>
      <c r="Q154" s="201" t="s">
        <v>3465</v>
      </c>
      <c r="R154" s="201"/>
      <c r="S154" s="201" t="s">
        <v>163</v>
      </c>
      <c r="T154" s="205" t="s">
        <v>101</v>
      </c>
      <c r="U154" s="201" t="s">
        <v>3367</v>
      </c>
      <c r="V154" s="201" t="s">
        <v>97</v>
      </c>
      <c r="W154" s="201" t="str">
        <f t="shared" si="8"/>
        <v>Other Source</v>
      </c>
      <c r="X154" s="202">
        <v>45859</v>
      </c>
    </row>
    <row r="155" spans="1:24" x14ac:dyDescent="0.2">
      <c r="A155" s="194" t="str">
        <f t="shared" si="6"/>
        <v>1067T_OEHHA</v>
      </c>
      <c r="B155" s="201">
        <v>478</v>
      </c>
      <c r="C155" s="201" t="s">
        <v>3366</v>
      </c>
      <c r="D155" s="202" t="s">
        <v>159</v>
      </c>
      <c r="E155" s="201" t="s">
        <v>3365</v>
      </c>
      <c r="F155" s="201">
        <v>6</v>
      </c>
      <c r="G155" s="201" t="s">
        <v>96</v>
      </c>
      <c r="H155" s="201">
        <v>1.8E-3</v>
      </c>
      <c r="I155" s="201" t="s">
        <v>47</v>
      </c>
      <c r="J155" s="201" t="s">
        <v>97</v>
      </c>
      <c r="K155" s="201" t="s">
        <v>47</v>
      </c>
      <c r="L155" s="212">
        <v>5.6999999999999998E-4</v>
      </c>
      <c r="M155" s="212">
        <f>0.000001/L155</f>
        <v>1.7543859649122807E-3</v>
      </c>
      <c r="N155" s="203">
        <f t="shared" si="7"/>
        <v>1.8E-3</v>
      </c>
      <c r="O155" s="202">
        <v>36251</v>
      </c>
      <c r="P155" s="202" t="s">
        <v>98</v>
      </c>
      <c r="Q155" s="201" t="s">
        <v>3465</v>
      </c>
      <c r="R155" s="201"/>
      <c r="S155" s="201" t="s">
        <v>161</v>
      </c>
      <c r="T155" s="205" t="s">
        <v>101</v>
      </c>
      <c r="U155" s="201" t="s">
        <v>3367</v>
      </c>
      <c r="V155" s="201" t="s">
        <v>97</v>
      </c>
      <c r="W155" s="201" t="str">
        <f t="shared" si="8"/>
        <v>Proposed TRV</v>
      </c>
      <c r="X155" s="202">
        <v>45859</v>
      </c>
    </row>
    <row r="156" spans="1:24" x14ac:dyDescent="0.2">
      <c r="A156" s="194" t="str">
        <f t="shared" si="6"/>
        <v>645_OEHHA</v>
      </c>
      <c r="B156" s="201">
        <v>479</v>
      </c>
      <c r="C156" s="201">
        <v>645</v>
      </c>
      <c r="D156" s="206">
        <v>645</v>
      </c>
      <c r="E156" s="201" t="s">
        <v>1418</v>
      </c>
      <c r="F156" s="201">
        <v>6</v>
      </c>
      <c r="G156" s="201" t="s">
        <v>96</v>
      </c>
      <c r="H156" s="201">
        <v>2.6000000000000001E-8</v>
      </c>
      <c r="I156" s="201" t="s">
        <v>47</v>
      </c>
      <c r="J156" s="201" t="s">
        <v>278</v>
      </c>
      <c r="K156" s="201" t="s">
        <v>47</v>
      </c>
      <c r="L156" s="201">
        <v>38</v>
      </c>
      <c r="M156" s="201">
        <v>2.6315789473684208E-8</v>
      </c>
      <c r="N156" s="203">
        <f t="shared" si="7"/>
        <v>2.6000000000000001E-8</v>
      </c>
      <c r="O156" s="202">
        <v>31625</v>
      </c>
      <c r="P156" s="202" t="s">
        <v>98</v>
      </c>
      <c r="Q156" s="201" t="s">
        <v>155</v>
      </c>
      <c r="R156" s="201"/>
      <c r="S156" s="201" t="s">
        <v>156</v>
      </c>
      <c r="T156" s="204" t="s">
        <v>101</v>
      </c>
      <c r="U156" s="201" t="s">
        <v>1419</v>
      </c>
      <c r="V156" s="201" t="s">
        <v>278</v>
      </c>
      <c r="W156" s="201" t="str">
        <f t="shared" si="8"/>
        <v>Proposed TRV</v>
      </c>
      <c r="X156" s="202">
        <v>45672</v>
      </c>
    </row>
    <row r="157" spans="1:24" x14ac:dyDescent="0.2">
      <c r="A157" s="194" t="str">
        <f t="shared" si="6"/>
        <v>646_OEHHA</v>
      </c>
      <c r="B157" s="201">
        <v>506</v>
      </c>
      <c r="C157" s="201">
        <v>646</v>
      </c>
      <c r="D157" s="206">
        <v>646</v>
      </c>
      <c r="E157" s="201" t="s">
        <v>1420</v>
      </c>
      <c r="F157" s="201">
        <v>6</v>
      </c>
      <c r="G157" s="201" t="s">
        <v>96</v>
      </c>
      <c r="H157" s="201">
        <v>2.6000000000000001E-8</v>
      </c>
      <c r="I157" s="201" t="s">
        <v>47</v>
      </c>
      <c r="J157" s="201" t="s">
        <v>278</v>
      </c>
      <c r="K157" s="201" t="s">
        <v>47</v>
      </c>
      <c r="L157" s="201">
        <v>38</v>
      </c>
      <c r="M157" s="201">
        <v>2.6315789473684208E-8</v>
      </c>
      <c r="N157" s="203">
        <f t="shared" si="7"/>
        <v>2.6000000000000001E-8</v>
      </c>
      <c r="O157" s="202">
        <v>31625</v>
      </c>
      <c r="P157" s="202" t="s">
        <v>98</v>
      </c>
      <c r="Q157" s="201" t="s">
        <v>155</v>
      </c>
      <c r="R157" s="201"/>
      <c r="S157" s="201" t="s">
        <v>156</v>
      </c>
      <c r="T157" s="204" t="s">
        <v>101</v>
      </c>
      <c r="U157" s="201" t="s">
        <v>1419</v>
      </c>
      <c r="V157" s="201" t="s">
        <v>278</v>
      </c>
      <c r="W157" s="201" t="str">
        <f t="shared" si="8"/>
        <v>Proposed TRV</v>
      </c>
      <c r="X157" s="202">
        <v>45672</v>
      </c>
    </row>
    <row r="158" spans="1:24" x14ac:dyDescent="0.2">
      <c r="A158" s="194" t="str">
        <f t="shared" si="6"/>
        <v>434_OEHHA</v>
      </c>
      <c r="B158" s="201">
        <v>511</v>
      </c>
      <c r="C158" s="201">
        <v>434</v>
      </c>
      <c r="D158" s="202" t="s">
        <v>974</v>
      </c>
      <c r="E158" s="201" t="s">
        <v>975</v>
      </c>
      <c r="F158" s="201"/>
      <c r="G158" s="201" t="s">
        <v>96</v>
      </c>
      <c r="H158" s="201">
        <v>0.11</v>
      </c>
      <c r="I158" s="201" t="s">
        <v>47</v>
      </c>
      <c r="J158" s="201" t="s">
        <v>278</v>
      </c>
      <c r="K158" s="201" t="s">
        <v>47</v>
      </c>
      <c r="L158" s="201">
        <v>9.3999999999999998E-6</v>
      </c>
      <c r="M158" s="201">
        <v>0.10638297872340426</v>
      </c>
      <c r="N158" s="203">
        <f t="shared" si="7"/>
        <v>0.11</v>
      </c>
      <c r="O158" s="202">
        <v>36251</v>
      </c>
      <c r="P158" s="202" t="s">
        <v>98</v>
      </c>
      <c r="Q158" s="201" t="s">
        <v>955</v>
      </c>
      <c r="R158" s="201"/>
      <c r="S158" s="201" t="s">
        <v>976</v>
      </c>
      <c r="T158" s="204" t="s">
        <v>101</v>
      </c>
      <c r="U158" s="201" t="s">
        <v>977</v>
      </c>
      <c r="V158" s="201" t="s">
        <v>278</v>
      </c>
      <c r="W158" s="201" t="str">
        <f t="shared" si="8"/>
        <v>Proposed TRV</v>
      </c>
      <c r="X158" s="202">
        <v>45672</v>
      </c>
    </row>
    <row r="159" spans="1:24" x14ac:dyDescent="0.2">
      <c r="A159" s="194" t="str">
        <f t="shared" si="6"/>
        <v>635_DEQ</v>
      </c>
      <c r="B159" s="201">
        <v>513</v>
      </c>
      <c r="C159" s="201">
        <v>635</v>
      </c>
      <c r="D159" s="202" t="s">
        <v>1341</v>
      </c>
      <c r="E159" s="201" t="s">
        <v>1342</v>
      </c>
      <c r="F159" s="201" t="s">
        <v>3381</v>
      </c>
      <c r="G159" s="201" t="s">
        <v>96</v>
      </c>
      <c r="H159" s="201">
        <v>4.1999999999999997E-3</v>
      </c>
      <c r="I159" s="201" t="s">
        <v>36</v>
      </c>
      <c r="J159" s="201" t="s">
        <v>278</v>
      </c>
      <c r="K159" s="201" t="s">
        <v>36</v>
      </c>
      <c r="L159" s="201">
        <v>2.4000000000000001E-4</v>
      </c>
      <c r="M159" s="213">
        <v>4.1666699999999999E-3</v>
      </c>
      <c r="N159" s="203">
        <f t="shared" si="7"/>
        <v>4.1999999999999997E-3</v>
      </c>
      <c r="O159" s="202">
        <v>45261</v>
      </c>
      <c r="P159" s="202" t="s">
        <v>166</v>
      </c>
      <c r="Q159" s="201" t="s">
        <v>1343</v>
      </c>
      <c r="R159" s="201"/>
      <c r="S159" s="201"/>
      <c r="T159" s="211" t="s">
        <v>157</v>
      </c>
      <c r="U159" s="201" t="s">
        <v>1344</v>
      </c>
      <c r="V159" s="201" t="s">
        <v>278</v>
      </c>
      <c r="W159" s="201" t="str">
        <f t="shared" si="8"/>
        <v>Proposed TRV</v>
      </c>
      <c r="X159" s="202">
        <v>45672</v>
      </c>
    </row>
    <row r="160" spans="1:24" x14ac:dyDescent="0.2">
      <c r="A160" s="194" t="str">
        <f t="shared" si="6"/>
        <v>405_OEHHA</v>
      </c>
      <c r="B160" s="201">
        <v>514</v>
      </c>
      <c r="C160" s="201">
        <v>405</v>
      </c>
      <c r="D160" s="202" t="s">
        <v>1345</v>
      </c>
      <c r="E160" s="201" t="s">
        <v>1346</v>
      </c>
      <c r="F160" s="201">
        <v>8</v>
      </c>
      <c r="G160" s="201" t="s">
        <v>96</v>
      </c>
      <c r="H160" s="201">
        <v>8.3000000000000001E-3</v>
      </c>
      <c r="I160" s="201" t="s">
        <v>36</v>
      </c>
      <c r="J160" s="201" t="s">
        <v>97</v>
      </c>
      <c r="K160" s="201" t="s">
        <v>47</v>
      </c>
      <c r="L160" s="201">
        <v>1.1E-4</v>
      </c>
      <c r="M160" s="201">
        <v>9.0909090909090905E-3</v>
      </c>
      <c r="N160" s="203">
        <f t="shared" si="7"/>
        <v>9.1000000000000004E-3</v>
      </c>
      <c r="O160" s="202">
        <v>36251</v>
      </c>
      <c r="P160" s="202" t="s">
        <v>166</v>
      </c>
      <c r="Q160" s="201" t="s">
        <v>1347</v>
      </c>
      <c r="R160" s="201"/>
      <c r="S160" s="201"/>
      <c r="T160" s="211" t="s">
        <v>157</v>
      </c>
      <c r="U160" s="201" t="s">
        <v>3459</v>
      </c>
      <c r="V160" s="201" t="s">
        <v>278</v>
      </c>
      <c r="W160" s="201" t="str">
        <f t="shared" si="8"/>
        <v>Other Source</v>
      </c>
      <c r="X160" s="202">
        <v>45672</v>
      </c>
    </row>
    <row r="161" spans="1:24" x14ac:dyDescent="0.2">
      <c r="A161" s="194" t="str">
        <f t="shared" si="6"/>
        <v>405_PPRTV</v>
      </c>
      <c r="B161" s="201">
        <v>514</v>
      </c>
      <c r="C161" s="201">
        <v>405</v>
      </c>
      <c r="D161" s="202" t="s">
        <v>1345</v>
      </c>
      <c r="E161" s="201" t="s">
        <v>1346</v>
      </c>
      <c r="F161" s="201" t="s">
        <v>3382</v>
      </c>
      <c r="G161" s="201" t="s">
        <v>96</v>
      </c>
      <c r="H161" s="201">
        <v>8.3000000000000001E-3</v>
      </c>
      <c r="I161" s="201" t="s">
        <v>36</v>
      </c>
      <c r="J161" s="201" t="s">
        <v>97</v>
      </c>
      <c r="K161" s="201" t="s">
        <v>45</v>
      </c>
      <c r="L161" s="201">
        <f>0.06/1000</f>
        <v>5.9999999999999995E-5</v>
      </c>
      <c r="M161" s="201">
        <v>1.6666666666666666E-2</v>
      </c>
      <c r="N161" s="203">
        <f t="shared" si="7"/>
        <v>1.7000000000000001E-2</v>
      </c>
      <c r="O161" s="202">
        <v>39252</v>
      </c>
      <c r="P161" s="202" t="s">
        <v>166</v>
      </c>
      <c r="Q161" s="201" t="s">
        <v>1348</v>
      </c>
      <c r="R161" s="201"/>
      <c r="S161" s="201"/>
      <c r="T161" s="211" t="s">
        <v>157</v>
      </c>
      <c r="U161" s="201" t="s">
        <v>3459</v>
      </c>
      <c r="V161" s="201" t="s">
        <v>278</v>
      </c>
      <c r="W161" s="201" t="str">
        <f t="shared" si="8"/>
        <v>Other Source</v>
      </c>
      <c r="X161" s="202">
        <v>45672</v>
      </c>
    </row>
    <row r="162" spans="1:24" x14ac:dyDescent="0.2">
      <c r="A162" s="194" t="str">
        <f t="shared" si="6"/>
        <v>405_DEQ</v>
      </c>
      <c r="B162" s="201">
        <v>514</v>
      </c>
      <c r="C162" s="201">
        <v>405</v>
      </c>
      <c r="D162" s="202" t="s">
        <v>1345</v>
      </c>
      <c r="E162" s="201" t="s">
        <v>1346</v>
      </c>
      <c r="F162" s="201" t="s">
        <v>3381</v>
      </c>
      <c r="G162" s="201" t="s">
        <v>96</v>
      </c>
      <c r="H162" s="201">
        <v>8.3000000000000001E-3</v>
      </c>
      <c r="I162" s="201" t="s">
        <v>36</v>
      </c>
      <c r="J162" s="201" t="s">
        <v>97</v>
      </c>
      <c r="K162" s="201" t="s">
        <v>36</v>
      </c>
      <c r="L162" s="201">
        <v>1.2E-4</v>
      </c>
      <c r="M162" s="213">
        <v>8.3333333000000006E-3</v>
      </c>
      <c r="N162" s="203">
        <f t="shared" si="7"/>
        <v>8.3000000000000001E-3</v>
      </c>
      <c r="O162" s="202">
        <v>45261</v>
      </c>
      <c r="P162" s="202" t="s">
        <v>166</v>
      </c>
      <c r="Q162" s="201" t="s">
        <v>1349</v>
      </c>
      <c r="R162" s="201"/>
      <c r="S162" s="201"/>
      <c r="T162" s="211" t="s">
        <v>157</v>
      </c>
      <c r="U162" s="201" t="s">
        <v>3459</v>
      </c>
      <c r="V162" s="201" t="s">
        <v>278</v>
      </c>
      <c r="W162" s="201" t="str">
        <f t="shared" si="8"/>
        <v>Proposed TRV</v>
      </c>
      <c r="X162" s="202">
        <v>45672</v>
      </c>
    </row>
    <row r="163" spans="1:24" x14ac:dyDescent="0.2">
      <c r="A163" s="194" t="str">
        <f t="shared" si="6"/>
        <v>406_IRIS</v>
      </c>
      <c r="B163" s="201">
        <v>515</v>
      </c>
      <c r="C163" s="201">
        <v>406</v>
      </c>
      <c r="D163" s="202" t="s">
        <v>1358</v>
      </c>
      <c r="E163" s="201" t="s">
        <v>1359</v>
      </c>
      <c r="F163" s="201">
        <v>8</v>
      </c>
      <c r="G163" s="201" t="s">
        <v>96</v>
      </c>
      <c r="H163" s="201">
        <v>1.6999999999999999E-3</v>
      </c>
      <c r="I163" s="201" t="s">
        <v>43</v>
      </c>
      <c r="J163" s="201" t="s">
        <v>97</v>
      </c>
      <c r="K163" s="201" t="s">
        <v>43</v>
      </c>
      <c r="L163" s="201">
        <v>5.9999999999999995E-4</v>
      </c>
      <c r="M163" s="201">
        <v>1.6666666666666668E-3</v>
      </c>
      <c r="N163" s="203">
        <f t="shared" si="7"/>
        <v>1.6999999999999999E-3</v>
      </c>
      <c r="O163" s="202">
        <v>42754</v>
      </c>
      <c r="P163" s="202" t="s">
        <v>98</v>
      </c>
      <c r="Q163" s="201" t="s">
        <v>1360</v>
      </c>
      <c r="R163" s="201"/>
      <c r="S163" s="201" t="s">
        <v>1361</v>
      </c>
      <c r="T163" s="204" t="s">
        <v>101</v>
      </c>
      <c r="U163" s="201" t="s">
        <v>1362</v>
      </c>
      <c r="V163" s="201" t="s">
        <v>278</v>
      </c>
      <c r="W163" s="201" t="str">
        <f t="shared" si="8"/>
        <v>Proposed TRV</v>
      </c>
      <c r="X163" s="202">
        <v>45672</v>
      </c>
    </row>
    <row r="164" spans="1:24" x14ac:dyDescent="0.2">
      <c r="A164" s="194" t="str">
        <f t="shared" si="6"/>
        <v>406_OEHHA</v>
      </c>
      <c r="B164" s="201">
        <v>515</v>
      </c>
      <c r="C164" s="201">
        <v>406</v>
      </c>
      <c r="D164" s="202" t="s">
        <v>1358</v>
      </c>
      <c r="E164" s="201" t="s">
        <v>1359</v>
      </c>
      <c r="F164" s="201">
        <v>8</v>
      </c>
      <c r="G164" s="201" t="s">
        <v>96</v>
      </c>
      <c r="H164" s="201">
        <v>1.6999999999999999E-3</v>
      </c>
      <c r="I164" s="201" t="s">
        <v>43</v>
      </c>
      <c r="J164" s="201" t="s">
        <v>97</v>
      </c>
      <c r="K164" s="201" t="s">
        <v>47</v>
      </c>
      <c r="L164" s="201">
        <v>1.1000000000000001E-3</v>
      </c>
      <c r="M164" s="201">
        <v>9.0909090909090898E-4</v>
      </c>
      <c r="N164" s="203">
        <f t="shared" si="7"/>
        <v>9.1E-4</v>
      </c>
      <c r="O164" s="202">
        <v>36251</v>
      </c>
      <c r="P164" s="202" t="s">
        <v>98</v>
      </c>
      <c r="Q164" s="201" t="s">
        <v>1360</v>
      </c>
      <c r="R164" s="201"/>
      <c r="S164" s="201" t="s">
        <v>1361</v>
      </c>
      <c r="T164" s="204" t="s">
        <v>101</v>
      </c>
      <c r="U164" s="201" t="s">
        <v>1362</v>
      </c>
      <c r="V164" s="201" t="s">
        <v>278</v>
      </c>
      <c r="W164" s="201" t="str">
        <f t="shared" si="8"/>
        <v>Other Source</v>
      </c>
      <c r="X164" s="202">
        <v>45672</v>
      </c>
    </row>
    <row r="165" spans="1:24" x14ac:dyDescent="0.2">
      <c r="A165" s="194" t="str">
        <f t="shared" si="6"/>
        <v>407_OEHHA</v>
      </c>
      <c r="B165" s="201">
        <v>516</v>
      </c>
      <c r="C165" s="201">
        <v>407</v>
      </c>
      <c r="D165" s="202" t="s">
        <v>1398</v>
      </c>
      <c r="E165" s="201" t="s">
        <v>1399</v>
      </c>
      <c r="F165" s="201">
        <v>8</v>
      </c>
      <c r="G165" s="201" t="s">
        <v>96</v>
      </c>
      <c r="H165" s="201">
        <v>2.0999999999999999E-3</v>
      </c>
      <c r="I165" s="201" t="s">
        <v>36</v>
      </c>
      <c r="J165" s="201" t="s">
        <v>97</v>
      </c>
      <c r="K165" s="201" t="s">
        <v>47</v>
      </c>
      <c r="L165" s="201">
        <v>1.1E-4</v>
      </c>
      <c r="M165" s="201">
        <v>9.0909090909090905E-3</v>
      </c>
      <c r="N165" s="203">
        <f t="shared" si="7"/>
        <v>9.1000000000000004E-3</v>
      </c>
      <c r="O165" s="202">
        <v>36251</v>
      </c>
      <c r="P165" s="202" t="s">
        <v>166</v>
      </c>
      <c r="Q165" s="201" t="s">
        <v>1400</v>
      </c>
      <c r="R165" s="201"/>
      <c r="S165" s="201" t="s">
        <v>170</v>
      </c>
      <c r="T165" s="211" t="s">
        <v>157</v>
      </c>
      <c r="U165" s="201" t="s">
        <v>1401</v>
      </c>
      <c r="V165" s="201" t="s">
        <v>278</v>
      </c>
      <c r="W165" s="201" t="str">
        <f t="shared" si="8"/>
        <v>Other Source</v>
      </c>
      <c r="X165" s="202">
        <v>45672</v>
      </c>
    </row>
    <row r="166" spans="1:24" x14ac:dyDescent="0.2">
      <c r="A166" s="194" t="str">
        <f t="shared" si="6"/>
        <v>407_DEQ</v>
      </c>
      <c r="B166" s="201">
        <v>516</v>
      </c>
      <c r="C166" s="201">
        <v>407</v>
      </c>
      <c r="D166" s="202" t="s">
        <v>1398</v>
      </c>
      <c r="E166" s="201" t="s">
        <v>1399</v>
      </c>
      <c r="F166" s="201" t="s">
        <v>3381</v>
      </c>
      <c r="G166" s="201" t="s">
        <v>96</v>
      </c>
      <c r="H166" s="201">
        <v>2.0999999999999999E-3</v>
      </c>
      <c r="I166" s="201" t="s">
        <v>36</v>
      </c>
      <c r="J166" s="201" t="s">
        <v>97</v>
      </c>
      <c r="K166" s="201" t="s">
        <v>36</v>
      </c>
      <c r="L166" s="201">
        <v>4.8000000000000001E-4</v>
      </c>
      <c r="M166" s="213">
        <v>2.0799999999999998E-3</v>
      </c>
      <c r="N166" s="203">
        <f t="shared" si="7"/>
        <v>2.0999999999999999E-3</v>
      </c>
      <c r="O166" s="202">
        <v>45264</v>
      </c>
      <c r="P166" s="202" t="s">
        <v>166</v>
      </c>
      <c r="Q166" s="201" t="s">
        <v>1402</v>
      </c>
      <c r="R166" s="201"/>
      <c r="S166" s="201" t="s">
        <v>168</v>
      </c>
      <c r="T166" s="211" t="s">
        <v>157</v>
      </c>
      <c r="U166" s="201" t="s">
        <v>1401</v>
      </c>
      <c r="V166" s="201" t="s">
        <v>278</v>
      </c>
      <c r="W166" s="201" t="str">
        <f t="shared" si="8"/>
        <v>Proposed TRV</v>
      </c>
      <c r="X166" s="202">
        <v>45672</v>
      </c>
    </row>
    <row r="167" spans="1:24" x14ac:dyDescent="0.2">
      <c r="A167" s="194" t="str">
        <f t="shared" si="6"/>
        <v>408_DEQ</v>
      </c>
      <c r="B167" s="201">
        <v>517</v>
      </c>
      <c r="C167" s="201">
        <v>408</v>
      </c>
      <c r="D167" s="202" t="s">
        <v>1403</v>
      </c>
      <c r="E167" s="201" t="s">
        <v>1404</v>
      </c>
      <c r="F167" s="201" t="s">
        <v>3381</v>
      </c>
      <c r="G167" s="201" t="s">
        <v>96</v>
      </c>
      <c r="H167" s="201">
        <v>8.2999999999999998E-5</v>
      </c>
      <c r="I167" s="201" t="s">
        <v>36</v>
      </c>
      <c r="J167" s="201" t="s">
        <v>278</v>
      </c>
      <c r="K167" s="201" t="s">
        <v>36</v>
      </c>
      <c r="L167" s="201">
        <v>1.2E-2</v>
      </c>
      <c r="M167" s="213">
        <v>8.3330000000000003E-5</v>
      </c>
      <c r="N167" s="203">
        <f t="shared" si="7"/>
        <v>8.2999999999999998E-5</v>
      </c>
      <c r="O167" s="202">
        <v>45264</v>
      </c>
      <c r="P167" s="202" t="s">
        <v>166</v>
      </c>
      <c r="Q167" s="201" t="s">
        <v>1405</v>
      </c>
      <c r="R167" s="201"/>
      <c r="S167" s="201" t="s">
        <v>168</v>
      </c>
      <c r="T167" s="211" t="s">
        <v>157</v>
      </c>
      <c r="U167" s="201" t="s">
        <v>1406</v>
      </c>
      <c r="V167" s="201" t="s">
        <v>278</v>
      </c>
      <c r="W167" s="201" t="str">
        <f t="shared" si="8"/>
        <v>Proposed TRV</v>
      </c>
      <c r="X167" s="202">
        <v>45672</v>
      </c>
    </row>
    <row r="168" spans="1:24" x14ac:dyDescent="0.2">
      <c r="A168" s="194" t="str">
        <f t="shared" si="6"/>
        <v>410_DEQ</v>
      </c>
      <c r="B168" s="201">
        <v>519</v>
      </c>
      <c r="C168" s="201">
        <v>410</v>
      </c>
      <c r="D168" s="202" t="s">
        <v>1407</v>
      </c>
      <c r="E168" s="201" t="s">
        <v>1408</v>
      </c>
      <c r="F168" s="201" t="s">
        <v>3381</v>
      </c>
      <c r="G168" s="201" t="s">
        <v>96</v>
      </c>
      <c r="H168" s="201">
        <v>0.19</v>
      </c>
      <c r="I168" s="201" t="s">
        <v>36</v>
      </c>
      <c r="J168" s="201" t="s">
        <v>278</v>
      </c>
      <c r="K168" s="201" t="s">
        <v>36</v>
      </c>
      <c r="L168" s="201">
        <v>5.4E-6</v>
      </c>
      <c r="M168" s="213">
        <v>0.18518000000000001</v>
      </c>
      <c r="N168" s="203">
        <f t="shared" si="7"/>
        <v>0.19</v>
      </c>
      <c r="O168" s="202">
        <v>45264</v>
      </c>
      <c r="P168" s="202" t="s">
        <v>166</v>
      </c>
      <c r="Q168" s="201" t="s">
        <v>1409</v>
      </c>
      <c r="R168" s="201"/>
      <c r="S168" s="201" t="s">
        <v>168</v>
      </c>
      <c r="T168" s="211" t="s">
        <v>157</v>
      </c>
      <c r="U168" s="201" t="s">
        <v>3463</v>
      </c>
      <c r="V168" s="201" t="s">
        <v>278</v>
      </c>
      <c r="W168" s="201" t="str">
        <f t="shared" si="8"/>
        <v>Proposed TRV</v>
      </c>
      <c r="X168" s="202">
        <v>45672</v>
      </c>
    </row>
    <row r="169" spans="1:24" x14ac:dyDescent="0.2">
      <c r="A169" s="194" t="str">
        <f t="shared" si="6"/>
        <v>411_OEHHA</v>
      </c>
      <c r="B169" s="201">
        <v>520</v>
      </c>
      <c r="C169" s="201">
        <v>411</v>
      </c>
      <c r="D169" s="202" t="s">
        <v>1350</v>
      </c>
      <c r="E169" s="201" t="s">
        <v>1351</v>
      </c>
      <c r="F169" s="201">
        <v>8</v>
      </c>
      <c r="G169" s="201" t="s">
        <v>96</v>
      </c>
      <c r="H169" s="201">
        <v>5.5999999999999999E-3</v>
      </c>
      <c r="I169" s="201" t="s">
        <v>36</v>
      </c>
      <c r="J169" s="201" t="s">
        <v>97</v>
      </c>
      <c r="K169" s="201" t="s">
        <v>47</v>
      </c>
      <c r="L169" s="201">
        <v>1.1E-4</v>
      </c>
      <c r="M169" s="201">
        <v>9.0909090909090905E-3</v>
      </c>
      <c r="N169" s="203">
        <f t="shared" si="7"/>
        <v>9.1000000000000004E-3</v>
      </c>
      <c r="O169" s="202">
        <v>36251</v>
      </c>
      <c r="P169" s="202" t="s">
        <v>166</v>
      </c>
      <c r="Q169" s="201" t="s">
        <v>1352</v>
      </c>
      <c r="R169" s="201"/>
      <c r="S169" s="201" t="s">
        <v>170</v>
      </c>
      <c r="T169" s="211" t="s">
        <v>157</v>
      </c>
      <c r="U169" s="201" t="s">
        <v>3460</v>
      </c>
      <c r="V169" s="201" t="s">
        <v>278</v>
      </c>
      <c r="W169" s="201" t="str">
        <f t="shared" si="8"/>
        <v>Other Source</v>
      </c>
      <c r="X169" s="202">
        <v>45672</v>
      </c>
    </row>
    <row r="170" spans="1:24" x14ac:dyDescent="0.2">
      <c r="A170" s="194" t="str">
        <f t="shared" si="6"/>
        <v>411_DEQ</v>
      </c>
      <c r="B170" s="201">
        <v>520</v>
      </c>
      <c r="C170" s="201">
        <v>411</v>
      </c>
      <c r="D170" s="202" t="s">
        <v>1350</v>
      </c>
      <c r="E170" s="201" t="s">
        <v>1351</v>
      </c>
      <c r="F170" s="201" t="s">
        <v>3381</v>
      </c>
      <c r="G170" s="201" t="s">
        <v>96</v>
      </c>
      <c r="H170" s="201">
        <v>5.5999999999999999E-3</v>
      </c>
      <c r="I170" s="201" t="s">
        <v>36</v>
      </c>
      <c r="J170" s="201" t="s">
        <v>97</v>
      </c>
      <c r="K170" s="201" t="s">
        <v>36</v>
      </c>
      <c r="L170" s="201">
        <v>1.8000000000000001E-4</v>
      </c>
      <c r="M170" s="213">
        <v>5.5554999999999997E-3</v>
      </c>
      <c r="N170" s="203">
        <f t="shared" si="7"/>
        <v>5.5999999999999999E-3</v>
      </c>
      <c r="O170" s="202">
        <v>45264</v>
      </c>
      <c r="P170" s="202" t="s">
        <v>166</v>
      </c>
      <c r="Q170" s="201" t="s">
        <v>1353</v>
      </c>
      <c r="R170" s="201"/>
      <c r="S170" s="201" t="s">
        <v>168</v>
      </c>
      <c r="T170" s="211" t="s">
        <v>157</v>
      </c>
      <c r="U170" s="201" t="s">
        <v>3460</v>
      </c>
      <c r="V170" s="201" t="s">
        <v>278</v>
      </c>
      <c r="W170" s="201" t="str">
        <f t="shared" si="8"/>
        <v>Proposed TRV</v>
      </c>
      <c r="X170" s="202">
        <v>45672</v>
      </c>
    </row>
    <row r="171" spans="1:24" x14ac:dyDescent="0.2">
      <c r="A171" s="194" t="str">
        <f t="shared" si="6"/>
        <v>412_OEHHA</v>
      </c>
      <c r="B171" s="201">
        <v>521</v>
      </c>
      <c r="C171" s="201">
        <v>412</v>
      </c>
      <c r="D171" s="202" t="s">
        <v>1354</v>
      </c>
      <c r="E171" s="201" t="s">
        <v>1355</v>
      </c>
      <c r="F171" s="201">
        <v>8</v>
      </c>
      <c r="G171" s="201" t="s">
        <v>96</v>
      </c>
      <c r="H171" s="201">
        <v>5.6000000000000001E-2</v>
      </c>
      <c r="I171" s="201" t="s">
        <v>36</v>
      </c>
      <c r="J171" s="201" t="s">
        <v>97</v>
      </c>
      <c r="K171" s="201" t="s">
        <v>47</v>
      </c>
      <c r="L171" s="201">
        <v>1.1E-4</v>
      </c>
      <c r="M171" s="201">
        <v>9.0909090909090905E-3</v>
      </c>
      <c r="N171" s="203">
        <f t="shared" si="7"/>
        <v>9.1000000000000004E-3</v>
      </c>
      <c r="O171" s="202">
        <v>36251</v>
      </c>
      <c r="P171" s="202" t="s">
        <v>166</v>
      </c>
      <c r="Q171" s="201" t="s">
        <v>1356</v>
      </c>
      <c r="R171" s="201"/>
      <c r="S171" s="201" t="s">
        <v>170</v>
      </c>
      <c r="T171" s="211" t="s">
        <v>157</v>
      </c>
      <c r="U171" s="201" t="s">
        <v>1357</v>
      </c>
      <c r="V171" s="201" t="s">
        <v>278</v>
      </c>
      <c r="W171" s="201" t="str">
        <f t="shared" si="8"/>
        <v>Other Source</v>
      </c>
      <c r="X171" s="202">
        <v>45672</v>
      </c>
    </row>
    <row r="172" spans="1:24" x14ac:dyDescent="0.2">
      <c r="A172" s="194" t="str">
        <f t="shared" si="6"/>
        <v>412_DEQ</v>
      </c>
      <c r="B172" s="201">
        <v>521</v>
      </c>
      <c r="C172" s="201">
        <v>412</v>
      </c>
      <c r="D172" s="202" t="s">
        <v>1354</v>
      </c>
      <c r="E172" s="201" t="s">
        <v>1355</v>
      </c>
      <c r="F172" s="201" t="s">
        <v>3381</v>
      </c>
      <c r="G172" s="201" t="s">
        <v>96</v>
      </c>
      <c r="H172" s="201">
        <v>5.6000000000000001E-2</v>
      </c>
      <c r="I172" s="201" t="s">
        <v>36</v>
      </c>
      <c r="J172" s="201" t="s">
        <v>97</v>
      </c>
      <c r="K172" s="201" t="s">
        <v>36</v>
      </c>
      <c r="L172" s="201">
        <v>1.8E-5</v>
      </c>
      <c r="M172" s="213">
        <v>5.5555500000000001E-2</v>
      </c>
      <c r="N172" s="203">
        <f t="shared" si="7"/>
        <v>5.6000000000000001E-2</v>
      </c>
      <c r="O172" s="202">
        <v>45264</v>
      </c>
      <c r="P172" s="202" t="s">
        <v>166</v>
      </c>
      <c r="Q172" s="201" t="s">
        <v>3461</v>
      </c>
      <c r="R172" s="201"/>
      <c r="S172" s="201" t="s">
        <v>168</v>
      </c>
      <c r="T172" s="211" t="s">
        <v>157</v>
      </c>
      <c r="U172" s="201" t="s">
        <v>1357</v>
      </c>
      <c r="V172" s="201" t="s">
        <v>278</v>
      </c>
      <c r="W172" s="201" t="str">
        <f t="shared" si="8"/>
        <v>Proposed TRV</v>
      </c>
      <c r="X172" s="202">
        <v>45672</v>
      </c>
    </row>
    <row r="173" spans="1:24" x14ac:dyDescent="0.2">
      <c r="A173" s="194" t="str">
        <f t="shared" si="6"/>
        <v>414_OEHHA</v>
      </c>
      <c r="B173" s="201">
        <v>524</v>
      </c>
      <c r="C173" s="201">
        <v>414</v>
      </c>
      <c r="D173" s="202" t="s">
        <v>1363</v>
      </c>
      <c r="E173" s="201" t="s">
        <v>1364</v>
      </c>
      <c r="F173" s="201">
        <v>8</v>
      </c>
      <c r="G173" s="201" t="s">
        <v>96</v>
      </c>
      <c r="H173" s="201">
        <v>1.7000000000000001E-2</v>
      </c>
      <c r="I173" s="201" t="s">
        <v>36</v>
      </c>
      <c r="J173" s="201" t="s">
        <v>97</v>
      </c>
      <c r="K173" s="201" t="s">
        <v>47</v>
      </c>
      <c r="L173" s="201">
        <v>1.1E-5</v>
      </c>
      <c r="M173" s="201">
        <v>9.0909090909090912E-2</v>
      </c>
      <c r="N173" s="203">
        <f t="shared" si="7"/>
        <v>9.0999999999999998E-2</v>
      </c>
      <c r="O173" s="202">
        <v>36251</v>
      </c>
      <c r="P173" s="202" t="s">
        <v>166</v>
      </c>
      <c r="Q173" s="201" t="s">
        <v>1365</v>
      </c>
      <c r="R173" s="201"/>
      <c r="S173" s="201" t="s">
        <v>170</v>
      </c>
      <c r="T173" s="211" t="s">
        <v>157</v>
      </c>
      <c r="U173" s="201" t="s">
        <v>1366</v>
      </c>
      <c r="V173" s="201" t="s">
        <v>278</v>
      </c>
      <c r="W173" s="201" t="str">
        <f t="shared" si="8"/>
        <v>Other Source</v>
      </c>
      <c r="X173" s="202">
        <v>45672</v>
      </c>
    </row>
    <row r="174" spans="1:24" x14ac:dyDescent="0.2">
      <c r="A174" s="194" t="str">
        <f t="shared" si="6"/>
        <v>414_DEQ</v>
      </c>
      <c r="B174" s="201">
        <v>524</v>
      </c>
      <c r="C174" s="201">
        <v>414</v>
      </c>
      <c r="D174" s="202" t="s">
        <v>1363</v>
      </c>
      <c r="E174" s="201" t="s">
        <v>1364</v>
      </c>
      <c r="F174" s="201" t="s">
        <v>3381</v>
      </c>
      <c r="G174" s="201" t="s">
        <v>96</v>
      </c>
      <c r="H174" s="201">
        <v>1.7000000000000001E-2</v>
      </c>
      <c r="I174" s="201" t="s">
        <v>36</v>
      </c>
      <c r="J174" s="201" t="s">
        <v>97</v>
      </c>
      <c r="K174" s="201" t="s">
        <v>36</v>
      </c>
      <c r="L174" s="201">
        <v>6.0000000000000002E-5</v>
      </c>
      <c r="M174" s="201">
        <v>1.6666666666666666E-2</v>
      </c>
      <c r="N174" s="203">
        <f t="shared" si="7"/>
        <v>1.7000000000000001E-2</v>
      </c>
      <c r="O174" s="202">
        <v>45264</v>
      </c>
      <c r="P174" s="202" t="s">
        <v>166</v>
      </c>
      <c r="Q174" s="201" t="s">
        <v>1367</v>
      </c>
      <c r="R174" s="201"/>
      <c r="S174" s="201" t="s">
        <v>168</v>
      </c>
      <c r="T174" s="211" t="s">
        <v>157</v>
      </c>
      <c r="U174" s="201" t="s">
        <v>1366</v>
      </c>
      <c r="V174" s="201" t="s">
        <v>278</v>
      </c>
      <c r="W174" s="201" t="str">
        <f t="shared" si="8"/>
        <v>Proposed TRV</v>
      </c>
      <c r="X174" s="202">
        <v>45672</v>
      </c>
    </row>
    <row r="175" spans="1:24" x14ac:dyDescent="0.2">
      <c r="A175" s="194" t="str">
        <f t="shared" si="6"/>
        <v>415_DEQ</v>
      </c>
      <c r="B175" s="201">
        <v>525</v>
      </c>
      <c r="C175" s="201">
        <v>415</v>
      </c>
      <c r="D175" s="202" t="s">
        <v>1368</v>
      </c>
      <c r="E175" s="201" t="s">
        <v>1369</v>
      </c>
      <c r="F175" s="201" t="s">
        <v>3381</v>
      </c>
      <c r="G175" s="201" t="s">
        <v>96</v>
      </c>
      <c r="H175" s="201">
        <v>4.1999999999999997E-3</v>
      </c>
      <c r="I175" s="201" t="s">
        <v>36</v>
      </c>
      <c r="J175" s="201" t="s">
        <v>278</v>
      </c>
      <c r="K175" s="201" t="s">
        <v>36</v>
      </c>
      <c r="L175" s="201">
        <v>2.4000000000000001E-4</v>
      </c>
      <c r="M175" s="201">
        <v>4.1666666666666666E-3</v>
      </c>
      <c r="N175" s="203">
        <f t="shared" si="7"/>
        <v>4.1999999999999997E-3</v>
      </c>
      <c r="O175" s="202">
        <v>45264</v>
      </c>
      <c r="P175" s="202" t="s">
        <v>166</v>
      </c>
      <c r="Q175" s="201" t="s">
        <v>1370</v>
      </c>
      <c r="R175" s="201"/>
      <c r="S175" s="201" t="s">
        <v>168</v>
      </c>
      <c r="T175" s="211" t="s">
        <v>157</v>
      </c>
      <c r="U175" s="201" t="s">
        <v>1371</v>
      </c>
      <c r="V175" s="201" t="s">
        <v>278</v>
      </c>
      <c r="W175" s="201" t="str">
        <f t="shared" si="8"/>
        <v>Proposed TRV</v>
      </c>
      <c r="X175" s="202">
        <v>45672</v>
      </c>
    </row>
    <row r="176" spans="1:24" x14ac:dyDescent="0.2">
      <c r="A176" s="194" t="str">
        <f t="shared" si="6"/>
        <v>416_OEHHA</v>
      </c>
      <c r="B176" s="201">
        <v>526</v>
      </c>
      <c r="C176" s="201">
        <v>416</v>
      </c>
      <c r="D176" s="202" t="s">
        <v>164</v>
      </c>
      <c r="E176" s="201" t="s">
        <v>165</v>
      </c>
      <c r="F176" s="201">
        <v>6</v>
      </c>
      <c r="G176" s="201" t="s">
        <v>96</v>
      </c>
      <c r="H176" s="201">
        <v>1.7000000000000001E-2</v>
      </c>
      <c r="I176" s="201" t="s">
        <v>36</v>
      </c>
      <c r="J176" s="201" t="s">
        <v>97</v>
      </c>
      <c r="K176" s="201" t="s">
        <v>47</v>
      </c>
      <c r="L176" s="201">
        <v>1.1E-4</v>
      </c>
      <c r="M176" s="201">
        <v>9.0909090909090905E-3</v>
      </c>
      <c r="N176" s="203">
        <f t="shared" si="7"/>
        <v>9.1000000000000004E-3</v>
      </c>
      <c r="O176" s="202">
        <v>36251</v>
      </c>
      <c r="P176" s="202" t="s">
        <v>166</v>
      </c>
      <c r="Q176" s="201" t="s">
        <v>169</v>
      </c>
      <c r="R176" s="201"/>
      <c r="S176" s="201" t="s">
        <v>170</v>
      </c>
      <c r="T176" s="211" t="s">
        <v>157</v>
      </c>
      <c r="U176" s="201" t="s">
        <v>3401</v>
      </c>
      <c r="V176" s="201" t="s">
        <v>97</v>
      </c>
      <c r="W176" s="201" t="str">
        <f t="shared" si="8"/>
        <v>Other Source</v>
      </c>
      <c r="X176" s="202">
        <v>45672</v>
      </c>
    </row>
    <row r="177" spans="1:24" x14ac:dyDescent="0.2">
      <c r="A177" s="194" t="str">
        <f t="shared" si="6"/>
        <v>416_DEQ</v>
      </c>
      <c r="B177" s="201">
        <v>526</v>
      </c>
      <c r="C177" s="201">
        <v>416</v>
      </c>
      <c r="D177" s="202" t="s">
        <v>164</v>
      </c>
      <c r="E177" s="201" t="s">
        <v>165</v>
      </c>
      <c r="F177" s="201" t="s">
        <v>3384</v>
      </c>
      <c r="G177" s="201" t="s">
        <v>96</v>
      </c>
      <c r="H177" s="201">
        <v>1.7000000000000001E-2</v>
      </c>
      <c r="I177" s="201" t="s">
        <v>36</v>
      </c>
      <c r="J177" s="201" t="s">
        <v>97</v>
      </c>
      <c r="K177" s="201" t="s">
        <v>36</v>
      </c>
      <c r="L177" s="201">
        <v>6.0000000000000002E-5</v>
      </c>
      <c r="M177" s="201">
        <v>1.6666666666666666E-2</v>
      </c>
      <c r="N177" s="203">
        <f t="shared" si="7"/>
        <v>1.7000000000000001E-2</v>
      </c>
      <c r="O177" s="202">
        <v>45264</v>
      </c>
      <c r="P177" s="202" t="s">
        <v>166</v>
      </c>
      <c r="Q177" s="201" t="s">
        <v>167</v>
      </c>
      <c r="R177" s="201"/>
      <c r="S177" s="201" t="s">
        <v>168</v>
      </c>
      <c r="T177" s="211" t="s">
        <v>157</v>
      </c>
      <c r="U177" s="201" t="s">
        <v>3401</v>
      </c>
      <c r="V177" s="201" t="s">
        <v>97</v>
      </c>
      <c r="W177" s="201" t="str">
        <f t="shared" si="8"/>
        <v>Proposed TRV</v>
      </c>
      <c r="X177" s="202">
        <v>45672</v>
      </c>
    </row>
    <row r="178" spans="1:24" x14ac:dyDescent="0.2">
      <c r="A178" s="194" t="str">
        <f t="shared" si="6"/>
        <v>417_OEHHA</v>
      </c>
      <c r="B178" s="201">
        <v>527</v>
      </c>
      <c r="C178" s="201">
        <v>417</v>
      </c>
      <c r="D178" s="202" t="s">
        <v>171</v>
      </c>
      <c r="E178" s="201" t="s">
        <v>172</v>
      </c>
      <c r="F178" s="201">
        <v>6</v>
      </c>
      <c r="G178" s="201" t="s">
        <v>96</v>
      </c>
      <c r="H178" s="201">
        <v>1.7000000000000001E-2</v>
      </c>
      <c r="I178" s="201" t="s">
        <v>36</v>
      </c>
      <c r="J178" s="201" t="s">
        <v>97</v>
      </c>
      <c r="K178" s="201" t="s">
        <v>47</v>
      </c>
      <c r="L178" s="201">
        <v>1.1E-4</v>
      </c>
      <c r="M178" s="201">
        <v>9.0909090909090905E-3</v>
      </c>
      <c r="N178" s="203">
        <f t="shared" si="7"/>
        <v>9.1000000000000004E-3</v>
      </c>
      <c r="O178" s="202">
        <v>36251</v>
      </c>
      <c r="P178" s="202" t="s">
        <v>166</v>
      </c>
      <c r="Q178" s="201" t="s">
        <v>174</v>
      </c>
      <c r="R178" s="201"/>
      <c r="S178" s="201" t="s">
        <v>170</v>
      </c>
      <c r="T178" s="211" t="s">
        <v>157</v>
      </c>
      <c r="U178" s="201" t="s">
        <v>3402</v>
      </c>
      <c r="V178" s="201" t="s">
        <v>97</v>
      </c>
      <c r="W178" s="201" t="str">
        <f t="shared" si="8"/>
        <v>Other Source</v>
      </c>
      <c r="X178" s="202">
        <v>45672</v>
      </c>
    </row>
    <row r="179" spans="1:24" x14ac:dyDescent="0.2">
      <c r="A179" s="194" t="str">
        <f t="shared" si="6"/>
        <v>417_DEQ</v>
      </c>
      <c r="B179" s="201">
        <v>527</v>
      </c>
      <c r="C179" s="201">
        <v>417</v>
      </c>
      <c r="D179" s="202" t="s">
        <v>171</v>
      </c>
      <c r="E179" s="201" t="s">
        <v>172</v>
      </c>
      <c r="F179" s="201" t="s">
        <v>3384</v>
      </c>
      <c r="G179" s="201" t="s">
        <v>96</v>
      </c>
      <c r="H179" s="201">
        <v>1.7000000000000001E-2</v>
      </c>
      <c r="I179" s="201" t="s">
        <v>36</v>
      </c>
      <c r="J179" s="201" t="s">
        <v>97</v>
      </c>
      <c r="K179" s="201" t="s">
        <v>36</v>
      </c>
      <c r="L179" s="201">
        <v>6.0000000000000002E-5</v>
      </c>
      <c r="M179" s="201">
        <v>1.6666666666666666E-2</v>
      </c>
      <c r="N179" s="203">
        <f t="shared" si="7"/>
        <v>1.7000000000000001E-2</v>
      </c>
      <c r="O179" s="202">
        <v>45264</v>
      </c>
      <c r="P179" s="202" t="s">
        <v>166</v>
      </c>
      <c r="Q179" s="201" t="s">
        <v>173</v>
      </c>
      <c r="R179" s="201"/>
      <c r="S179" s="201" t="s">
        <v>168</v>
      </c>
      <c r="T179" s="211" t="s">
        <v>157</v>
      </c>
      <c r="U179" s="201" t="s">
        <v>3402</v>
      </c>
      <c r="V179" s="201" t="s">
        <v>97</v>
      </c>
      <c r="W179" s="201" t="str">
        <f t="shared" si="8"/>
        <v>Proposed TRV</v>
      </c>
      <c r="X179" s="202">
        <v>45672</v>
      </c>
    </row>
    <row r="180" spans="1:24" x14ac:dyDescent="0.2">
      <c r="A180" s="194" t="str">
        <f t="shared" si="6"/>
        <v>418_OEHHA</v>
      </c>
      <c r="B180" s="201">
        <v>528</v>
      </c>
      <c r="C180" s="201">
        <v>418</v>
      </c>
      <c r="D180" s="202" t="s">
        <v>175</v>
      </c>
      <c r="E180" s="201" t="s">
        <v>176</v>
      </c>
      <c r="F180" s="201">
        <v>6</v>
      </c>
      <c r="G180" s="201" t="s">
        <v>96</v>
      </c>
      <c r="H180" s="201">
        <v>1.6999999999999999E-3</v>
      </c>
      <c r="I180" s="201" t="s">
        <v>36</v>
      </c>
      <c r="J180" s="201" t="s">
        <v>97</v>
      </c>
      <c r="K180" s="201" t="s">
        <v>47</v>
      </c>
      <c r="L180" s="201">
        <v>1.1000000000000001E-3</v>
      </c>
      <c r="M180" s="201">
        <v>9.0909090909090898E-4</v>
      </c>
      <c r="N180" s="203">
        <f t="shared" si="7"/>
        <v>9.1E-4</v>
      </c>
      <c r="O180" s="202">
        <v>36251</v>
      </c>
      <c r="P180" s="202" t="s">
        <v>166</v>
      </c>
      <c r="Q180" s="201" t="s">
        <v>179</v>
      </c>
      <c r="R180" s="201"/>
      <c r="S180" s="201" t="s">
        <v>170</v>
      </c>
      <c r="T180" s="211" t="s">
        <v>157</v>
      </c>
      <c r="U180" s="201" t="s">
        <v>178</v>
      </c>
      <c r="V180" s="201" t="s">
        <v>97</v>
      </c>
      <c r="W180" s="201" t="str">
        <f t="shared" si="8"/>
        <v>Other Source</v>
      </c>
      <c r="X180" s="202">
        <v>45672</v>
      </c>
    </row>
    <row r="181" spans="1:24" x14ac:dyDescent="0.2">
      <c r="A181" s="194" t="str">
        <f t="shared" si="6"/>
        <v>418_DEQ</v>
      </c>
      <c r="B181" s="201">
        <v>528</v>
      </c>
      <c r="C181" s="201">
        <v>418</v>
      </c>
      <c r="D181" s="202" t="s">
        <v>175</v>
      </c>
      <c r="E181" s="201" t="s">
        <v>176</v>
      </c>
      <c r="F181" s="201" t="s">
        <v>3384</v>
      </c>
      <c r="G181" s="201" t="s">
        <v>96</v>
      </c>
      <c r="H181" s="201">
        <v>1.6999999999999999E-3</v>
      </c>
      <c r="I181" s="201" t="s">
        <v>36</v>
      </c>
      <c r="J181" s="201" t="s">
        <v>97</v>
      </c>
      <c r="K181" s="201" t="s">
        <v>36</v>
      </c>
      <c r="L181" s="201">
        <v>5.9999999999999995E-4</v>
      </c>
      <c r="M181" s="201">
        <v>1.6666666666666668E-3</v>
      </c>
      <c r="N181" s="203">
        <f t="shared" si="7"/>
        <v>1.6999999999999999E-3</v>
      </c>
      <c r="O181" s="202">
        <v>45264</v>
      </c>
      <c r="P181" s="202" t="s">
        <v>166</v>
      </c>
      <c r="Q181" s="201" t="s">
        <v>177</v>
      </c>
      <c r="R181" s="201"/>
      <c r="S181" s="201" t="s">
        <v>168</v>
      </c>
      <c r="T181" s="211" t="s">
        <v>157</v>
      </c>
      <c r="U181" s="201" t="s">
        <v>178</v>
      </c>
      <c r="V181" s="201" t="s">
        <v>97</v>
      </c>
      <c r="W181" s="201" t="str">
        <f t="shared" si="8"/>
        <v>Proposed TRV</v>
      </c>
      <c r="X181" s="202">
        <v>45672</v>
      </c>
    </row>
    <row r="182" spans="1:24" x14ac:dyDescent="0.2">
      <c r="A182" s="194" t="str">
        <f t="shared" si="6"/>
        <v>419_OEHHA</v>
      </c>
      <c r="B182" s="201">
        <v>529</v>
      </c>
      <c r="C182" s="201">
        <v>419</v>
      </c>
      <c r="D182" s="202" t="s">
        <v>1410</v>
      </c>
      <c r="E182" s="201" t="s">
        <v>1411</v>
      </c>
      <c r="F182" s="201">
        <v>8</v>
      </c>
      <c r="G182" s="201" t="s">
        <v>96</v>
      </c>
      <c r="H182" s="201">
        <v>1.7000000000000001E-4</v>
      </c>
      <c r="I182" s="201" t="s">
        <v>36</v>
      </c>
      <c r="J182" s="201" t="s">
        <v>97</v>
      </c>
      <c r="K182" s="201" t="s">
        <v>47</v>
      </c>
      <c r="L182" s="201">
        <v>1.1999999999999999E-3</v>
      </c>
      <c r="M182" s="201">
        <v>8.3333333333333339E-4</v>
      </c>
      <c r="N182" s="203">
        <f t="shared" si="7"/>
        <v>8.3000000000000001E-4</v>
      </c>
      <c r="O182" s="202">
        <v>36251</v>
      </c>
      <c r="P182" s="202" t="s">
        <v>132</v>
      </c>
      <c r="Q182" s="201" t="s">
        <v>3464</v>
      </c>
      <c r="R182" s="201"/>
      <c r="S182" s="201" t="s">
        <v>185</v>
      </c>
      <c r="T182" s="211" t="s">
        <v>157</v>
      </c>
      <c r="U182" s="201" t="s">
        <v>1412</v>
      </c>
      <c r="V182" s="201" t="s">
        <v>278</v>
      </c>
      <c r="W182" s="201" t="str">
        <f t="shared" si="8"/>
        <v>Other Source</v>
      </c>
      <c r="X182" s="202">
        <v>45672</v>
      </c>
    </row>
    <row r="183" spans="1:24" x14ac:dyDescent="0.2">
      <c r="A183" s="194" t="str">
        <f t="shared" si="6"/>
        <v>419_DEQ</v>
      </c>
      <c r="B183" s="201">
        <v>529</v>
      </c>
      <c r="C183" s="201">
        <v>419</v>
      </c>
      <c r="D183" s="202" t="s">
        <v>1410</v>
      </c>
      <c r="E183" s="201" t="s">
        <v>1411</v>
      </c>
      <c r="F183" s="201" t="s">
        <v>3381</v>
      </c>
      <c r="G183" s="201" t="s">
        <v>96</v>
      </c>
      <c r="H183" s="201">
        <v>1.7000000000000001E-4</v>
      </c>
      <c r="I183" s="201" t="s">
        <v>36</v>
      </c>
      <c r="J183" s="201" t="s">
        <v>97</v>
      </c>
      <c r="K183" s="201" t="s">
        <v>36</v>
      </c>
      <c r="L183" s="201">
        <v>6.0000000000000001E-3</v>
      </c>
      <c r="M183" s="201">
        <v>1.6666666666666669E-4</v>
      </c>
      <c r="N183" s="203">
        <f t="shared" si="7"/>
        <v>1.7000000000000001E-4</v>
      </c>
      <c r="O183" s="202">
        <v>45264</v>
      </c>
      <c r="P183" s="202" t="s">
        <v>166</v>
      </c>
      <c r="Q183" s="201" t="s">
        <v>1413</v>
      </c>
      <c r="R183" s="201"/>
      <c r="S183" s="201" t="s">
        <v>168</v>
      </c>
      <c r="T183" s="211" t="s">
        <v>157</v>
      </c>
      <c r="U183" s="201" t="s">
        <v>1412</v>
      </c>
      <c r="V183" s="201" t="s">
        <v>278</v>
      </c>
      <c r="W183" s="201" t="str">
        <f t="shared" si="8"/>
        <v>Proposed TRV</v>
      </c>
      <c r="X183" s="202">
        <v>45672</v>
      </c>
    </row>
    <row r="184" spans="1:24" x14ac:dyDescent="0.2">
      <c r="A184" s="194" t="str">
        <f t="shared" si="6"/>
        <v>420_OEHHA</v>
      </c>
      <c r="B184" s="201">
        <v>531</v>
      </c>
      <c r="C184" s="201">
        <v>420</v>
      </c>
      <c r="D184" s="202" t="s">
        <v>1372</v>
      </c>
      <c r="E184" s="201" t="s">
        <v>1373</v>
      </c>
      <c r="F184" s="201">
        <v>8</v>
      </c>
      <c r="G184" s="201" t="s">
        <v>96</v>
      </c>
      <c r="H184" s="201">
        <v>4.1999999999999997E-3</v>
      </c>
      <c r="I184" s="201" t="s">
        <v>36</v>
      </c>
      <c r="J184" s="201" t="s">
        <v>97</v>
      </c>
      <c r="K184" s="201" t="s">
        <v>47</v>
      </c>
      <c r="L184" s="201">
        <v>1.1000000000000001E-3</v>
      </c>
      <c r="M184" s="201">
        <v>9.0909090909090898E-4</v>
      </c>
      <c r="N184" s="203">
        <f t="shared" si="7"/>
        <v>9.1E-4</v>
      </c>
      <c r="O184" s="202">
        <v>36251</v>
      </c>
      <c r="P184" s="202" t="s">
        <v>166</v>
      </c>
      <c r="Q184" s="201" t="s">
        <v>1374</v>
      </c>
      <c r="R184" s="201"/>
      <c r="S184" s="201" t="s">
        <v>170</v>
      </c>
      <c r="T184" s="211" t="s">
        <v>157</v>
      </c>
      <c r="U184" s="201" t="s">
        <v>1375</v>
      </c>
      <c r="V184" s="201" t="s">
        <v>278</v>
      </c>
      <c r="W184" s="201" t="str">
        <f t="shared" si="8"/>
        <v>Other Source</v>
      </c>
      <c r="X184" s="202">
        <v>45672</v>
      </c>
    </row>
    <row r="185" spans="1:24" x14ac:dyDescent="0.2">
      <c r="A185" s="194" t="str">
        <f t="shared" si="6"/>
        <v>420_DEQ</v>
      </c>
      <c r="B185" s="201">
        <v>531</v>
      </c>
      <c r="C185" s="201">
        <v>420</v>
      </c>
      <c r="D185" s="202" t="s">
        <v>1372</v>
      </c>
      <c r="E185" s="201" t="s">
        <v>1373</v>
      </c>
      <c r="F185" s="201" t="s">
        <v>3381</v>
      </c>
      <c r="G185" s="201" t="s">
        <v>96</v>
      </c>
      <c r="H185" s="201">
        <v>4.1999999999999997E-3</v>
      </c>
      <c r="I185" s="201" t="s">
        <v>36</v>
      </c>
      <c r="J185" s="201" t="s">
        <v>97</v>
      </c>
      <c r="K185" s="201" t="s">
        <v>36</v>
      </c>
      <c r="L185" s="201">
        <v>2.4000000000000001E-4</v>
      </c>
      <c r="M185" s="201">
        <v>4.1666666666666666E-3</v>
      </c>
      <c r="N185" s="203">
        <f t="shared" si="7"/>
        <v>4.1999999999999997E-3</v>
      </c>
      <c r="O185" s="202">
        <v>45264</v>
      </c>
      <c r="P185" s="202" t="s">
        <v>166</v>
      </c>
      <c r="Q185" s="201" t="s">
        <v>1376</v>
      </c>
      <c r="R185" s="201"/>
      <c r="S185" s="201" t="s">
        <v>168</v>
      </c>
      <c r="T185" s="211" t="s">
        <v>157</v>
      </c>
      <c r="U185" s="201" t="s">
        <v>1375</v>
      </c>
      <c r="V185" s="201" t="s">
        <v>278</v>
      </c>
      <c r="W185" s="201" t="str">
        <f t="shared" si="8"/>
        <v>Proposed TRV</v>
      </c>
      <c r="X185" s="202">
        <v>45672</v>
      </c>
    </row>
    <row r="186" spans="1:24" x14ac:dyDescent="0.2">
      <c r="A186" s="194" t="str">
        <f t="shared" si="6"/>
        <v>421_OEHHA</v>
      </c>
      <c r="B186" s="201">
        <v>532</v>
      </c>
      <c r="C186" s="201">
        <v>421</v>
      </c>
      <c r="D186" s="202" t="s">
        <v>1377</v>
      </c>
      <c r="E186" s="201" t="s">
        <v>1378</v>
      </c>
      <c r="F186" s="201">
        <v>8</v>
      </c>
      <c r="G186" s="201" t="s">
        <v>96</v>
      </c>
      <c r="H186" s="201">
        <v>1.9E-3</v>
      </c>
      <c r="I186" s="201" t="s">
        <v>36</v>
      </c>
      <c r="J186" s="201" t="s">
        <v>97</v>
      </c>
      <c r="K186" s="201" t="s">
        <v>47</v>
      </c>
      <c r="L186" s="201">
        <v>1.0999999999999999E-2</v>
      </c>
      <c r="M186" s="201">
        <v>9.0909090909090904E-5</v>
      </c>
      <c r="N186" s="203">
        <f t="shared" si="7"/>
        <v>9.1000000000000003E-5</v>
      </c>
      <c r="O186" s="202">
        <v>36251</v>
      </c>
      <c r="P186" s="202" t="s">
        <v>166</v>
      </c>
      <c r="Q186" s="201" t="s">
        <v>190</v>
      </c>
      <c r="R186" s="201"/>
      <c r="S186" s="201" t="s">
        <v>170</v>
      </c>
      <c r="T186" s="211" t="s">
        <v>157</v>
      </c>
      <c r="U186" s="201" t="s">
        <v>1379</v>
      </c>
      <c r="V186" s="201" t="s">
        <v>278</v>
      </c>
      <c r="W186" s="201" t="str">
        <f t="shared" si="8"/>
        <v>Other Source</v>
      </c>
      <c r="X186" s="202">
        <v>45672</v>
      </c>
    </row>
    <row r="187" spans="1:24" x14ac:dyDescent="0.2">
      <c r="A187" s="194" t="str">
        <f t="shared" si="6"/>
        <v>421_DEQ</v>
      </c>
      <c r="B187" s="201">
        <v>532</v>
      </c>
      <c r="C187" s="201">
        <v>421</v>
      </c>
      <c r="D187" s="202" t="s">
        <v>1377</v>
      </c>
      <c r="E187" s="201" t="s">
        <v>1378</v>
      </c>
      <c r="F187" s="201" t="s">
        <v>3381</v>
      </c>
      <c r="G187" s="201" t="s">
        <v>96</v>
      </c>
      <c r="H187" s="201">
        <v>1.9E-3</v>
      </c>
      <c r="I187" s="201" t="s">
        <v>36</v>
      </c>
      <c r="J187" s="201" t="s">
        <v>97</v>
      </c>
      <c r="K187" s="201" t="s">
        <v>36</v>
      </c>
      <c r="L187" s="201">
        <v>5.4000000000000001E-4</v>
      </c>
      <c r="M187" s="201">
        <v>1.8518518518518517E-3</v>
      </c>
      <c r="N187" s="203">
        <f t="shared" si="7"/>
        <v>1.9E-3</v>
      </c>
      <c r="O187" s="202">
        <v>45264</v>
      </c>
      <c r="P187" s="202" t="s">
        <v>166</v>
      </c>
      <c r="Q187" s="201" t="s">
        <v>1380</v>
      </c>
      <c r="R187" s="201"/>
      <c r="S187" s="201" t="s">
        <v>168</v>
      </c>
      <c r="T187" s="211" t="s">
        <v>157</v>
      </c>
      <c r="U187" s="201" t="s">
        <v>1379</v>
      </c>
      <c r="V187" s="201" t="s">
        <v>278</v>
      </c>
      <c r="W187" s="201" t="str">
        <f t="shared" si="8"/>
        <v>Proposed TRV</v>
      </c>
      <c r="X187" s="202">
        <v>45672</v>
      </c>
    </row>
    <row r="188" spans="1:24" x14ac:dyDescent="0.2">
      <c r="A188" s="194" t="str">
        <f t="shared" si="6"/>
        <v>422_OEHHA</v>
      </c>
      <c r="B188" s="201">
        <v>533</v>
      </c>
      <c r="C188" s="201">
        <v>422</v>
      </c>
      <c r="D188" s="202" t="s">
        <v>1381</v>
      </c>
      <c r="E188" s="201" t="s">
        <v>1382</v>
      </c>
      <c r="F188" s="201">
        <v>8</v>
      </c>
      <c r="G188" s="201" t="s">
        <v>96</v>
      </c>
      <c r="H188" s="201">
        <v>2.8E-3</v>
      </c>
      <c r="I188" s="201" t="s">
        <v>36</v>
      </c>
      <c r="J188" s="201" t="s">
        <v>97</v>
      </c>
      <c r="K188" s="201" t="s">
        <v>47</v>
      </c>
      <c r="L188" s="201">
        <v>1.0999999999999999E-2</v>
      </c>
      <c r="M188" s="201">
        <v>9.0909090909090904E-5</v>
      </c>
      <c r="N188" s="203">
        <f t="shared" si="7"/>
        <v>9.1000000000000003E-5</v>
      </c>
      <c r="O188" s="202">
        <v>36251</v>
      </c>
      <c r="P188" s="202" t="s">
        <v>166</v>
      </c>
      <c r="Q188" s="201" t="s">
        <v>190</v>
      </c>
      <c r="R188" s="201"/>
      <c r="S188" s="201" t="s">
        <v>170</v>
      </c>
      <c r="T188" s="211" t="s">
        <v>157</v>
      </c>
      <c r="U188" s="201" t="s">
        <v>1383</v>
      </c>
      <c r="V188" s="201" t="s">
        <v>278</v>
      </c>
      <c r="W188" s="201" t="str">
        <f t="shared" si="8"/>
        <v>Other Source</v>
      </c>
      <c r="X188" s="202">
        <v>45672</v>
      </c>
    </row>
    <row r="189" spans="1:24" x14ac:dyDescent="0.2">
      <c r="A189" s="194" t="str">
        <f t="shared" si="6"/>
        <v>422_DEQ</v>
      </c>
      <c r="B189" s="201">
        <v>533</v>
      </c>
      <c r="C189" s="201">
        <v>422</v>
      </c>
      <c r="D189" s="202" t="s">
        <v>1381</v>
      </c>
      <c r="E189" s="201" t="s">
        <v>1382</v>
      </c>
      <c r="F189" s="201" t="s">
        <v>3381</v>
      </c>
      <c r="G189" s="201" t="s">
        <v>96</v>
      </c>
      <c r="H189" s="201">
        <v>2.8E-3</v>
      </c>
      <c r="I189" s="201" t="s">
        <v>36</v>
      </c>
      <c r="J189" s="201" t="s">
        <v>97</v>
      </c>
      <c r="K189" s="201" t="s">
        <v>36</v>
      </c>
      <c r="L189" s="201">
        <v>3.6000000000000002E-4</v>
      </c>
      <c r="M189" s="201">
        <v>2.7777777777777779E-3</v>
      </c>
      <c r="N189" s="203">
        <f t="shared" si="7"/>
        <v>2.8E-3</v>
      </c>
      <c r="O189" s="202">
        <v>45264</v>
      </c>
      <c r="P189" s="202" t="s">
        <v>166</v>
      </c>
      <c r="Q189" s="201" t="s">
        <v>1384</v>
      </c>
      <c r="R189" s="201"/>
      <c r="S189" s="201" t="s">
        <v>168</v>
      </c>
      <c r="T189" s="211" t="s">
        <v>157</v>
      </c>
      <c r="U189" s="201" t="s">
        <v>1383</v>
      </c>
      <c r="V189" s="201" t="s">
        <v>278</v>
      </c>
      <c r="W189" s="201" t="str">
        <f t="shared" si="8"/>
        <v>Proposed TRV</v>
      </c>
      <c r="X189" s="202">
        <v>45672</v>
      </c>
    </row>
    <row r="190" spans="1:24" x14ac:dyDescent="0.2">
      <c r="A190" s="194" t="str">
        <f t="shared" si="6"/>
        <v>423_OEHHA</v>
      </c>
      <c r="B190" s="201">
        <v>534</v>
      </c>
      <c r="C190" s="201">
        <v>423</v>
      </c>
      <c r="D190" s="202" t="s">
        <v>1385</v>
      </c>
      <c r="E190" s="201" t="s">
        <v>1386</v>
      </c>
      <c r="F190" s="201">
        <v>8</v>
      </c>
      <c r="G190" s="201" t="s">
        <v>96</v>
      </c>
      <c r="H190" s="201">
        <v>5.5999999999999999E-5</v>
      </c>
      <c r="I190" s="201" t="s">
        <v>36</v>
      </c>
      <c r="J190" s="201" t="s">
        <v>97</v>
      </c>
      <c r="K190" s="201" t="s">
        <v>47</v>
      </c>
      <c r="L190" s="201">
        <v>1.0999999999999999E-2</v>
      </c>
      <c r="M190" s="201">
        <v>9.0909090909090904E-5</v>
      </c>
      <c r="N190" s="203">
        <f t="shared" si="7"/>
        <v>9.1000000000000003E-5</v>
      </c>
      <c r="O190" s="202">
        <v>36251</v>
      </c>
      <c r="P190" s="202" t="s">
        <v>166</v>
      </c>
      <c r="Q190" s="201" t="s">
        <v>1387</v>
      </c>
      <c r="R190" s="201"/>
      <c r="S190" s="201" t="s">
        <v>170</v>
      </c>
      <c r="T190" s="211" t="s">
        <v>157</v>
      </c>
      <c r="U190" s="201" t="s">
        <v>1388</v>
      </c>
      <c r="V190" s="201" t="s">
        <v>278</v>
      </c>
      <c r="W190" s="201" t="str">
        <f t="shared" si="8"/>
        <v>Other Source</v>
      </c>
      <c r="X190" s="202">
        <v>45672</v>
      </c>
    </row>
    <row r="191" spans="1:24" x14ac:dyDescent="0.2">
      <c r="A191" s="194" t="str">
        <f t="shared" si="6"/>
        <v>423_DEQ</v>
      </c>
      <c r="B191" s="201">
        <v>534</v>
      </c>
      <c r="C191" s="201">
        <v>423</v>
      </c>
      <c r="D191" s="202" t="s">
        <v>1385</v>
      </c>
      <c r="E191" s="201" t="s">
        <v>1386</v>
      </c>
      <c r="F191" s="201" t="s">
        <v>3381</v>
      </c>
      <c r="G191" s="201" t="s">
        <v>96</v>
      </c>
      <c r="H191" s="201">
        <v>5.5999999999999999E-5</v>
      </c>
      <c r="I191" s="201" t="s">
        <v>36</v>
      </c>
      <c r="J191" s="201" t="s">
        <v>97</v>
      </c>
      <c r="K191" s="201" t="s">
        <v>36</v>
      </c>
      <c r="L191" s="201">
        <v>1.7999999999999999E-2</v>
      </c>
      <c r="M191" s="201">
        <v>5.5555555555555558E-5</v>
      </c>
      <c r="N191" s="203">
        <f t="shared" si="7"/>
        <v>5.5999999999999999E-5</v>
      </c>
      <c r="O191" s="202">
        <v>45264</v>
      </c>
      <c r="P191" s="202" t="s">
        <v>166</v>
      </c>
      <c r="Q191" s="201" t="s">
        <v>3462</v>
      </c>
      <c r="R191" s="201"/>
      <c r="S191" s="201" t="s">
        <v>168</v>
      </c>
      <c r="T191" s="211" t="s">
        <v>157</v>
      </c>
      <c r="U191" s="201" t="s">
        <v>1388</v>
      </c>
      <c r="V191" s="201" t="s">
        <v>278</v>
      </c>
      <c r="W191" s="201" t="str">
        <f t="shared" si="8"/>
        <v>Proposed TRV</v>
      </c>
      <c r="X191" s="202">
        <v>45672</v>
      </c>
    </row>
    <row r="192" spans="1:24" x14ac:dyDescent="0.2">
      <c r="A192" s="194" t="str">
        <f t="shared" si="6"/>
        <v>436_OEHHA</v>
      </c>
      <c r="B192" s="201">
        <v>535</v>
      </c>
      <c r="C192" s="201">
        <v>436</v>
      </c>
      <c r="D192" s="202" t="s">
        <v>180</v>
      </c>
      <c r="E192" s="201" t="s">
        <v>181</v>
      </c>
      <c r="F192" s="201">
        <v>6</v>
      </c>
      <c r="G192" s="201" t="s">
        <v>96</v>
      </c>
      <c r="H192" s="201">
        <v>2.5999999999999998E-5</v>
      </c>
      <c r="I192" s="201" t="s">
        <v>36</v>
      </c>
      <c r="J192" s="201" t="s">
        <v>97</v>
      </c>
      <c r="K192" s="201" t="s">
        <v>47</v>
      </c>
      <c r="L192" s="201">
        <v>7.0999999999999994E-2</v>
      </c>
      <c r="M192" s="201">
        <v>1.4084507042253522E-5</v>
      </c>
      <c r="N192" s="203">
        <f t="shared" si="7"/>
        <v>1.4E-5</v>
      </c>
      <c r="O192" s="202">
        <v>36251</v>
      </c>
      <c r="P192" s="202" t="s">
        <v>98</v>
      </c>
      <c r="Q192" s="201" t="s">
        <v>184</v>
      </c>
      <c r="R192" s="201"/>
      <c r="S192" s="201" t="s">
        <v>185</v>
      </c>
      <c r="T192" s="211" t="s">
        <v>157</v>
      </c>
      <c r="U192" s="201" t="s">
        <v>3403</v>
      </c>
      <c r="V192" s="201" t="s">
        <v>97</v>
      </c>
      <c r="W192" s="201" t="str">
        <f t="shared" si="8"/>
        <v>Other Source</v>
      </c>
      <c r="X192" s="202">
        <v>45672</v>
      </c>
    </row>
    <row r="193" spans="1:24" x14ac:dyDescent="0.2">
      <c r="A193" s="194" t="str">
        <f t="shared" si="6"/>
        <v>436_DEQ</v>
      </c>
      <c r="B193" s="201">
        <v>535</v>
      </c>
      <c r="C193" s="201">
        <v>436</v>
      </c>
      <c r="D193" s="202" t="s">
        <v>180</v>
      </c>
      <c r="E193" s="201" t="s">
        <v>181</v>
      </c>
      <c r="F193" s="201" t="s">
        <v>3384</v>
      </c>
      <c r="G193" s="201" t="s">
        <v>96</v>
      </c>
      <c r="H193" s="201">
        <v>2.5999999999999998E-5</v>
      </c>
      <c r="I193" s="201" t="s">
        <v>36</v>
      </c>
      <c r="J193" s="201" t="s">
        <v>97</v>
      </c>
      <c r="K193" s="201" t="s">
        <v>36</v>
      </c>
      <c r="L193" s="201">
        <v>3.8399999999999997E-2</v>
      </c>
      <c r="M193" s="201">
        <v>2.6041666666666668E-5</v>
      </c>
      <c r="N193" s="203">
        <f t="shared" si="7"/>
        <v>2.5999999999999998E-5</v>
      </c>
      <c r="O193" s="202">
        <v>45414</v>
      </c>
      <c r="P193" s="202" t="s">
        <v>98</v>
      </c>
      <c r="Q193" s="201" t="s">
        <v>182</v>
      </c>
      <c r="R193" s="201" t="s">
        <v>183</v>
      </c>
      <c r="S193" s="201"/>
      <c r="T193" s="211" t="s">
        <v>157</v>
      </c>
      <c r="U193" s="201" t="s">
        <v>3403</v>
      </c>
      <c r="V193" s="201" t="s">
        <v>97</v>
      </c>
      <c r="W193" s="201" t="str">
        <f t="shared" si="8"/>
        <v>Proposed TRV</v>
      </c>
      <c r="X193" s="202">
        <v>45672</v>
      </c>
    </row>
    <row r="194" spans="1:24" x14ac:dyDescent="0.2">
      <c r="A194" s="194" t="str">
        <f t="shared" si="6"/>
        <v>437_OEHHA</v>
      </c>
      <c r="B194" s="201">
        <v>536</v>
      </c>
      <c r="C194" s="201">
        <v>437</v>
      </c>
      <c r="D194" s="202" t="s">
        <v>186</v>
      </c>
      <c r="E194" s="201" t="s">
        <v>187</v>
      </c>
      <c r="F194" s="201">
        <v>6</v>
      </c>
      <c r="G194" s="201" t="s">
        <v>96</v>
      </c>
      <c r="H194" s="201">
        <v>1.7000000000000001E-4</v>
      </c>
      <c r="I194" s="201" t="s">
        <v>36</v>
      </c>
      <c r="J194" s="201" t="s">
        <v>97</v>
      </c>
      <c r="K194" s="201" t="s">
        <v>47</v>
      </c>
      <c r="L194" s="201">
        <v>1.0999999999999999E-2</v>
      </c>
      <c r="M194" s="201">
        <v>9.0909090909090904E-5</v>
      </c>
      <c r="N194" s="203">
        <f t="shared" si="7"/>
        <v>9.1000000000000003E-5</v>
      </c>
      <c r="O194" s="202">
        <v>36251</v>
      </c>
      <c r="P194" s="202" t="s">
        <v>166</v>
      </c>
      <c r="Q194" s="201" t="s">
        <v>190</v>
      </c>
      <c r="R194" s="201"/>
      <c r="S194" s="201" t="s">
        <v>170</v>
      </c>
      <c r="T194" s="211" t="s">
        <v>157</v>
      </c>
      <c r="U194" s="201" t="s">
        <v>189</v>
      </c>
      <c r="V194" s="201" t="s">
        <v>97</v>
      </c>
      <c r="W194" s="201" t="str">
        <f t="shared" si="8"/>
        <v>Other Source</v>
      </c>
      <c r="X194" s="202">
        <v>45672</v>
      </c>
    </row>
    <row r="195" spans="1:24" x14ac:dyDescent="0.2">
      <c r="A195" s="194" t="str">
        <f t="shared" si="6"/>
        <v>437_DEQ</v>
      </c>
      <c r="B195" s="201">
        <v>536</v>
      </c>
      <c r="C195" s="201">
        <v>437</v>
      </c>
      <c r="D195" s="202" t="s">
        <v>186</v>
      </c>
      <c r="E195" s="201" t="s">
        <v>187</v>
      </c>
      <c r="F195" s="201" t="s">
        <v>3384</v>
      </c>
      <c r="G195" s="201" t="s">
        <v>96</v>
      </c>
      <c r="H195" s="201">
        <v>1.7000000000000001E-4</v>
      </c>
      <c r="I195" s="201" t="s">
        <v>36</v>
      </c>
      <c r="J195" s="201" t="s">
        <v>97</v>
      </c>
      <c r="K195" s="201" t="s">
        <v>36</v>
      </c>
      <c r="L195" s="201">
        <v>6.0000000000000001E-3</v>
      </c>
      <c r="M195" s="201">
        <v>1.6666666666666669E-4</v>
      </c>
      <c r="N195" s="203">
        <f t="shared" si="7"/>
        <v>1.7000000000000001E-4</v>
      </c>
      <c r="O195" s="202">
        <v>45265</v>
      </c>
      <c r="P195" s="202" t="s">
        <v>166</v>
      </c>
      <c r="Q195" s="201" t="s">
        <v>188</v>
      </c>
      <c r="R195" s="201"/>
      <c r="S195" s="201" t="s">
        <v>168</v>
      </c>
      <c r="T195" s="211" t="s">
        <v>157</v>
      </c>
      <c r="U195" s="201" t="s">
        <v>189</v>
      </c>
      <c r="V195" s="201" t="s">
        <v>97</v>
      </c>
      <c r="W195" s="201" t="str">
        <f t="shared" si="8"/>
        <v>Proposed TRV</v>
      </c>
      <c r="X195" s="202">
        <v>45672</v>
      </c>
    </row>
    <row r="196" spans="1:24" x14ac:dyDescent="0.2">
      <c r="A196" s="194" t="str">
        <f t="shared" si="6"/>
        <v>438_OEHHA</v>
      </c>
      <c r="B196" s="201">
        <v>537</v>
      </c>
      <c r="C196" s="201">
        <v>438</v>
      </c>
      <c r="D196" s="202" t="s">
        <v>191</v>
      </c>
      <c r="E196" s="201" t="s">
        <v>192</v>
      </c>
      <c r="F196" s="201">
        <v>6</v>
      </c>
      <c r="G196" s="201" t="s">
        <v>96</v>
      </c>
      <c r="H196" s="201">
        <v>1.6999999999999999E-3</v>
      </c>
      <c r="I196" s="201" t="s">
        <v>36</v>
      </c>
      <c r="J196" s="201" t="s">
        <v>97</v>
      </c>
      <c r="K196" s="201" t="s">
        <v>47</v>
      </c>
      <c r="L196" s="201">
        <v>1.1000000000000001E-3</v>
      </c>
      <c r="M196" s="201">
        <v>9.0909090909090898E-4</v>
      </c>
      <c r="N196" s="203">
        <f t="shared" si="7"/>
        <v>9.1E-4</v>
      </c>
      <c r="O196" s="202">
        <v>36251</v>
      </c>
      <c r="P196" s="202" t="s">
        <v>166</v>
      </c>
      <c r="Q196" s="201" t="s">
        <v>195</v>
      </c>
      <c r="R196" s="201"/>
      <c r="S196" s="201" t="s">
        <v>170</v>
      </c>
      <c r="T196" s="211" t="s">
        <v>157</v>
      </c>
      <c r="U196" s="201" t="s">
        <v>194</v>
      </c>
      <c r="V196" s="201" t="s">
        <v>97</v>
      </c>
      <c r="W196" s="201" t="str">
        <f t="shared" si="8"/>
        <v>Other Source</v>
      </c>
      <c r="X196" s="202">
        <v>45672</v>
      </c>
    </row>
    <row r="197" spans="1:24" x14ac:dyDescent="0.2">
      <c r="A197" s="194" t="str">
        <f t="shared" ref="A197:A238" si="9">C197&amp;"_"&amp;K197</f>
        <v>438_DEQ</v>
      </c>
      <c r="B197" s="201">
        <v>537</v>
      </c>
      <c r="C197" s="201">
        <v>438</v>
      </c>
      <c r="D197" s="202" t="s">
        <v>191</v>
      </c>
      <c r="E197" s="201" t="s">
        <v>192</v>
      </c>
      <c r="F197" s="201" t="s">
        <v>3384</v>
      </c>
      <c r="G197" s="201" t="s">
        <v>96</v>
      </c>
      <c r="H197" s="201">
        <v>1.6999999999999999E-3</v>
      </c>
      <c r="I197" s="201" t="s">
        <v>36</v>
      </c>
      <c r="J197" s="201" t="s">
        <v>97</v>
      </c>
      <c r="K197" s="201" t="s">
        <v>36</v>
      </c>
      <c r="L197" s="201">
        <v>5.9999999999999995E-4</v>
      </c>
      <c r="M197" s="201">
        <v>1.6666666666666668E-3</v>
      </c>
      <c r="N197" s="203">
        <f t="shared" ref="N197:N238" si="10">IF(M197="--","--",ROUND(M197,2-(1+INT(LOG10(ABS(M197))))))</f>
        <v>1.6999999999999999E-3</v>
      </c>
      <c r="O197" s="202">
        <v>45265</v>
      </c>
      <c r="P197" s="202" t="s">
        <v>166</v>
      </c>
      <c r="Q197" s="201" t="s">
        <v>193</v>
      </c>
      <c r="R197" s="201"/>
      <c r="S197" s="201" t="s">
        <v>168</v>
      </c>
      <c r="T197" s="211" t="s">
        <v>157</v>
      </c>
      <c r="U197" s="201" t="s">
        <v>194</v>
      </c>
      <c r="V197" s="201" t="s">
        <v>97</v>
      </c>
      <c r="W197" s="201" t="str">
        <f t="shared" ref="W197:W238" si="11">IF(I197=K197,"Proposed TRV","Other Source")</f>
        <v>Proposed TRV</v>
      </c>
      <c r="X197" s="202">
        <v>45672</v>
      </c>
    </row>
    <row r="198" spans="1:24" x14ac:dyDescent="0.2">
      <c r="A198" s="194" t="str">
        <f t="shared" si="9"/>
        <v>424_DEQ</v>
      </c>
      <c r="B198" s="201">
        <v>538</v>
      </c>
      <c r="C198" s="201">
        <v>424</v>
      </c>
      <c r="D198" s="202" t="s">
        <v>1414</v>
      </c>
      <c r="E198" s="201" t="s">
        <v>1415</v>
      </c>
      <c r="F198" s="201" t="s">
        <v>3381</v>
      </c>
      <c r="G198" s="201" t="s">
        <v>96</v>
      </c>
      <c r="H198" s="201">
        <v>2.1000000000000001E-2</v>
      </c>
      <c r="I198" s="201" t="s">
        <v>36</v>
      </c>
      <c r="J198" s="201" t="s">
        <v>278</v>
      </c>
      <c r="K198" s="201" t="s">
        <v>36</v>
      </c>
      <c r="L198" s="201">
        <v>4.8000000000000001E-5</v>
      </c>
      <c r="M198" s="201">
        <v>2.0833333333333336E-2</v>
      </c>
      <c r="N198" s="203">
        <f t="shared" si="10"/>
        <v>2.1000000000000001E-2</v>
      </c>
      <c r="O198" s="202">
        <v>45264</v>
      </c>
      <c r="P198" s="202" t="s">
        <v>166</v>
      </c>
      <c r="Q198" s="201" t="s">
        <v>1416</v>
      </c>
      <c r="R198" s="201"/>
      <c r="S198" s="201" t="s">
        <v>168</v>
      </c>
      <c r="T198" s="211" t="s">
        <v>157</v>
      </c>
      <c r="U198" s="201" t="s">
        <v>1417</v>
      </c>
      <c r="V198" s="201" t="s">
        <v>278</v>
      </c>
      <c r="W198" s="201" t="str">
        <f t="shared" si="11"/>
        <v>Proposed TRV</v>
      </c>
      <c r="X198" s="202">
        <v>45672</v>
      </c>
    </row>
    <row r="199" spans="1:24" x14ac:dyDescent="0.2">
      <c r="A199" s="194" t="str">
        <f t="shared" si="9"/>
        <v>426_OEHHA</v>
      </c>
      <c r="B199" s="201">
        <v>540</v>
      </c>
      <c r="C199" s="201">
        <v>426</v>
      </c>
      <c r="D199" s="202" t="s">
        <v>1389</v>
      </c>
      <c r="E199" s="201" t="s">
        <v>1390</v>
      </c>
      <c r="F199" s="201">
        <v>8</v>
      </c>
      <c r="G199" s="201" t="s">
        <v>96</v>
      </c>
      <c r="H199" s="201">
        <v>2.4E-2</v>
      </c>
      <c r="I199" s="201" t="s">
        <v>36</v>
      </c>
      <c r="J199" s="201" t="s">
        <v>97</v>
      </c>
      <c r="K199" s="201" t="s">
        <v>47</v>
      </c>
      <c r="L199" s="201">
        <v>1.1E-4</v>
      </c>
      <c r="M199" s="201">
        <v>9.0909090909090905E-3</v>
      </c>
      <c r="N199" s="203">
        <f t="shared" si="10"/>
        <v>9.1000000000000004E-3</v>
      </c>
      <c r="O199" s="202">
        <v>36251</v>
      </c>
      <c r="P199" s="202" t="s">
        <v>166</v>
      </c>
      <c r="Q199" s="201" t="s">
        <v>215</v>
      </c>
      <c r="R199" s="201"/>
      <c r="S199" s="201" t="s">
        <v>170</v>
      </c>
      <c r="T199" s="211" t="s">
        <v>157</v>
      </c>
      <c r="U199" s="201" t="s">
        <v>1391</v>
      </c>
      <c r="V199" s="201" t="s">
        <v>278</v>
      </c>
      <c r="W199" s="201" t="str">
        <f t="shared" si="11"/>
        <v>Other Source</v>
      </c>
      <c r="X199" s="202">
        <v>45672</v>
      </c>
    </row>
    <row r="200" spans="1:24" x14ac:dyDescent="0.2">
      <c r="A200" s="194" t="str">
        <f t="shared" si="9"/>
        <v>426_DEQ</v>
      </c>
      <c r="B200" s="201">
        <v>540</v>
      </c>
      <c r="C200" s="201">
        <v>426</v>
      </c>
      <c r="D200" s="202" t="s">
        <v>1389</v>
      </c>
      <c r="E200" s="201" t="s">
        <v>1390</v>
      </c>
      <c r="F200" s="201" t="s">
        <v>3381</v>
      </c>
      <c r="G200" s="201" t="s">
        <v>96</v>
      </c>
      <c r="H200" s="201">
        <v>2.4E-2</v>
      </c>
      <c r="I200" s="201" t="s">
        <v>36</v>
      </c>
      <c r="J200" s="201" t="s">
        <v>97</v>
      </c>
      <c r="K200" s="201" t="s">
        <v>36</v>
      </c>
      <c r="L200" s="201">
        <v>4.1999999999999998E-5</v>
      </c>
      <c r="M200" s="201">
        <v>2.3809523809523808E-2</v>
      </c>
      <c r="N200" s="203">
        <f t="shared" si="10"/>
        <v>2.4E-2</v>
      </c>
      <c r="O200" s="202">
        <v>45264</v>
      </c>
      <c r="P200" s="202" t="s">
        <v>166</v>
      </c>
      <c r="Q200" s="201" t="s">
        <v>1392</v>
      </c>
      <c r="R200" s="201"/>
      <c r="S200" s="201" t="s">
        <v>168</v>
      </c>
      <c r="T200" s="211" t="s">
        <v>157</v>
      </c>
      <c r="U200" s="201" t="s">
        <v>1391</v>
      </c>
      <c r="V200" s="201" t="s">
        <v>278</v>
      </c>
      <c r="W200" s="201" t="str">
        <f t="shared" si="11"/>
        <v>Proposed TRV</v>
      </c>
      <c r="X200" s="202">
        <v>45672</v>
      </c>
    </row>
    <row r="201" spans="1:24" x14ac:dyDescent="0.2">
      <c r="A201" s="194" t="str">
        <f t="shared" si="9"/>
        <v>439_OEHHA</v>
      </c>
      <c r="B201" s="201">
        <v>541</v>
      </c>
      <c r="C201" s="201">
        <v>439</v>
      </c>
      <c r="D201" s="202" t="s">
        <v>196</v>
      </c>
      <c r="E201" s="201" t="s">
        <v>197</v>
      </c>
      <c r="F201" s="201">
        <v>6</v>
      </c>
      <c r="G201" s="201" t="s">
        <v>96</v>
      </c>
      <c r="H201" s="201">
        <v>2.9999999999999997E-4</v>
      </c>
      <c r="I201" s="201" t="s">
        <v>36</v>
      </c>
      <c r="J201" s="201" t="s">
        <v>97</v>
      </c>
      <c r="K201" s="201" t="s">
        <v>47</v>
      </c>
      <c r="L201" s="201">
        <v>6.3E-3</v>
      </c>
      <c r="M201" s="201">
        <v>1.5873015873015873E-4</v>
      </c>
      <c r="N201" s="203">
        <f t="shared" si="10"/>
        <v>1.6000000000000001E-4</v>
      </c>
      <c r="O201" s="202">
        <v>36251</v>
      </c>
      <c r="P201" s="202" t="s">
        <v>98</v>
      </c>
      <c r="Q201" s="201" t="s">
        <v>200</v>
      </c>
      <c r="R201" s="201"/>
      <c r="S201" s="201" t="s">
        <v>170</v>
      </c>
      <c r="T201" s="211" t="s">
        <v>157</v>
      </c>
      <c r="U201" s="201" t="s">
        <v>199</v>
      </c>
      <c r="V201" s="201" t="s">
        <v>97</v>
      </c>
      <c r="W201" s="201" t="str">
        <f t="shared" si="11"/>
        <v>Other Source</v>
      </c>
      <c r="X201" s="202">
        <v>45672</v>
      </c>
    </row>
    <row r="202" spans="1:24" x14ac:dyDescent="0.2">
      <c r="A202" s="194" t="str">
        <f t="shared" si="9"/>
        <v>439_DEQ</v>
      </c>
      <c r="B202" s="201">
        <v>541</v>
      </c>
      <c r="C202" s="201">
        <v>439</v>
      </c>
      <c r="D202" s="202" t="s">
        <v>196</v>
      </c>
      <c r="E202" s="201" t="s">
        <v>197</v>
      </c>
      <c r="F202" s="201" t="s">
        <v>3384</v>
      </c>
      <c r="G202" s="201" t="s">
        <v>96</v>
      </c>
      <c r="H202" s="201">
        <v>2.9999999999999997E-4</v>
      </c>
      <c r="I202" s="201" t="s">
        <v>36</v>
      </c>
      <c r="J202" s="201" t="s">
        <v>97</v>
      </c>
      <c r="K202" s="201" t="s">
        <v>36</v>
      </c>
      <c r="L202" s="201">
        <v>3.3600000000000001E-3</v>
      </c>
      <c r="M202" s="201">
        <v>2.9761904761904765E-4</v>
      </c>
      <c r="N202" s="203">
        <f t="shared" si="10"/>
        <v>2.9999999999999997E-4</v>
      </c>
      <c r="O202" s="202">
        <v>45414</v>
      </c>
      <c r="P202" s="202" t="s">
        <v>98</v>
      </c>
      <c r="Q202" s="201" t="s">
        <v>198</v>
      </c>
      <c r="R202" s="201"/>
      <c r="S202" s="201"/>
      <c r="T202" s="211" t="s">
        <v>157</v>
      </c>
      <c r="U202" s="201" t="s">
        <v>199</v>
      </c>
      <c r="V202" s="201" t="s">
        <v>97</v>
      </c>
      <c r="W202" s="201" t="str">
        <f t="shared" si="11"/>
        <v>Proposed TRV</v>
      </c>
      <c r="X202" s="202">
        <v>45672</v>
      </c>
    </row>
    <row r="203" spans="1:24" x14ac:dyDescent="0.2">
      <c r="A203" s="194" t="str">
        <f t="shared" si="9"/>
        <v>440_OEHHA</v>
      </c>
      <c r="B203" s="201">
        <v>542</v>
      </c>
      <c r="C203" s="201">
        <v>440</v>
      </c>
      <c r="D203" s="202" t="s">
        <v>1266</v>
      </c>
      <c r="E203" s="201" t="s">
        <v>1267</v>
      </c>
      <c r="F203" s="201">
        <v>8</v>
      </c>
      <c r="G203" s="201" t="s">
        <v>96</v>
      </c>
      <c r="H203" s="201">
        <v>1.6999999999999999E-3</v>
      </c>
      <c r="I203" s="201" t="s">
        <v>36</v>
      </c>
      <c r="J203" s="201" t="s">
        <v>97</v>
      </c>
      <c r="K203" s="201" t="s">
        <v>47</v>
      </c>
      <c r="L203" s="201">
        <v>1.1000000000000001E-3</v>
      </c>
      <c r="M203" s="201">
        <v>9.0909090909090898E-4</v>
      </c>
      <c r="N203" s="203">
        <f t="shared" si="10"/>
        <v>9.1E-4</v>
      </c>
      <c r="O203" s="202">
        <v>36251</v>
      </c>
      <c r="P203" s="202" t="s">
        <v>166</v>
      </c>
      <c r="Q203" s="201" t="s">
        <v>1268</v>
      </c>
      <c r="R203" s="201"/>
      <c r="S203" s="201" t="s">
        <v>170</v>
      </c>
      <c r="T203" s="211" t="s">
        <v>157</v>
      </c>
      <c r="U203" s="201" t="s">
        <v>1269</v>
      </c>
      <c r="V203" s="201" t="s">
        <v>278</v>
      </c>
      <c r="W203" s="201" t="str">
        <f t="shared" si="11"/>
        <v>Other Source</v>
      </c>
      <c r="X203" s="202">
        <v>45672</v>
      </c>
    </row>
    <row r="204" spans="1:24" x14ac:dyDescent="0.2">
      <c r="A204" s="194" t="str">
        <f t="shared" si="9"/>
        <v>440_DEQ</v>
      </c>
      <c r="B204" s="201">
        <v>542</v>
      </c>
      <c r="C204" s="201">
        <v>440</v>
      </c>
      <c r="D204" s="202" t="s">
        <v>1266</v>
      </c>
      <c r="E204" s="201" t="s">
        <v>1267</v>
      </c>
      <c r="F204" s="201" t="s">
        <v>3381</v>
      </c>
      <c r="G204" s="201" t="s">
        <v>96</v>
      </c>
      <c r="H204" s="201">
        <v>1.6999999999999999E-3</v>
      </c>
      <c r="I204" s="201" t="s">
        <v>36</v>
      </c>
      <c r="J204" s="201" t="s">
        <v>97</v>
      </c>
      <c r="K204" s="201" t="s">
        <v>36</v>
      </c>
      <c r="L204" s="201">
        <v>5.9999999999999995E-4</v>
      </c>
      <c r="M204" s="201">
        <v>1.6666666666666668E-3</v>
      </c>
      <c r="N204" s="203">
        <f t="shared" si="10"/>
        <v>1.6999999999999999E-3</v>
      </c>
      <c r="O204" s="202">
        <v>45265</v>
      </c>
      <c r="P204" s="202" t="s">
        <v>166</v>
      </c>
      <c r="Q204" s="201" t="s">
        <v>1270</v>
      </c>
      <c r="R204" s="201"/>
      <c r="S204" s="201" t="s">
        <v>168</v>
      </c>
      <c r="T204" s="211" t="s">
        <v>157</v>
      </c>
      <c r="U204" s="201" t="s">
        <v>1269</v>
      </c>
      <c r="V204" s="201" t="s">
        <v>278</v>
      </c>
      <c r="W204" s="201" t="str">
        <f t="shared" si="11"/>
        <v>Proposed TRV</v>
      </c>
      <c r="X204" s="202">
        <v>45672</v>
      </c>
    </row>
    <row r="205" spans="1:24" x14ac:dyDescent="0.2">
      <c r="A205" s="194" t="str">
        <f t="shared" si="9"/>
        <v>1059T_DEQ</v>
      </c>
      <c r="B205" s="201">
        <v>543</v>
      </c>
      <c r="C205" s="201" t="s">
        <v>852</v>
      </c>
      <c r="D205" s="202" t="s">
        <v>853</v>
      </c>
      <c r="E205" s="201" t="s">
        <v>854</v>
      </c>
      <c r="F205" s="201">
        <v>6</v>
      </c>
      <c r="G205" s="201" t="s">
        <v>96</v>
      </c>
      <c r="H205" s="201">
        <v>0.14000000000000001</v>
      </c>
      <c r="I205" s="201" t="s">
        <v>36</v>
      </c>
      <c r="J205" s="201" t="s">
        <v>278</v>
      </c>
      <c r="K205" s="201" t="s">
        <v>36</v>
      </c>
      <c r="L205" s="212">
        <v>7.1428571428571402E-6</v>
      </c>
      <c r="M205" s="201">
        <v>0.14000000000000001</v>
      </c>
      <c r="N205" s="203">
        <f t="shared" si="10"/>
        <v>0.14000000000000001</v>
      </c>
      <c r="O205" s="202">
        <v>39566</v>
      </c>
      <c r="P205" s="202" t="s">
        <v>98</v>
      </c>
      <c r="Q205" s="201" t="s">
        <v>3456</v>
      </c>
      <c r="R205" s="201"/>
      <c r="S205" s="201" t="s">
        <v>1283</v>
      </c>
      <c r="T205" s="211" t="s">
        <v>157</v>
      </c>
      <c r="U205" s="201" t="s">
        <v>1284</v>
      </c>
      <c r="V205" s="201" t="s">
        <v>97</v>
      </c>
      <c r="W205" s="201" t="str">
        <f t="shared" si="11"/>
        <v>Proposed TRV</v>
      </c>
      <c r="X205" s="202">
        <v>45672</v>
      </c>
    </row>
    <row r="206" spans="1:24" x14ac:dyDescent="0.2">
      <c r="A206" s="194" t="str">
        <f t="shared" si="9"/>
        <v>428_OEHHA</v>
      </c>
      <c r="B206" s="201">
        <v>547</v>
      </c>
      <c r="C206" s="201">
        <v>428</v>
      </c>
      <c r="D206" s="202" t="s">
        <v>1393</v>
      </c>
      <c r="E206" s="201" t="s">
        <v>1394</v>
      </c>
      <c r="F206" s="201">
        <v>6</v>
      </c>
      <c r="G206" s="201" t="s">
        <v>96</v>
      </c>
      <c r="H206" s="201">
        <v>2.9000000000000001E-2</v>
      </c>
      <c r="I206" s="201" t="s">
        <v>47</v>
      </c>
      <c r="J206" s="201" t="s">
        <v>278</v>
      </c>
      <c r="K206" s="201" t="s">
        <v>47</v>
      </c>
      <c r="L206" s="201">
        <v>3.4E-5</v>
      </c>
      <c r="M206" s="201">
        <v>2.9411764705882353E-2</v>
      </c>
      <c r="N206" s="203">
        <f t="shared" si="10"/>
        <v>2.9000000000000001E-2</v>
      </c>
      <c r="O206" s="202">
        <v>38200</v>
      </c>
      <c r="P206" s="202" t="s">
        <v>98</v>
      </c>
      <c r="Q206" s="201" t="s">
        <v>1395</v>
      </c>
      <c r="R206" s="201"/>
      <c r="S206" s="201" t="s">
        <v>1396</v>
      </c>
      <c r="T206" s="204" t="s">
        <v>101</v>
      </c>
      <c r="U206" s="201" t="s">
        <v>1397</v>
      </c>
      <c r="V206" s="201" t="s">
        <v>278</v>
      </c>
      <c r="W206" s="201" t="str">
        <f t="shared" si="11"/>
        <v>Proposed TRV</v>
      </c>
      <c r="X206" s="202">
        <v>45672</v>
      </c>
    </row>
    <row r="207" spans="1:24" x14ac:dyDescent="0.2">
      <c r="A207" s="194" t="str">
        <f t="shared" si="9"/>
        <v>441_OEHHA</v>
      </c>
      <c r="B207" s="201">
        <v>549</v>
      </c>
      <c r="C207" s="201">
        <v>441</v>
      </c>
      <c r="D207" s="202" t="s">
        <v>201</v>
      </c>
      <c r="E207" s="201" t="s">
        <v>202</v>
      </c>
      <c r="F207" s="201">
        <v>6</v>
      </c>
      <c r="G207" s="201" t="s">
        <v>96</v>
      </c>
      <c r="H207" s="201">
        <v>8.3000000000000004E-2</v>
      </c>
      <c r="I207" s="201" t="s">
        <v>36</v>
      </c>
      <c r="J207" s="201" t="s">
        <v>97</v>
      </c>
      <c r="K207" s="201" t="s">
        <v>47</v>
      </c>
      <c r="L207" s="201">
        <v>3.6999999999999998E-5</v>
      </c>
      <c r="M207" s="201">
        <v>2.7027027027027029E-2</v>
      </c>
      <c r="N207" s="203">
        <f t="shared" si="10"/>
        <v>2.7E-2</v>
      </c>
      <c r="O207" s="202">
        <v>36251</v>
      </c>
      <c r="P207" s="202" t="s">
        <v>98</v>
      </c>
      <c r="Q207" s="201" t="s">
        <v>205</v>
      </c>
      <c r="R207" s="201"/>
      <c r="S207" s="201" t="s">
        <v>206</v>
      </c>
      <c r="T207" s="211" t="s">
        <v>157</v>
      </c>
      <c r="U207" s="201" t="s">
        <v>204</v>
      </c>
      <c r="V207" s="201" t="s">
        <v>97</v>
      </c>
      <c r="W207" s="201" t="str">
        <f t="shared" si="11"/>
        <v>Other Source</v>
      </c>
      <c r="X207" s="202">
        <v>45672</v>
      </c>
    </row>
    <row r="208" spans="1:24" x14ac:dyDescent="0.2">
      <c r="A208" s="194" t="str">
        <f t="shared" si="9"/>
        <v>441_DEQ</v>
      </c>
      <c r="B208" s="201">
        <v>549</v>
      </c>
      <c r="C208" s="201">
        <v>441</v>
      </c>
      <c r="D208" s="202" t="s">
        <v>201</v>
      </c>
      <c r="E208" s="201" t="s">
        <v>202</v>
      </c>
      <c r="F208" s="201" t="s">
        <v>3384</v>
      </c>
      <c r="G208" s="201" t="s">
        <v>96</v>
      </c>
      <c r="H208" s="201">
        <v>8.3000000000000004E-2</v>
      </c>
      <c r="I208" s="201" t="s">
        <v>36</v>
      </c>
      <c r="J208" s="201" t="s">
        <v>97</v>
      </c>
      <c r="K208" s="201" t="s">
        <v>36</v>
      </c>
      <c r="L208" s="201">
        <v>1.2E-5</v>
      </c>
      <c r="M208" s="213">
        <v>8.3299999999999999E-2</v>
      </c>
      <c r="N208" s="203">
        <f t="shared" si="10"/>
        <v>8.3000000000000004E-2</v>
      </c>
      <c r="O208" s="202">
        <v>45408</v>
      </c>
      <c r="P208" s="202" t="s">
        <v>98</v>
      </c>
      <c r="Q208" s="201" t="s">
        <v>203</v>
      </c>
      <c r="R208" s="201"/>
      <c r="S208" s="201"/>
      <c r="T208" s="211" t="s">
        <v>157</v>
      </c>
      <c r="U208" s="201" t="s">
        <v>204</v>
      </c>
      <c r="V208" s="201" t="s">
        <v>97</v>
      </c>
      <c r="W208" s="201" t="str">
        <f t="shared" si="11"/>
        <v>Proposed TRV</v>
      </c>
      <c r="X208" s="202">
        <v>45672</v>
      </c>
    </row>
    <row r="209" spans="1:24" x14ac:dyDescent="0.2">
      <c r="A209" s="194" t="str">
        <f t="shared" si="9"/>
        <v>442_OEHHA</v>
      </c>
      <c r="B209" s="201">
        <v>550</v>
      </c>
      <c r="C209" s="201">
        <v>442</v>
      </c>
      <c r="D209" s="202" t="s">
        <v>1293</v>
      </c>
      <c r="E209" s="201" t="s">
        <v>1294</v>
      </c>
      <c r="F209" s="201">
        <v>8</v>
      </c>
      <c r="G209" s="201" t="s">
        <v>96</v>
      </c>
      <c r="H209" s="201">
        <v>1.7000000000000001E-4</v>
      </c>
      <c r="I209" s="201" t="s">
        <v>36</v>
      </c>
      <c r="J209" s="201" t="s">
        <v>97</v>
      </c>
      <c r="K209" s="201" t="s">
        <v>47</v>
      </c>
      <c r="L209" s="201">
        <v>1.0999999999999999E-2</v>
      </c>
      <c r="M209" s="201">
        <v>9.0909090909090904E-5</v>
      </c>
      <c r="N209" s="203">
        <f t="shared" si="10"/>
        <v>9.1000000000000003E-5</v>
      </c>
      <c r="O209" s="202">
        <v>36251</v>
      </c>
      <c r="P209" s="202" t="s">
        <v>166</v>
      </c>
      <c r="Q209" s="201" t="s">
        <v>1295</v>
      </c>
      <c r="R209" s="201"/>
      <c r="S209" s="201" t="s">
        <v>170</v>
      </c>
      <c r="T209" s="211" t="s">
        <v>157</v>
      </c>
      <c r="U209" s="201" t="s">
        <v>977</v>
      </c>
      <c r="V209" s="201" t="s">
        <v>278</v>
      </c>
      <c r="W209" s="201" t="str">
        <f t="shared" si="11"/>
        <v>Other Source</v>
      </c>
      <c r="X209" s="202">
        <v>45672</v>
      </c>
    </row>
    <row r="210" spans="1:24" x14ac:dyDescent="0.2">
      <c r="A210" s="194" t="str">
        <f t="shared" si="9"/>
        <v>442_DEQ</v>
      </c>
      <c r="B210" s="201">
        <v>550</v>
      </c>
      <c r="C210" s="201">
        <v>442</v>
      </c>
      <c r="D210" s="202" t="s">
        <v>1293</v>
      </c>
      <c r="E210" s="201" t="s">
        <v>1294</v>
      </c>
      <c r="F210" s="201" t="s">
        <v>3381</v>
      </c>
      <c r="G210" s="201" t="s">
        <v>96</v>
      </c>
      <c r="H210" s="201">
        <v>1.7000000000000001E-4</v>
      </c>
      <c r="I210" s="201" t="s">
        <v>36</v>
      </c>
      <c r="J210" s="201" t="s">
        <v>97</v>
      </c>
      <c r="K210" s="201" t="s">
        <v>36</v>
      </c>
      <c r="L210" s="201">
        <v>6.0000000000000001E-3</v>
      </c>
      <c r="M210" s="201">
        <v>1.6666666666666669E-4</v>
      </c>
      <c r="N210" s="203">
        <f t="shared" si="10"/>
        <v>1.7000000000000001E-4</v>
      </c>
      <c r="O210" s="202">
        <v>45265</v>
      </c>
      <c r="P210" s="202" t="s">
        <v>166</v>
      </c>
      <c r="Q210" s="201" t="s">
        <v>188</v>
      </c>
      <c r="R210" s="201"/>
      <c r="S210" s="201" t="s">
        <v>168</v>
      </c>
      <c r="T210" s="211" t="s">
        <v>157</v>
      </c>
      <c r="U210" s="201" t="s">
        <v>977</v>
      </c>
      <c r="V210" s="201" t="s">
        <v>278</v>
      </c>
      <c r="W210" s="201" t="str">
        <f t="shared" si="11"/>
        <v>Proposed TRV</v>
      </c>
      <c r="X210" s="202">
        <v>45672</v>
      </c>
    </row>
    <row r="211" spans="1:24" x14ac:dyDescent="0.2">
      <c r="A211" s="194" t="str">
        <f t="shared" si="9"/>
        <v>443_OEHHA</v>
      </c>
      <c r="B211" s="201">
        <v>551</v>
      </c>
      <c r="C211" s="201">
        <v>443</v>
      </c>
      <c r="D211" s="202" t="s">
        <v>207</v>
      </c>
      <c r="E211" s="201" t="s">
        <v>208</v>
      </c>
      <c r="F211" s="201">
        <v>6</v>
      </c>
      <c r="G211" s="201" t="s">
        <v>96</v>
      </c>
      <c r="H211" s="201">
        <v>0.17</v>
      </c>
      <c r="I211" s="201" t="s">
        <v>36</v>
      </c>
      <c r="J211" s="201" t="s">
        <v>97</v>
      </c>
      <c r="K211" s="201" t="s">
        <v>47</v>
      </c>
      <c r="L211" s="201">
        <v>1.1E-5</v>
      </c>
      <c r="M211" s="201">
        <v>9.0909090909090912E-2</v>
      </c>
      <c r="N211" s="203">
        <f t="shared" si="10"/>
        <v>9.0999999999999998E-2</v>
      </c>
      <c r="O211" s="202">
        <v>36251</v>
      </c>
      <c r="P211" s="202" t="s">
        <v>166</v>
      </c>
      <c r="Q211" s="201" t="s">
        <v>210</v>
      </c>
      <c r="R211" s="201"/>
      <c r="S211" s="201" t="s">
        <v>170</v>
      </c>
      <c r="T211" s="211" t="s">
        <v>157</v>
      </c>
      <c r="U211" s="201" t="s">
        <v>209</v>
      </c>
      <c r="V211" s="201" t="s">
        <v>97</v>
      </c>
      <c r="W211" s="201" t="str">
        <f t="shared" si="11"/>
        <v>Other Source</v>
      </c>
      <c r="X211" s="202">
        <v>45672</v>
      </c>
    </row>
    <row r="212" spans="1:24" x14ac:dyDescent="0.2">
      <c r="A212" s="194" t="str">
        <f t="shared" si="9"/>
        <v>443_DEQ</v>
      </c>
      <c r="B212" s="201">
        <v>551</v>
      </c>
      <c r="C212" s="201">
        <v>443</v>
      </c>
      <c r="D212" s="202" t="s">
        <v>207</v>
      </c>
      <c r="E212" s="201" t="s">
        <v>208</v>
      </c>
      <c r="F212" s="201" t="s">
        <v>3384</v>
      </c>
      <c r="G212" s="201" t="s">
        <v>96</v>
      </c>
      <c r="H212" s="201">
        <v>0.17</v>
      </c>
      <c r="I212" s="201" t="s">
        <v>36</v>
      </c>
      <c r="J212" s="201" t="s">
        <v>97</v>
      </c>
      <c r="K212" s="201" t="s">
        <v>36</v>
      </c>
      <c r="L212" s="201">
        <v>6.0000000000000002E-6</v>
      </c>
      <c r="M212" s="201">
        <v>0.16666666666666669</v>
      </c>
      <c r="N212" s="203">
        <f t="shared" si="10"/>
        <v>0.17</v>
      </c>
      <c r="O212" s="202">
        <v>45265</v>
      </c>
      <c r="P212" s="202" t="s">
        <v>166</v>
      </c>
      <c r="Q212" s="201" t="s">
        <v>3399</v>
      </c>
      <c r="R212" s="201"/>
      <c r="S212" s="201" t="s">
        <v>168</v>
      </c>
      <c r="T212" s="211" t="s">
        <v>157</v>
      </c>
      <c r="U212" s="201" t="s">
        <v>209</v>
      </c>
      <c r="V212" s="201" t="s">
        <v>97</v>
      </c>
      <c r="W212" s="201" t="str">
        <f t="shared" si="11"/>
        <v>Proposed TRV</v>
      </c>
      <c r="X212" s="202">
        <v>45672</v>
      </c>
    </row>
    <row r="213" spans="1:24" x14ac:dyDescent="0.2">
      <c r="A213" s="194" t="str">
        <f t="shared" si="9"/>
        <v>444_OEHHA</v>
      </c>
      <c r="B213" s="201">
        <v>552</v>
      </c>
      <c r="C213" s="201">
        <v>444</v>
      </c>
      <c r="D213" s="202" t="s">
        <v>211</v>
      </c>
      <c r="E213" s="201" t="s">
        <v>212</v>
      </c>
      <c r="F213" s="201">
        <v>6</v>
      </c>
      <c r="G213" s="201" t="s">
        <v>96</v>
      </c>
      <c r="H213" s="201">
        <v>1.7000000000000001E-2</v>
      </c>
      <c r="I213" s="201" t="s">
        <v>36</v>
      </c>
      <c r="J213" s="201" t="s">
        <v>97</v>
      </c>
      <c r="K213" s="201" t="s">
        <v>47</v>
      </c>
      <c r="L213" s="201">
        <v>1.1E-4</v>
      </c>
      <c r="M213" s="201">
        <v>9.0909090909090905E-3</v>
      </c>
      <c r="N213" s="203">
        <f t="shared" si="10"/>
        <v>9.1000000000000004E-3</v>
      </c>
      <c r="O213" s="202">
        <v>36251</v>
      </c>
      <c r="P213" s="202" t="s">
        <v>166</v>
      </c>
      <c r="Q213" s="201" t="s">
        <v>215</v>
      </c>
      <c r="R213" s="201"/>
      <c r="S213" s="201" t="s">
        <v>170</v>
      </c>
      <c r="T213" s="211" t="s">
        <v>157</v>
      </c>
      <c r="U213" s="201" t="s">
        <v>214</v>
      </c>
      <c r="V213" s="201" t="s">
        <v>97</v>
      </c>
      <c r="W213" s="201" t="str">
        <f t="shared" si="11"/>
        <v>Other Source</v>
      </c>
      <c r="X213" s="202">
        <v>45672</v>
      </c>
    </row>
    <row r="214" spans="1:24" x14ac:dyDescent="0.2">
      <c r="A214" s="194" t="str">
        <f t="shared" si="9"/>
        <v>444_DEQ</v>
      </c>
      <c r="B214" s="201">
        <v>552</v>
      </c>
      <c r="C214" s="201">
        <v>444</v>
      </c>
      <c r="D214" s="202" t="s">
        <v>211</v>
      </c>
      <c r="E214" s="201" t="s">
        <v>212</v>
      </c>
      <c r="F214" s="201" t="s">
        <v>3384</v>
      </c>
      <c r="G214" s="201" t="s">
        <v>96</v>
      </c>
      <c r="H214" s="201">
        <v>1.7000000000000001E-2</v>
      </c>
      <c r="I214" s="201" t="s">
        <v>36</v>
      </c>
      <c r="J214" s="201" t="s">
        <v>97</v>
      </c>
      <c r="K214" s="201" t="s">
        <v>36</v>
      </c>
      <c r="L214" s="201">
        <v>6.0000000000000002E-5</v>
      </c>
      <c r="M214" s="201">
        <v>1.6666666666666666E-2</v>
      </c>
      <c r="N214" s="203">
        <f t="shared" si="10"/>
        <v>1.7000000000000001E-2</v>
      </c>
      <c r="O214" s="202">
        <v>45265</v>
      </c>
      <c r="P214" s="202" t="s">
        <v>166</v>
      </c>
      <c r="Q214" s="201" t="s">
        <v>213</v>
      </c>
      <c r="R214" s="201"/>
      <c r="S214" s="201" t="s">
        <v>168</v>
      </c>
      <c r="T214" s="211" t="s">
        <v>157</v>
      </c>
      <c r="U214" s="201" t="s">
        <v>214</v>
      </c>
      <c r="V214" s="201" t="s">
        <v>97</v>
      </c>
      <c r="W214" s="201" t="str">
        <f t="shared" si="11"/>
        <v>Proposed TRV</v>
      </c>
      <c r="X214" s="202">
        <v>45672</v>
      </c>
    </row>
    <row r="215" spans="1:24" x14ac:dyDescent="0.2">
      <c r="A215" s="194" t="str">
        <f t="shared" si="9"/>
        <v>445_OEHHA</v>
      </c>
      <c r="B215" s="201">
        <v>553</v>
      </c>
      <c r="C215" s="201">
        <v>445</v>
      </c>
      <c r="D215" s="202" t="s">
        <v>216</v>
      </c>
      <c r="E215" s="201" t="s">
        <v>217</v>
      </c>
      <c r="F215" s="201">
        <v>6</v>
      </c>
      <c r="G215" s="201" t="s">
        <v>96</v>
      </c>
      <c r="H215" s="201">
        <v>1.7000000000000001E-2</v>
      </c>
      <c r="I215" s="201" t="s">
        <v>36</v>
      </c>
      <c r="J215" s="201" t="s">
        <v>97</v>
      </c>
      <c r="K215" s="201" t="s">
        <v>47</v>
      </c>
      <c r="L215" s="201">
        <v>1.1E-4</v>
      </c>
      <c r="M215" s="201">
        <v>9.0909090909090905E-3</v>
      </c>
      <c r="N215" s="203">
        <f t="shared" si="10"/>
        <v>9.1000000000000004E-3</v>
      </c>
      <c r="O215" s="202">
        <v>36251</v>
      </c>
      <c r="P215" s="202" t="s">
        <v>166</v>
      </c>
      <c r="Q215" s="201" t="s">
        <v>215</v>
      </c>
      <c r="R215" s="201"/>
      <c r="S215" s="201" t="s">
        <v>170</v>
      </c>
      <c r="T215" s="211" t="s">
        <v>157</v>
      </c>
      <c r="U215" s="201" t="s">
        <v>218</v>
      </c>
      <c r="V215" s="201" t="s">
        <v>97</v>
      </c>
      <c r="W215" s="201" t="str">
        <f t="shared" si="11"/>
        <v>Other Source</v>
      </c>
      <c r="X215" s="202">
        <v>45672</v>
      </c>
    </row>
    <row r="216" spans="1:24" x14ac:dyDescent="0.2">
      <c r="A216" s="194" t="str">
        <f t="shared" si="9"/>
        <v>445_DEQ</v>
      </c>
      <c r="B216" s="201">
        <v>553</v>
      </c>
      <c r="C216" s="201">
        <v>445</v>
      </c>
      <c r="D216" s="202" t="s">
        <v>216</v>
      </c>
      <c r="E216" s="201" t="s">
        <v>217</v>
      </c>
      <c r="F216" s="201" t="s">
        <v>3384</v>
      </c>
      <c r="G216" s="201" t="s">
        <v>96</v>
      </c>
      <c r="H216" s="201">
        <v>1.7000000000000001E-2</v>
      </c>
      <c r="I216" s="201" t="s">
        <v>36</v>
      </c>
      <c r="J216" s="201" t="s">
        <v>97</v>
      </c>
      <c r="K216" s="201" t="s">
        <v>36</v>
      </c>
      <c r="L216" s="201">
        <v>6.0000000000000002E-5</v>
      </c>
      <c r="M216" s="201">
        <v>1.6666666666666666E-2</v>
      </c>
      <c r="N216" s="203">
        <f t="shared" si="10"/>
        <v>1.7000000000000001E-2</v>
      </c>
      <c r="O216" s="202">
        <v>45265</v>
      </c>
      <c r="P216" s="202" t="s">
        <v>166</v>
      </c>
      <c r="Q216" s="201" t="s">
        <v>213</v>
      </c>
      <c r="R216" s="201"/>
      <c r="S216" s="201" t="s">
        <v>168</v>
      </c>
      <c r="T216" s="211" t="s">
        <v>157</v>
      </c>
      <c r="U216" s="201" t="s">
        <v>218</v>
      </c>
      <c r="V216" s="201" t="s">
        <v>97</v>
      </c>
      <c r="W216" s="201" t="str">
        <f t="shared" si="11"/>
        <v>Proposed TRV</v>
      </c>
      <c r="X216" s="202">
        <v>45672</v>
      </c>
    </row>
    <row r="217" spans="1:24" x14ac:dyDescent="0.2">
      <c r="A217" s="194" t="str">
        <f t="shared" si="9"/>
        <v>70_OEHHA</v>
      </c>
      <c r="B217" s="201">
        <v>560</v>
      </c>
      <c r="C217" s="201">
        <v>70</v>
      </c>
      <c r="D217" s="202" t="s">
        <v>1435</v>
      </c>
      <c r="E217" s="201" t="s">
        <v>1436</v>
      </c>
      <c r="F217" s="201"/>
      <c r="G217" s="201" t="s">
        <v>96</v>
      </c>
      <c r="H217" s="201">
        <v>7.1000000000000004E-3</v>
      </c>
      <c r="I217" s="201" t="s">
        <v>47</v>
      </c>
      <c r="J217" s="201" t="s">
        <v>278</v>
      </c>
      <c r="K217" s="201" t="s">
        <v>47</v>
      </c>
      <c r="L217" s="201">
        <v>1.3999999999999999E-4</v>
      </c>
      <c r="M217" s="201">
        <v>7.1428571428571435E-3</v>
      </c>
      <c r="N217" s="203">
        <f t="shared" si="10"/>
        <v>7.1000000000000004E-3</v>
      </c>
      <c r="O217" s="202">
        <v>36251</v>
      </c>
      <c r="P217" s="202" t="s">
        <v>98</v>
      </c>
      <c r="Q217" s="201" t="s">
        <v>1437</v>
      </c>
      <c r="R217" s="201"/>
      <c r="S217" s="201" t="s">
        <v>1438</v>
      </c>
      <c r="T217" s="204" t="s">
        <v>101</v>
      </c>
      <c r="U217" s="201" t="s">
        <v>977</v>
      </c>
      <c r="V217" s="201" t="s">
        <v>278</v>
      </c>
      <c r="W217" s="201" t="str">
        <f t="shared" si="11"/>
        <v>Proposed TRV</v>
      </c>
      <c r="X217" s="202">
        <v>45672</v>
      </c>
    </row>
    <row r="218" spans="1:24" x14ac:dyDescent="0.2">
      <c r="A218" s="194" t="str">
        <f t="shared" si="9"/>
        <v>557_OEHHA</v>
      </c>
      <c r="B218" s="201">
        <v>563</v>
      </c>
      <c r="C218" s="201">
        <v>557</v>
      </c>
      <c r="D218" s="202" t="s">
        <v>1428</v>
      </c>
      <c r="E218" s="201" t="s">
        <v>1429</v>
      </c>
      <c r="F218" s="201"/>
      <c r="G218" s="201" t="s">
        <v>96</v>
      </c>
      <c r="H218" s="201">
        <v>1.4E-3</v>
      </c>
      <c r="I218" s="201" t="s">
        <v>47</v>
      </c>
      <c r="J218" s="201" t="s">
        <v>278</v>
      </c>
      <c r="K218" s="201" t="s">
        <v>47</v>
      </c>
      <c r="L218" s="201">
        <v>6.8999999999999997E-4</v>
      </c>
      <c r="M218" s="201">
        <v>1.4492753623188406E-3</v>
      </c>
      <c r="N218" s="203">
        <f t="shared" si="10"/>
        <v>1.4E-3</v>
      </c>
      <c r="O218" s="202">
        <v>36251</v>
      </c>
      <c r="P218" s="202" t="s">
        <v>98</v>
      </c>
      <c r="Q218" s="201" t="s">
        <v>1430</v>
      </c>
      <c r="R218" s="201"/>
      <c r="S218" s="201" t="s">
        <v>1431</v>
      </c>
      <c r="T218" s="204" t="s">
        <v>101</v>
      </c>
      <c r="U218" s="201" t="s">
        <v>977</v>
      </c>
      <c r="V218" s="201" t="s">
        <v>278</v>
      </c>
      <c r="W218" s="201" t="str">
        <f t="shared" si="11"/>
        <v>Proposed TRV</v>
      </c>
      <c r="X218" s="202">
        <v>45672</v>
      </c>
    </row>
    <row r="219" spans="1:24" x14ac:dyDescent="0.2">
      <c r="A219" s="194" t="str">
        <f t="shared" si="9"/>
        <v>563_IRIS</v>
      </c>
      <c r="B219" s="201">
        <v>572</v>
      </c>
      <c r="C219" s="201">
        <v>563</v>
      </c>
      <c r="D219" s="202" t="s">
        <v>872</v>
      </c>
      <c r="E219" s="201" t="s">
        <v>873</v>
      </c>
      <c r="F219" s="201"/>
      <c r="G219" s="201" t="s">
        <v>96</v>
      </c>
      <c r="H219" s="201">
        <v>0.27</v>
      </c>
      <c r="I219" s="201" t="s">
        <v>43</v>
      </c>
      <c r="J219" s="201" t="s">
        <v>97</v>
      </c>
      <c r="K219" s="201" t="s">
        <v>43</v>
      </c>
      <c r="L219" s="201">
        <v>3.7000000000000002E-6</v>
      </c>
      <c r="M219" s="201">
        <v>0.27027027027027023</v>
      </c>
      <c r="N219" s="203">
        <f t="shared" si="10"/>
        <v>0.27</v>
      </c>
      <c r="O219" s="202">
        <v>33147</v>
      </c>
      <c r="P219" s="202" t="s">
        <v>98</v>
      </c>
      <c r="Q219" s="201" t="s">
        <v>1432</v>
      </c>
      <c r="R219" s="201"/>
      <c r="S219" s="201" t="s">
        <v>1433</v>
      </c>
      <c r="T219" s="204" t="s">
        <v>101</v>
      </c>
      <c r="U219" s="201" t="s">
        <v>1434</v>
      </c>
      <c r="V219" s="201" t="s">
        <v>278</v>
      </c>
      <c r="W219" s="201" t="str">
        <f t="shared" si="11"/>
        <v>Proposed TRV</v>
      </c>
      <c r="X219" s="202">
        <v>45672</v>
      </c>
    </row>
    <row r="220" spans="1:24" x14ac:dyDescent="0.2">
      <c r="A220" s="194" t="str">
        <f t="shared" si="9"/>
        <v>563_OEHHA</v>
      </c>
      <c r="B220" s="201">
        <v>572</v>
      </c>
      <c r="C220" s="201">
        <v>563</v>
      </c>
      <c r="D220" s="202" t="s">
        <v>872</v>
      </c>
      <c r="E220" s="201" t="s">
        <v>873</v>
      </c>
      <c r="F220" s="201"/>
      <c r="G220" s="201" t="s">
        <v>96</v>
      </c>
      <c r="H220" s="201">
        <v>0.27</v>
      </c>
      <c r="I220" s="201" t="s">
        <v>43</v>
      </c>
      <c r="J220" s="201" t="s">
        <v>97</v>
      </c>
      <c r="K220" s="201" t="s">
        <v>47</v>
      </c>
      <c r="L220" s="201">
        <v>3.7000000000000002E-6</v>
      </c>
      <c r="M220" s="201">
        <v>0.27027027027027023</v>
      </c>
      <c r="N220" s="203">
        <f t="shared" si="10"/>
        <v>0.27</v>
      </c>
      <c r="O220" s="202">
        <v>36251</v>
      </c>
      <c r="P220" s="202" t="s">
        <v>98</v>
      </c>
      <c r="Q220" s="201" t="s">
        <v>1432</v>
      </c>
      <c r="R220" s="201"/>
      <c r="S220" s="201" t="s">
        <v>161</v>
      </c>
      <c r="T220" s="204" t="s">
        <v>101</v>
      </c>
      <c r="U220" s="201" t="s">
        <v>1434</v>
      </c>
      <c r="V220" s="201" t="s">
        <v>278</v>
      </c>
      <c r="W220" s="201" t="str">
        <f t="shared" si="11"/>
        <v>Other Source</v>
      </c>
      <c r="X220" s="202">
        <v>45672</v>
      </c>
    </row>
    <row r="221" spans="1:24" x14ac:dyDescent="0.2">
      <c r="A221" s="194" t="str">
        <f t="shared" si="9"/>
        <v>488_IRIS</v>
      </c>
      <c r="B221" s="201">
        <v>597</v>
      </c>
      <c r="C221" s="201">
        <v>488</v>
      </c>
      <c r="D221" s="202" t="s">
        <v>1439</v>
      </c>
      <c r="E221" s="201" t="s">
        <v>1440</v>
      </c>
      <c r="F221" s="201"/>
      <c r="G221" s="201" t="s">
        <v>96</v>
      </c>
      <c r="H221" s="201">
        <v>3.8</v>
      </c>
      <c r="I221" s="201" t="s">
        <v>43</v>
      </c>
      <c r="J221" s="201" t="s">
        <v>97</v>
      </c>
      <c r="K221" s="201" t="s">
        <v>43</v>
      </c>
      <c r="L221" s="201">
        <v>2.6E-7</v>
      </c>
      <c r="M221" s="201">
        <v>3.8461538461538458</v>
      </c>
      <c r="N221" s="203">
        <f t="shared" si="10"/>
        <v>3.8</v>
      </c>
      <c r="O221" s="202">
        <v>40949</v>
      </c>
      <c r="P221" s="202" t="s">
        <v>98</v>
      </c>
      <c r="Q221" s="201" t="s">
        <v>1441</v>
      </c>
      <c r="R221" s="201"/>
      <c r="S221" s="201" t="s">
        <v>1442</v>
      </c>
      <c r="T221" s="204" t="s">
        <v>101</v>
      </c>
      <c r="U221" s="201" t="s">
        <v>1443</v>
      </c>
      <c r="V221" s="201" t="s">
        <v>278</v>
      </c>
      <c r="W221" s="201" t="str">
        <f t="shared" si="11"/>
        <v>Proposed TRV</v>
      </c>
      <c r="X221" s="202">
        <v>45672</v>
      </c>
    </row>
    <row r="222" spans="1:24" x14ac:dyDescent="0.2">
      <c r="A222" s="194" t="str">
        <f t="shared" si="9"/>
        <v>488_OEHHA</v>
      </c>
      <c r="B222" s="201">
        <v>597</v>
      </c>
      <c r="C222" s="201">
        <v>488</v>
      </c>
      <c r="D222" s="202" t="s">
        <v>1439</v>
      </c>
      <c r="E222" s="201" t="s">
        <v>1440</v>
      </c>
      <c r="F222" s="201"/>
      <c r="G222" s="201" t="s">
        <v>96</v>
      </c>
      <c r="H222" s="201">
        <v>3.8</v>
      </c>
      <c r="I222" s="201" t="s">
        <v>43</v>
      </c>
      <c r="J222" s="201" t="s">
        <v>97</v>
      </c>
      <c r="K222" s="201" t="s">
        <v>47</v>
      </c>
      <c r="L222" s="201">
        <v>6.1E-6</v>
      </c>
      <c r="M222" s="201">
        <v>0.16393442622950818</v>
      </c>
      <c r="N222" s="203">
        <f t="shared" si="10"/>
        <v>0.16</v>
      </c>
      <c r="O222" s="202">
        <v>33512</v>
      </c>
      <c r="P222" s="202" t="s">
        <v>98</v>
      </c>
      <c r="Q222" s="201" t="s">
        <v>1441</v>
      </c>
      <c r="R222" s="201"/>
      <c r="S222" s="201" t="s">
        <v>1444</v>
      </c>
      <c r="T222" s="204" t="s">
        <v>101</v>
      </c>
      <c r="U222" s="201" t="s">
        <v>1443</v>
      </c>
      <c r="V222" s="201" t="s">
        <v>278</v>
      </c>
      <c r="W222" s="201" t="str">
        <f t="shared" si="11"/>
        <v>Other Source</v>
      </c>
      <c r="X222" s="202">
        <v>45672</v>
      </c>
    </row>
    <row r="223" spans="1:24" x14ac:dyDescent="0.2">
      <c r="A223" s="194" t="str">
        <f t="shared" si="9"/>
        <v>115_IRIS</v>
      </c>
      <c r="B223" s="201">
        <v>598</v>
      </c>
      <c r="C223" s="201">
        <v>115</v>
      </c>
      <c r="D223" s="202" t="s">
        <v>1445</v>
      </c>
      <c r="E223" s="201" t="s">
        <v>1446</v>
      </c>
      <c r="F223" s="201"/>
      <c r="G223" s="201" t="s">
        <v>96</v>
      </c>
      <c r="H223" s="201">
        <v>0.14000000000000001</v>
      </c>
      <c r="I223" s="201" t="s">
        <v>43</v>
      </c>
      <c r="J223" s="201" t="s">
        <v>278</v>
      </c>
      <c r="K223" s="201" t="s">
        <v>43</v>
      </c>
      <c r="L223" s="201">
        <v>7.4000000000000003E-6</v>
      </c>
      <c r="M223" s="201">
        <v>0.13513513513513511</v>
      </c>
      <c r="N223" s="203">
        <f t="shared" si="10"/>
        <v>0.14000000000000001</v>
      </c>
      <c r="O223" s="202">
        <v>32568</v>
      </c>
      <c r="P223" s="202" t="s">
        <v>98</v>
      </c>
      <c r="Q223" s="201" t="s">
        <v>1447</v>
      </c>
      <c r="R223" s="201"/>
      <c r="S223" s="201" t="s">
        <v>1277</v>
      </c>
      <c r="T223" s="204" t="s">
        <v>101</v>
      </c>
      <c r="U223" s="201" t="s">
        <v>977</v>
      </c>
      <c r="V223" s="201" t="s">
        <v>278</v>
      </c>
      <c r="W223" s="201" t="str">
        <f t="shared" si="11"/>
        <v>Proposed TRV</v>
      </c>
      <c r="X223" s="202">
        <v>45672</v>
      </c>
    </row>
    <row r="224" spans="1:24" x14ac:dyDescent="0.2">
      <c r="A224" s="194" t="str">
        <f t="shared" si="9"/>
        <v>594_OEHHA</v>
      </c>
      <c r="B224" s="201">
        <v>599</v>
      </c>
      <c r="C224" s="201">
        <v>594</v>
      </c>
      <c r="D224" s="202" t="s">
        <v>1448</v>
      </c>
      <c r="E224" s="201" t="s">
        <v>1449</v>
      </c>
      <c r="F224" s="201"/>
      <c r="G224" s="201" t="s">
        <v>96</v>
      </c>
      <c r="H224" s="201">
        <v>1.7000000000000001E-2</v>
      </c>
      <c r="I224" s="201" t="s">
        <v>47</v>
      </c>
      <c r="J224" s="201" t="s">
        <v>278</v>
      </c>
      <c r="K224" s="201" t="s">
        <v>47</v>
      </c>
      <c r="L224" s="201">
        <v>5.8E-5</v>
      </c>
      <c r="M224" s="201">
        <v>1.7241379310344827E-2</v>
      </c>
      <c r="N224" s="203">
        <f t="shared" si="10"/>
        <v>1.7000000000000001E-2</v>
      </c>
      <c r="O224" s="202">
        <v>36251</v>
      </c>
      <c r="P224" s="202" t="s">
        <v>98</v>
      </c>
      <c r="Q224" s="201" t="s">
        <v>114</v>
      </c>
      <c r="R224" s="201"/>
      <c r="S224" s="201" t="s">
        <v>3466</v>
      </c>
      <c r="T224" s="204" t="s">
        <v>101</v>
      </c>
      <c r="U224" s="201" t="s">
        <v>973</v>
      </c>
      <c r="V224" s="201" t="s">
        <v>278</v>
      </c>
      <c r="W224" s="201" t="str">
        <f t="shared" si="11"/>
        <v>Proposed TRV</v>
      </c>
      <c r="X224" s="202">
        <v>45672</v>
      </c>
    </row>
    <row r="225" spans="1:38" x14ac:dyDescent="0.2">
      <c r="A225" s="194" t="str">
        <f t="shared" si="9"/>
        <v>596_OEHHA</v>
      </c>
      <c r="B225" s="201">
        <v>604</v>
      </c>
      <c r="C225" s="201">
        <v>596</v>
      </c>
      <c r="D225" s="202" t="s">
        <v>1450</v>
      </c>
      <c r="E225" s="201" t="s">
        <v>1451</v>
      </c>
      <c r="F225" s="201"/>
      <c r="G225" s="201" t="s">
        <v>96</v>
      </c>
      <c r="H225" s="201">
        <v>5.9000000000000003E-4</v>
      </c>
      <c r="I225" s="201" t="s">
        <v>47</v>
      </c>
      <c r="J225" s="201" t="s">
        <v>278</v>
      </c>
      <c r="K225" s="201" t="s">
        <v>47</v>
      </c>
      <c r="L225" s="201">
        <v>1.6999999999999999E-3</v>
      </c>
      <c r="M225" s="201">
        <v>5.8823529411764712E-4</v>
      </c>
      <c r="N225" s="203">
        <f t="shared" si="10"/>
        <v>5.9000000000000003E-4</v>
      </c>
      <c r="O225" s="202">
        <v>36251</v>
      </c>
      <c r="P225" s="202" t="s">
        <v>98</v>
      </c>
      <c r="Q225" s="201" t="s">
        <v>1452</v>
      </c>
      <c r="R225" s="201"/>
      <c r="S225" s="201" t="s">
        <v>1453</v>
      </c>
      <c r="T225" s="204" t="s">
        <v>101</v>
      </c>
      <c r="U225" s="201" t="s">
        <v>1454</v>
      </c>
      <c r="V225" s="201" t="s">
        <v>278</v>
      </c>
      <c r="W225" s="201" t="str">
        <f t="shared" si="11"/>
        <v>Proposed TRV</v>
      </c>
      <c r="X225" s="202">
        <v>45672</v>
      </c>
    </row>
    <row r="226" spans="1:38" x14ac:dyDescent="0.2">
      <c r="A226" s="194" t="str">
        <f t="shared" si="9"/>
        <v>606_IRIS</v>
      </c>
      <c r="B226" s="201">
        <v>611</v>
      </c>
      <c r="C226" s="201">
        <v>606</v>
      </c>
      <c r="D226" s="202" t="s">
        <v>1458</v>
      </c>
      <c r="E226" s="201" t="s">
        <v>3572</v>
      </c>
      <c r="F226" s="201"/>
      <c r="G226" s="201" t="s">
        <v>96</v>
      </c>
      <c r="H226" s="201">
        <v>3.0999999999999999E-3</v>
      </c>
      <c r="I226" s="201" t="s">
        <v>43</v>
      </c>
      <c r="J226" s="201" t="s">
        <v>97</v>
      </c>
      <c r="K226" s="201" t="s">
        <v>43</v>
      </c>
      <c r="L226" s="201">
        <v>3.2000000000000003E-4</v>
      </c>
      <c r="M226" s="201">
        <v>3.1249999999999997E-3</v>
      </c>
      <c r="N226" s="203">
        <f t="shared" si="10"/>
        <v>3.0999999999999999E-3</v>
      </c>
      <c r="O226" s="202">
        <v>32377</v>
      </c>
      <c r="P226" s="202" t="s">
        <v>98</v>
      </c>
      <c r="Q226" s="201" t="s">
        <v>1459</v>
      </c>
      <c r="R226" s="201"/>
      <c r="S226" s="201" t="s">
        <v>1460</v>
      </c>
      <c r="T226" s="204" t="s">
        <v>101</v>
      </c>
      <c r="U226" s="201" t="s">
        <v>1461</v>
      </c>
      <c r="V226" s="201" t="s">
        <v>278</v>
      </c>
      <c r="W226" s="201" t="str">
        <f t="shared" si="11"/>
        <v>Proposed TRV</v>
      </c>
      <c r="X226" s="202">
        <v>45672</v>
      </c>
    </row>
    <row r="227" spans="1:38" x14ac:dyDescent="0.2">
      <c r="A227" s="194" t="str">
        <f t="shared" si="9"/>
        <v>606_OEHHA</v>
      </c>
      <c r="B227" s="201">
        <v>611</v>
      </c>
      <c r="C227" s="201">
        <v>606</v>
      </c>
      <c r="D227" s="202" t="s">
        <v>1458</v>
      </c>
      <c r="E227" s="201" t="s">
        <v>3572</v>
      </c>
      <c r="F227" s="201"/>
      <c r="G227" s="201" t="s">
        <v>96</v>
      </c>
      <c r="H227" s="201">
        <v>3.0999999999999999E-3</v>
      </c>
      <c r="I227" s="201" t="s">
        <v>43</v>
      </c>
      <c r="J227" s="201" t="s">
        <v>97</v>
      </c>
      <c r="K227" s="201" t="s">
        <v>47</v>
      </c>
      <c r="L227" s="201">
        <v>3.4000000000000002E-4</v>
      </c>
      <c r="M227" s="201">
        <v>2.9411764705882348E-3</v>
      </c>
      <c r="N227" s="203">
        <f t="shared" si="10"/>
        <v>2.8999999999999998E-3</v>
      </c>
      <c r="O227" s="202">
        <v>32143</v>
      </c>
      <c r="P227" s="202" t="s">
        <v>98</v>
      </c>
      <c r="Q227" s="201" t="s">
        <v>1459</v>
      </c>
      <c r="R227" s="201"/>
      <c r="S227" s="201" t="s">
        <v>1462</v>
      </c>
      <c r="T227" s="204" t="s">
        <v>101</v>
      </c>
      <c r="U227" s="201" t="s">
        <v>1461</v>
      </c>
      <c r="V227" s="201" t="s">
        <v>278</v>
      </c>
      <c r="W227" s="201" t="str">
        <f t="shared" si="11"/>
        <v>Other Source</v>
      </c>
      <c r="X227" s="202">
        <v>45672</v>
      </c>
    </row>
    <row r="228" spans="1:38" x14ac:dyDescent="0.2">
      <c r="A228" s="194" t="str">
        <f t="shared" si="9"/>
        <v>607_IRIS</v>
      </c>
      <c r="B228" s="201">
        <v>616</v>
      </c>
      <c r="C228" s="201">
        <v>607</v>
      </c>
      <c r="D228" s="202" t="s">
        <v>1463</v>
      </c>
      <c r="E228" s="201" t="s">
        <v>1464</v>
      </c>
      <c r="F228" s="201"/>
      <c r="G228" s="201" t="s">
        <v>96</v>
      </c>
      <c r="H228" s="201">
        <v>6.3E-2</v>
      </c>
      <c r="I228" s="201" t="s">
        <v>43</v>
      </c>
      <c r="J228" s="201" t="s">
        <v>97</v>
      </c>
      <c r="K228" s="201" t="s">
        <v>43</v>
      </c>
      <c r="L228" s="201">
        <v>1.5999999999999999E-5</v>
      </c>
      <c r="M228" s="201">
        <v>6.25E-2</v>
      </c>
      <c r="N228" s="203">
        <f t="shared" si="10"/>
        <v>6.3E-2</v>
      </c>
      <c r="O228" s="202">
        <v>31867</v>
      </c>
      <c r="P228" s="202" t="s">
        <v>98</v>
      </c>
      <c r="Q228" s="201" t="s">
        <v>1465</v>
      </c>
      <c r="R228" s="201"/>
      <c r="S228" s="201" t="s">
        <v>976</v>
      </c>
      <c r="T228" s="204" t="s">
        <v>101</v>
      </c>
      <c r="U228" s="201" t="s">
        <v>1466</v>
      </c>
      <c r="V228" s="201" t="s">
        <v>278</v>
      </c>
      <c r="W228" s="201" t="str">
        <f t="shared" si="11"/>
        <v>Proposed TRV</v>
      </c>
      <c r="X228" s="202">
        <v>45672</v>
      </c>
    </row>
    <row r="229" spans="1:38" x14ac:dyDescent="0.2">
      <c r="A229" s="194" t="str">
        <f t="shared" si="9"/>
        <v>607_OEHHA</v>
      </c>
      <c r="B229" s="201">
        <v>616</v>
      </c>
      <c r="C229" s="201">
        <v>607</v>
      </c>
      <c r="D229" s="202" t="s">
        <v>1463</v>
      </c>
      <c r="E229" s="201" t="s">
        <v>1464</v>
      </c>
      <c r="F229" s="201"/>
      <c r="G229" s="201" t="s">
        <v>96</v>
      </c>
      <c r="H229" s="201">
        <v>6.3E-2</v>
      </c>
      <c r="I229" s="201" t="s">
        <v>43</v>
      </c>
      <c r="J229" s="201" t="s">
        <v>97</v>
      </c>
      <c r="K229" s="201" t="s">
        <v>47</v>
      </c>
      <c r="L229" s="201">
        <v>1.5999999999999999E-5</v>
      </c>
      <c r="M229" s="201">
        <v>6.25E-2</v>
      </c>
      <c r="N229" s="203">
        <f t="shared" si="10"/>
        <v>6.3E-2</v>
      </c>
      <c r="O229" s="202">
        <v>36251</v>
      </c>
      <c r="P229" s="202" t="s">
        <v>98</v>
      </c>
      <c r="Q229" s="201" t="s">
        <v>1465</v>
      </c>
      <c r="R229" s="201"/>
      <c r="S229" s="201" t="s">
        <v>1467</v>
      </c>
      <c r="T229" s="204" t="s">
        <v>101</v>
      </c>
      <c r="U229" s="201" t="s">
        <v>1466</v>
      </c>
      <c r="V229" s="201" t="s">
        <v>278</v>
      </c>
      <c r="W229" s="201" t="str">
        <f t="shared" si="11"/>
        <v>Other Source</v>
      </c>
      <c r="X229" s="202">
        <v>45672</v>
      </c>
    </row>
    <row r="230" spans="1:38" x14ac:dyDescent="0.2">
      <c r="A230" s="194" t="str">
        <f t="shared" si="9"/>
        <v>608_IRIS</v>
      </c>
      <c r="B230" s="201">
        <v>617</v>
      </c>
      <c r="C230" s="201">
        <v>608</v>
      </c>
      <c r="D230" s="202" t="s">
        <v>1468</v>
      </c>
      <c r="E230" s="201" t="s">
        <v>1469</v>
      </c>
      <c r="F230" s="201">
        <v>9</v>
      </c>
      <c r="G230" s="201" t="s">
        <v>96</v>
      </c>
      <c r="H230" s="201">
        <v>0.24</v>
      </c>
      <c r="I230" s="201" t="s">
        <v>43</v>
      </c>
      <c r="J230" s="201" t="s">
        <v>97</v>
      </c>
      <c r="K230" s="201" t="s">
        <v>43</v>
      </c>
      <c r="L230" s="201">
        <v>4.0999999999999997E-6</v>
      </c>
      <c r="M230" s="201">
        <v>0.24390243902439024</v>
      </c>
      <c r="N230" s="203">
        <f t="shared" si="10"/>
        <v>0.24</v>
      </c>
      <c r="O230" s="202">
        <v>40814</v>
      </c>
      <c r="P230" s="202" t="s">
        <v>108</v>
      </c>
      <c r="Q230" s="201" t="s">
        <v>1470</v>
      </c>
      <c r="R230" s="201"/>
      <c r="S230" s="201" t="s">
        <v>1471</v>
      </c>
      <c r="T230" s="204" t="s">
        <v>101</v>
      </c>
      <c r="U230" s="201" t="s">
        <v>1472</v>
      </c>
      <c r="V230" s="201" t="s">
        <v>278</v>
      </c>
      <c r="W230" s="201" t="str">
        <f t="shared" si="11"/>
        <v>Proposed TRV</v>
      </c>
      <c r="X230" s="202">
        <v>45672</v>
      </c>
    </row>
    <row r="231" spans="1:38" x14ac:dyDescent="0.2">
      <c r="A231" s="194" t="str">
        <f t="shared" si="9"/>
        <v>608_OEHHA</v>
      </c>
      <c r="B231" s="201">
        <v>617</v>
      </c>
      <c r="C231" s="201">
        <v>608</v>
      </c>
      <c r="D231" s="202" t="s">
        <v>1468</v>
      </c>
      <c r="E231" s="201" t="s">
        <v>1469</v>
      </c>
      <c r="F231" s="201">
        <v>9</v>
      </c>
      <c r="G231" s="201" t="s">
        <v>96</v>
      </c>
      <c r="H231" s="201">
        <v>0.24</v>
      </c>
      <c r="I231" s="201" t="s">
        <v>43</v>
      </c>
      <c r="J231" s="201" t="s">
        <v>97</v>
      </c>
      <c r="K231" s="201" t="s">
        <v>47</v>
      </c>
      <c r="L231" s="201">
        <v>1.9999999999999999E-6</v>
      </c>
      <c r="M231" s="201">
        <v>0.5</v>
      </c>
      <c r="N231" s="203">
        <f t="shared" si="10"/>
        <v>0.5</v>
      </c>
      <c r="O231" s="202">
        <v>33147</v>
      </c>
      <c r="P231" s="202" t="s">
        <v>98</v>
      </c>
      <c r="Q231" s="201" t="s">
        <v>1473</v>
      </c>
      <c r="R231" s="201"/>
      <c r="S231" s="201" t="s">
        <v>1474</v>
      </c>
      <c r="T231" s="204" t="s">
        <v>101</v>
      </c>
      <c r="U231" s="201" t="s">
        <v>1472</v>
      </c>
      <c r="V231" s="201" t="s">
        <v>278</v>
      </c>
      <c r="W231" s="201" t="str">
        <f t="shared" si="11"/>
        <v>Other Source</v>
      </c>
      <c r="X231" s="202">
        <v>45672</v>
      </c>
    </row>
    <row r="232" spans="1:38" x14ac:dyDescent="0.2">
      <c r="A232" s="194" t="str">
        <f t="shared" si="9"/>
        <v>126_IRIS</v>
      </c>
      <c r="B232" s="201">
        <v>619</v>
      </c>
      <c r="C232" s="201">
        <v>126</v>
      </c>
      <c r="D232" s="202" t="s">
        <v>1475</v>
      </c>
      <c r="E232" s="201" t="s">
        <v>1476</v>
      </c>
      <c r="F232" s="201"/>
      <c r="G232" s="201" t="s">
        <v>96</v>
      </c>
      <c r="H232" s="201">
        <v>0.05</v>
      </c>
      <c r="I232" s="201" t="s">
        <v>47</v>
      </c>
      <c r="J232" s="201" t="s">
        <v>97</v>
      </c>
      <c r="K232" s="201" t="s">
        <v>43</v>
      </c>
      <c r="L232" s="201">
        <v>3.1E-6</v>
      </c>
      <c r="M232" s="201">
        <v>0.32258064516129031</v>
      </c>
      <c r="N232" s="203">
        <f t="shared" si="10"/>
        <v>0.32</v>
      </c>
      <c r="O232" s="202">
        <v>33025</v>
      </c>
      <c r="P232" s="202" t="s">
        <v>98</v>
      </c>
      <c r="Q232" s="201" t="s">
        <v>1477</v>
      </c>
      <c r="R232" s="201"/>
      <c r="S232" s="201" t="s">
        <v>1004</v>
      </c>
      <c r="T232" s="204" t="s">
        <v>101</v>
      </c>
      <c r="U232" s="201" t="s">
        <v>1478</v>
      </c>
      <c r="V232" s="201" t="s">
        <v>278</v>
      </c>
      <c r="W232" s="201" t="str">
        <f t="shared" si="11"/>
        <v>Other Source</v>
      </c>
      <c r="X232" s="202">
        <v>45672</v>
      </c>
      <c r="AL232" s="12"/>
    </row>
    <row r="233" spans="1:38" x14ac:dyDescent="0.2">
      <c r="A233" s="194" t="str">
        <f t="shared" si="9"/>
        <v>126_OEHHA</v>
      </c>
      <c r="B233" s="201">
        <v>619</v>
      </c>
      <c r="C233" s="201">
        <v>126</v>
      </c>
      <c r="D233" s="202" t="s">
        <v>1475</v>
      </c>
      <c r="E233" s="201" t="s">
        <v>1476</v>
      </c>
      <c r="F233" s="201"/>
      <c r="G233" s="201" t="s">
        <v>96</v>
      </c>
      <c r="H233" s="201">
        <v>0.05</v>
      </c>
      <c r="I233" s="201" t="s">
        <v>47</v>
      </c>
      <c r="J233" s="201" t="s">
        <v>97</v>
      </c>
      <c r="K233" s="201" t="s">
        <v>47</v>
      </c>
      <c r="L233" s="201">
        <v>2.0000000000000002E-5</v>
      </c>
      <c r="M233" s="201">
        <v>4.9999999999999996E-2</v>
      </c>
      <c r="N233" s="203">
        <f t="shared" si="10"/>
        <v>0.05</v>
      </c>
      <c r="O233" s="202">
        <v>36251</v>
      </c>
      <c r="P233" s="202" t="s">
        <v>98</v>
      </c>
      <c r="Q233" s="201" t="s">
        <v>3468</v>
      </c>
      <c r="R233" s="201"/>
      <c r="S233" s="201" t="s">
        <v>1013</v>
      </c>
      <c r="T233" s="204" t="s">
        <v>101</v>
      </c>
      <c r="U233" s="201" t="s">
        <v>1478</v>
      </c>
      <c r="V233" s="201" t="s">
        <v>278</v>
      </c>
      <c r="W233" s="201" t="str">
        <f t="shared" si="11"/>
        <v>Proposed TRV</v>
      </c>
      <c r="X233" s="202">
        <v>45672</v>
      </c>
      <c r="AL233" s="12"/>
    </row>
    <row r="234" spans="1:38" x14ac:dyDescent="0.2">
      <c r="A234" s="194" t="str">
        <f t="shared" si="9"/>
        <v>619_OEHHA</v>
      </c>
      <c r="B234" s="201">
        <v>637</v>
      </c>
      <c r="C234" s="201">
        <v>619</v>
      </c>
      <c r="D234" s="202" t="s">
        <v>1479</v>
      </c>
      <c r="E234" s="201" t="s">
        <v>1480</v>
      </c>
      <c r="F234" s="201">
        <v>7</v>
      </c>
      <c r="G234" s="201" t="s">
        <v>96</v>
      </c>
      <c r="H234" s="201">
        <v>3.3999999999999998E-3</v>
      </c>
      <c r="I234" s="201" t="s">
        <v>47</v>
      </c>
      <c r="J234" s="201" t="s">
        <v>278</v>
      </c>
      <c r="K234" s="201" t="s">
        <v>47</v>
      </c>
      <c r="L234" s="201">
        <v>2.9E-4</v>
      </c>
      <c r="M234" s="201">
        <v>3.4482758620689655E-3</v>
      </c>
      <c r="N234" s="203">
        <f t="shared" si="10"/>
        <v>3.3999999999999998E-3</v>
      </c>
      <c r="O234" s="202">
        <v>36251</v>
      </c>
      <c r="P234" s="202" t="s">
        <v>98</v>
      </c>
      <c r="Q234" s="201" t="s">
        <v>3469</v>
      </c>
      <c r="R234" s="201"/>
      <c r="S234" s="201" t="s">
        <v>1481</v>
      </c>
      <c r="T234" s="204" t="s">
        <v>101</v>
      </c>
      <c r="U234" s="201" t="s">
        <v>1482</v>
      </c>
      <c r="V234" s="201" t="s">
        <v>278</v>
      </c>
      <c r="W234" s="201" t="str">
        <f t="shared" si="11"/>
        <v>Proposed TRV</v>
      </c>
      <c r="X234" s="202">
        <v>45672</v>
      </c>
    </row>
    <row r="235" spans="1:38" x14ac:dyDescent="0.2">
      <c r="A235" s="194" t="str">
        <f t="shared" si="9"/>
        <v>620_PPRTV</v>
      </c>
      <c r="B235" s="201">
        <v>638</v>
      </c>
      <c r="C235" s="201">
        <v>620</v>
      </c>
      <c r="D235" s="202" t="s">
        <v>562</v>
      </c>
      <c r="E235" s="201" t="s">
        <v>563</v>
      </c>
      <c r="F235" s="201">
        <v>2</v>
      </c>
      <c r="G235" s="201" t="s">
        <v>96</v>
      </c>
      <c r="H235" s="201">
        <v>1.2E-4</v>
      </c>
      <c r="I235" s="201" t="s">
        <v>45</v>
      </c>
      <c r="J235" s="201" t="s">
        <v>278</v>
      </c>
      <c r="K235" s="201" t="s">
        <v>45</v>
      </c>
      <c r="L235" s="201">
        <f>8.3/1000</f>
        <v>8.3000000000000001E-3</v>
      </c>
      <c r="M235" s="201">
        <v>1.2048192771084337E-4</v>
      </c>
      <c r="N235" s="203">
        <f t="shared" si="10"/>
        <v>1.2E-4</v>
      </c>
      <c r="O235" s="202">
        <v>39568</v>
      </c>
      <c r="P235" s="202" t="s">
        <v>98</v>
      </c>
      <c r="Q235" s="201" t="s">
        <v>1483</v>
      </c>
      <c r="R235" s="201"/>
      <c r="S235" s="201" t="s">
        <v>564</v>
      </c>
      <c r="T235" s="204" t="s">
        <v>101</v>
      </c>
      <c r="U235" s="201" t="s">
        <v>3410</v>
      </c>
      <c r="V235" s="201" t="s">
        <v>278</v>
      </c>
      <c r="W235" s="201" t="str">
        <f t="shared" si="11"/>
        <v>Proposed TRV</v>
      </c>
      <c r="X235" s="202">
        <v>45672</v>
      </c>
    </row>
    <row r="236" spans="1:38" x14ac:dyDescent="0.2">
      <c r="A236" s="194" t="str">
        <f t="shared" si="9"/>
        <v>623_PPRTV</v>
      </c>
      <c r="B236" s="201">
        <v>640</v>
      </c>
      <c r="C236" s="201">
        <v>623</v>
      </c>
      <c r="D236" s="202" t="s">
        <v>1484</v>
      </c>
      <c r="E236" s="201" t="s">
        <v>1485</v>
      </c>
      <c r="F236" s="201">
        <v>2</v>
      </c>
      <c r="G236" s="201" t="s">
        <v>96</v>
      </c>
      <c r="H236" s="201">
        <v>6.7000000000000004E-2</v>
      </c>
      <c r="I236" s="201" t="s">
        <v>45</v>
      </c>
      <c r="J236" s="201" t="s">
        <v>278</v>
      </c>
      <c r="K236" s="201" t="s">
        <v>45</v>
      </c>
      <c r="L236" s="201">
        <f>0.015/1000</f>
        <v>1.4999999999999999E-5</v>
      </c>
      <c r="M236" s="201">
        <v>6.6666666666666666E-2</v>
      </c>
      <c r="N236" s="203">
        <f t="shared" si="10"/>
        <v>6.7000000000000004E-2</v>
      </c>
      <c r="O236" s="202">
        <v>44097</v>
      </c>
      <c r="P236" s="202" t="s">
        <v>98</v>
      </c>
      <c r="Q236" s="201" t="s">
        <v>1486</v>
      </c>
      <c r="R236" s="201"/>
      <c r="S236" s="201" t="s">
        <v>1487</v>
      </c>
      <c r="T236" s="204" t="s">
        <v>101</v>
      </c>
      <c r="U236" s="201" t="s">
        <v>1488</v>
      </c>
      <c r="V236" s="201" t="s">
        <v>97</v>
      </c>
      <c r="W236" s="201" t="str">
        <f t="shared" si="11"/>
        <v>Proposed TRV</v>
      </c>
      <c r="X236" s="202">
        <v>45672</v>
      </c>
    </row>
    <row r="237" spans="1:38" x14ac:dyDescent="0.2">
      <c r="A237" s="194" t="str">
        <f t="shared" si="9"/>
        <v>624_IRIS</v>
      </c>
      <c r="B237" s="201">
        <v>641</v>
      </c>
      <c r="C237" s="201">
        <v>624</v>
      </c>
      <c r="D237" s="202" t="s">
        <v>1489</v>
      </c>
      <c r="E237" s="201" t="s">
        <v>1490</v>
      </c>
      <c r="F237" s="201">
        <v>10</v>
      </c>
      <c r="G237" s="201" t="s">
        <v>96</v>
      </c>
      <c r="H237" s="201">
        <v>0.11</v>
      </c>
      <c r="I237" s="201" t="s">
        <v>43</v>
      </c>
      <c r="J237" s="201" t="s">
        <v>97</v>
      </c>
      <c r="K237" s="201" t="s">
        <v>43</v>
      </c>
      <c r="L237" s="201">
        <v>8.8000000000000004E-6</v>
      </c>
      <c r="M237" s="201">
        <v>0.11363636363636362</v>
      </c>
      <c r="N237" s="203">
        <f t="shared" si="10"/>
        <v>0.11</v>
      </c>
      <c r="O237" s="202">
        <v>36745</v>
      </c>
      <c r="P237" s="202" t="s">
        <v>98</v>
      </c>
      <c r="Q237" s="201" t="s">
        <v>3470</v>
      </c>
      <c r="R237" s="201"/>
      <c r="S237" s="201" t="s">
        <v>1491</v>
      </c>
      <c r="T237" s="204" t="s">
        <v>101</v>
      </c>
      <c r="U237" s="201" t="s">
        <v>1492</v>
      </c>
      <c r="V237" s="201" t="s">
        <v>278</v>
      </c>
      <c r="W237" s="201" t="str">
        <f t="shared" si="11"/>
        <v>Proposed TRV</v>
      </c>
      <c r="X237" s="202">
        <v>45672</v>
      </c>
    </row>
    <row r="238" spans="1:38" x14ac:dyDescent="0.2">
      <c r="A238" s="194" t="str">
        <f t="shared" si="9"/>
        <v>624_OEHHA</v>
      </c>
      <c r="B238" s="201">
        <v>641</v>
      </c>
      <c r="C238" s="201">
        <v>624</v>
      </c>
      <c r="D238" s="202" t="s">
        <v>1489</v>
      </c>
      <c r="E238" s="201" t="s">
        <v>1490</v>
      </c>
      <c r="F238" s="201">
        <v>10</v>
      </c>
      <c r="G238" s="201" t="s">
        <v>96</v>
      </c>
      <c r="H238" s="201">
        <v>0.11</v>
      </c>
      <c r="I238" s="201" t="s">
        <v>43</v>
      </c>
      <c r="J238" s="201" t="s">
        <v>97</v>
      </c>
      <c r="K238" s="201" t="s">
        <v>47</v>
      </c>
      <c r="L238" s="201">
        <v>7.7999999999999999E-5</v>
      </c>
      <c r="M238" s="201">
        <v>1.282051282051282E-2</v>
      </c>
      <c r="N238" s="203">
        <f t="shared" si="10"/>
        <v>1.2999999999999999E-2</v>
      </c>
      <c r="O238" s="202">
        <v>33208</v>
      </c>
      <c r="P238" s="202" t="s">
        <v>98</v>
      </c>
      <c r="Q238" s="201" t="s">
        <v>1493</v>
      </c>
      <c r="R238" s="201"/>
      <c r="S238" s="201" t="s">
        <v>1494</v>
      </c>
      <c r="T238" s="204" t="s">
        <v>101</v>
      </c>
      <c r="U238" s="201" t="s">
        <v>1492</v>
      </c>
      <c r="V238" s="201" t="s">
        <v>278</v>
      </c>
      <c r="W238" s="201" t="str">
        <f t="shared" si="11"/>
        <v>Other Source</v>
      </c>
      <c r="X238" s="202">
        <v>45672</v>
      </c>
    </row>
  </sheetData>
  <autoFilter ref="B4:AL238" xr:uid="{9F804B52-E999-4B6B-8A6E-3E3F212E7C0C}"/>
  <mergeCells count="1">
    <mergeCell ref="D2:V2"/>
  </mergeCells>
  <hyperlinks>
    <hyperlink ref="T5" r:id="rId1" xr:uid="{AB376049-05ED-4928-8D3D-FD77EE0BF3F2}"/>
    <hyperlink ref="T6" r:id="rId2" xr:uid="{06818E13-FFAB-4293-87F4-52E75F311257}"/>
    <hyperlink ref="T8" r:id="rId3" xr:uid="{920F76E1-9C1A-4C63-A35B-F07E0DAF8BE9}"/>
    <hyperlink ref="T9" r:id="rId4" xr:uid="{55A675AD-8403-4DA9-AD65-A1A360EF62AC}"/>
    <hyperlink ref="T10" display="Click Here" xr:uid="{74BA34D6-B675-4BBF-AE1C-383772F7E624}"/>
    <hyperlink ref="T11" display="Click Here" xr:uid="{385F4778-5DBD-4E7A-AE72-5D1114528ACB}"/>
    <hyperlink ref="T12" r:id="rId5" xr:uid="{FBEE6DD8-D403-4BBB-B365-7F5F84BC578F}"/>
    <hyperlink ref="T13" r:id="rId6" xr:uid="{30BB64C9-1AD4-4D3D-A5FE-D29028678218}"/>
    <hyperlink ref="T16" r:id="rId7" xr:uid="{B3938C02-975B-4A9A-9387-0E606F44AB37}"/>
    <hyperlink ref="T17" r:id="rId8" xr:uid="{ECB710E6-4DE4-40D8-A1B1-B7EA56B669AD}"/>
    <hyperlink ref="T18" r:id="rId9" location="nameddest=cancerinhal" xr:uid="{D82F3ABB-6600-4942-B461-CB2D45A4A999}"/>
    <hyperlink ref="T19" r:id="rId10" xr:uid="{1CCF05E0-CB5F-41E4-BD0E-FA9312C05F54}"/>
    <hyperlink ref="T20" r:id="rId11" xr:uid="{81F338A6-0F9E-4508-8EE4-AD19BEFEE1E4}"/>
    <hyperlink ref="T21" r:id="rId12" xr:uid="{CCF83FDA-042D-4B98-96BA-CCCD8C36EA82}"/>
    <hyperlink ref="T22" r:id="rId13" xr:uid="{059B2070-0A03-4F70-98DA-4CCEBDF2C42B}"/>
    <hyperlink ref="T23" r:id="rId14" xr:uid="{48FD2535-219D-4741-BD17-ADFD2BEB6BAB}"/>
    <hyperlink ref="T24" r:id="rId15" xr:uid="{C4D10023-3D48-447E-A5A9-7CEED91BCE38}"/>
    <hyperlink ref="T25" r:id="rId16" xr:uid="{3601BB18-7F07-4873-8F98-AA8C7552F4BE}"/>
    <hyperlink ref="T26" r:id="rId17" xr:uid="{22A2725C-856A-45FA-A370-B5A5AC7138A4}"/>
    <hyperlink ref="T31" r:id="rId18" xr:uid="{EFE3A7C5-5B06-4E37-A17D-70B892AB73A9}"/>
    <hyperlink ref="T32" r:id="rId19" xr:uid="{CB794C44-B51A-4C32-8B9F-DB5C45292E3A}"/>
    <hyperlink ref="T48" r:id="rId20" xr:uid="{9667C219-1090-497A-9224-4617C5180693}"/>
    <hyperlink ref="T49" r:id="rId21" xr:uid="{D7624673-5EC4-47DE-A07A-2836E58736AE}"/>
    <hyperlink ref="T52" r:id="rId22" xr:uid="{2EFA03D2-E7B4-4523-BEFA-EC804AA0DBAA}"/>
    <hyperlink ref="T53" r:id="rId23" xr:uid="{A7F38CFC-8A08-4B65-B765-B51FE43E0ECA}"/>
    <hyperlink ref="T84" r:id="rId24" xr:uid="{99411F92-E151-4DD6-A5E6-4DB131269E64}"/>
    <hyperlink ref="T34" r:id="rId25" xr:uid="{ECF1CFAC-6390-483D-B375-258C7EFD3EEF}"/>
    <hyperlink ref="T35" r:id="rId26" xr:uid="{A2396F40-A94F-48C5-8580-01AE54313248}"/>
    <hyperlink ref="T36" r:id="rId27" xr:uid="{1AB4C195-8D3D-42FA-A19D-C129AEACC173}"/>
    <hyperlink ref="T37" r:id="rId28" xr:uid="{9EBDFFDD-91A5-424C-B1FC-9BB96ECC9C9E}"/>
    <hyperlink ref="T39" r:id="rId29" xr:uid="{8967F8B2-4F94-443F-9E29-A675561F59B3}"/>
    <hyperlink ref="T40" r:id="rId30" xr:uid="{491C730C-9F5F-420F-BEB3-5F52A9517795}"/>
    <hyperlink ref="T41" r:id="rId31" xr:uid="{EA4C2AF0-59B1-4EDC-9733-3772679AF4C1}"/>
    <hyperlink ref="T42" r:id="rId32" xr:uid="{6A655418-5136-419A-AA01-2355E3A35FAF}"/>
    <hyperlink ref="T43" r:id="rId33" xr:uid="{5747F48B-FAAC-4AF4-9118-EE44CCDCBF1B}"/>
    <hyperlink ref="T44" r:id="rId34" xr:uid="{87B8300D-9A62-4094-AD32-8D47C27876CC}"/>
    <hyperlink ref="T46" r:id="rId35" xr:uid="{97408BA4-A0A3-4E73-B061-2E00F56DE518}"/>
    <hyperlink ref="T50" r:id="rId36" xr:uid="{9593F705-4166-4EAF-8204-EA3551B7CA81}"/>
    <hyperlink ref="T51" r:id="rId37" xr:uid="{AA8E93F4-649D-49F5-B787-77319EFC7983}"/>
    <hyperlink ref="T54" r:id="rId38" xr:uid="{6E9941E2-C3C9-4005-B20D-55B93EE9EA78}"/>
    <hyperlink ref="T55" r:id="rId39" xr:uid="{7B967683-532D-48ED-8C45-85ADA08BF9E4}"/>
    <hyperlink ref="T56" r:id="rId40" xr:uid="{B5C2C84C-B26D-4D54-AC5A-2126B6CD9362}"/>
    <hyperlink ref="T57" r:id="rId41" xr:uid="{6CB5163A-99F9-431F-91C9-DB386B8F76DD}"/>
    <hyperlink ref="T64" r:id="rId42" xr:uid="{E60F8FC2-FE51-4748-B524-BF873BF4ADE9}"/>
    <hyperlink ref="T65" r:id="rId43" xr:uid="{EDD7E3F1-02E1-4DC2-8C71-756741BF53C3}"/>
    <hyperlink ref="T66" r:id="rId44" xr:uid="{7CCFF9F7-EB0B-46E2-B38C-63C725AD30E8}"/>
    <hyperlink ref="T67" r:id="rId45" xr:uid="{FFF90CE4-26BB-4D17-9060-9046596426EA}"/>
    <hyperlink ref="T68" r:id="rId46" xr:uid="{022145BE-A156-4842-8221-E6A217499CF7}"/>
    <hyperlink ref="T69" r:id="rId47" xr:uid="{35069693-CAB0-4DFF-B818-53571833A718}"/>
    <hyperlink ref="T70" r:id="rId48" xr:uid="{15654EB6-7C5D-443B-BBB2-95D93B8EBD4E}"/>
    <hyperlink ref="T71" r:id="rId49" xr:uid="{2F1C2FBC-3FE5-4A69-A2EA-8A57CF7CF6A0}"/>
    <hyperlink ref="T72" r:id="rId50" xr:uid="{26960B07-7DFC-4F9A-A75F-1203FAA1AAF8}"/>
    <hyperlink ref="T73" r:id="rId51" xr:uid="{B2C07DED-7451-4162-8363-12AC85814FC2}"/>
    <hyperlink ref="T74" r:id="rId52" xr:uid="{E3722E0D-FE29-4FFF-B50C-C7B14FEF5274}"/>
    <hyperlink ref="T75" r:id="rId53" xr:uid="{0F49CD90-E042-4482-87E5-76021CF20BAE}"/>
    <hyperlink ref="T76" r:id="rId54" xr:uid="{D006E21B-58B5-4FBD-A6EA-F17E7737E882}"/>
    <hyperlink ref="T77" r:id="rId55" xr:uid="{A9472BBE-A984-47D2-AC3E-2946CB6BDB85}"/>
    <hyperlink ref="T78" r:id="rId56" xr:uid="{90E525AC-D691-49DA-B730-564B7D149D64}"/>
    <hyperlink ref="T79" r:id="rId57" xr:uid="{01B517F1-0D35-49AB-AD6A-3DE3FF9C66D8}"/>
    <hyperlink ref="T81" r:id="rId58" location="nameddest=rfc" xr:uid="{13796A87-8535-467E-A098-C55B259D4E23}"/>
    <hyperlink ref="T82" r:id="rId59" xr:uid="{9DBD2C79-B9CE-4DF1-A0B0-366CC8808BEF}"/>
    <hyperlink ref="T85" r:id="rId60" xr:uid="{820BA168-24CB-48A7-97F0-520FD23A743D}"/>
    <hyperlink ref="T86" r:id="rId61" xr:uid="{37C1BCCE-FBC6-4BBC-BE9A-85E4F41471AD}"/>
    <hyperlink ref="T87" r:id="rId62" xr:uid="{343336D9-2756-44A1-961E-EECCC2CAC067}"/>
    <hyperlink ref="T88" r:id="rId63" xr:uid="{3C752100-8EC1-4A24-9450-1D177B953097}"/>
    <hyperlink ref="T89" r:id="rId64" xr:uid="{1C28EA37-77EC-4180-AEB3-DB7ABA393373}"/>
    <hyperlink ref="T27" r:id="rId65" xr:uid="{CD5C532B-37C9-4EED-AE2E-FAB05CD53052}"/>
    <hyperlink ref="T28" r:id="rId66" xr:uid="{EDA2BE4F-379B-4462-A3FF-09ECCE3565F7}"/>
    <hyperlink ref="T29" r:id="rId67" xr:uid="{7682DC04-8AB6-440B-BF83-FB03E84C42A5}"/>
    <hyperlink ref="T90" r:id="rId68" xr:uid="{71E63C18-4F6B-44AE-A5C1-89D3D3774F31}"/>
    <hyperlink ref="T91" r:id="rId69" xr:uid="{D27B225F-4D3F-4AC0-9D50-D6F6EA3EDF82}"/>
    <hyperlink ref="T92" r:id="rId70" xr:uid="{98A1F9AA-1E81-4A16-84E1-FA6BD4221F64}"/>
    <hyperlink ref="T93" r:id="rId71" xr:uid="{A789D8F0-DD44-48AC-81E4-4F81DE8E21F4}"/>
    <hyperlink ref="T94" r:id="rId72" xr:uid="{66F1D367-8A73-4372-A385-423782D10BC0}"/>
    <hyperlink ref="T95" r:id="rId73" xr:uid="{C749801E-2C9C-41CC-980B-F3589BAF9C6B}"/>
    <hyperlink ref="T96" r:id="rId74" xr:uid="{AC93FB6F-E98E-4EA8-82E9-B5E7F17F00F4}"/>
    <hyperlink ref="T97" r:id="rId75" xr:uid="{C7DDD6DA-4EA8-4B99-A0C3-3CB18D08459A}"/>
    <hyperlink ref="T98" r:id="rId76" xr:uid="{878A0CF4-F995-4CD8-8A48-281A3584F882}"/>
    <hyperlink ref="T99" r:id="rId77" xr:uid="{20610C9F-F0C4-4EAF-996F-4DE8F735AA63}"/>
    <hyperlink ref="T101" r:id="rId78" xr:uid="{5DB23A40-DA03-4E21-A6F7-6134C6D46293}"/>
    <hyperlink ref="T102" r:id="rId79" xr:uid="{9B3F4E41-0ECF-4F0E-8EE3-65D15A29A348}"/>
    <hyperlink ref="T103" r:id="rId80" xr:uid="{AC84398D-B32C-4912-8A49-3F71599026DD}"/>
    <hyperlink ref="T104" r:id="rId81" xr:uid="{C89AEA9F-3140-402B-BE34-A8D813F2E74D}"/>
    <hyperlink ref="T105" r:id="rId82" xr:uid="{82DE11A1-60FC-4956-A70A-2612C108E630}"/>
    <hyperlink ref="T106" r:id="rId83" xr:uid="{56E959B3-32B9-4D36-961F-371B89157BE2}"/>
    <hyperlink ref="T107" r:id="rId84" xr:uid="{D49D6CD3-3B6C-4A9B-93CC-72BE6EBE9332}"/>
    <hyperlink ref="T108" r:id="rId85" xr:uid="{2EC5B1AD-169C-4C95-95A3-5975AF6B0F62}"/>
    <hyperlink ref="T109" r:id="rId86" xr:uid="{69887AE2-D553-46AD-AA77-1E54BF7C81C2}"/>
    <hyperlink ref="T110" r:id="rId87" xr:uid="{EF5C8601-132F-40B7-BA98-6CD430FE154C}"/>
    <hyperlink ref="T111" r:id="rId88" xr:uid="{B127ACEE-F313-4632-9C12-6C47345F2874}"/>
    <hyperlink ref="T112" r:id="rId89" xr:uid="{0C63F54B-415F-455D-B677-0D820BE09311}"/>
    <hyperlink ref="T113" r:id="rId90" xr:uid="{93712754-F65D-4869-A1BF-252C008FC2AB}"/>
    <hyperlink ref="T114" r:id="rId91" xr:uid="{112F13D3-D17D-4C0A-B6D3-77B628D562EE}"/>
    <hyperlink ref="T115" r:id="rId92" xr:uid="{883B451F-5C95-4327-A5F8-C9B12214D1E8}"/>
    <hyperlink ref="T116" r:id="rId93" xr:uid="{353F7852-403D-43A9-AFA7-2625A9C55A89}"/>
    <hyperlink ref="T117" r:id="rId94" xr:uid="{F3F7BF1F-2474-4EDF-B56E-52446066475D}"/>
    <hyperlink ref="T118" r:id="rId95" xr:uid="{EFD05600-AD71-4E94-9DEF-856637013EBB}"/>
    <hyperlink ref="T121" r:id="rId96" xr:uid="{9EB230A4-F168-45A3-9909-5892D6F94CB8}"/>
    <hyperlink ref="T123" r:id="rId97" xr:uid="{F4437979-9935-490E-84A3-0C4055ED89D4}"/>
    <hyperlink ref="T124" r:id="rId98" xr:uid="{EF730264-F408-4AFF-9B91-067BF9FF46F6}"/>
    <hyperlink ref="T122" r:id="rId99" xr:uid="{224B58D0-1E02-42CD-A870-E2FEE80F3820}"/>
    <hyperlink ref="T126" r:id="rId100" xr:uid="{32860819-9C3E-41B4-9B43-9E8B180A33C4}"/>
    <hyperlink ref="T206" r:id="rId101" xr:uid="{7A332D78-0538-4062-9D7E-32DCA7C7ED30}"/>
    <hyperlink ref="T128" r:id="rId102" xr:uid="{7D490FB2-FFCA-4EC4-B398-127EFDA74672}"/>
    <hyperlink ref="T129" r:id="rId103" xr:uid="{027ABBED-17AB-49B1-8AB3-2A6174E937C4}"/>
    <hyperlink ref="T132" r:id="rId104" xr:uid="{6C845B03-5A75-4AB6-8D2E-24826561680B}"/>
    <hyperlink ref="T134" r:id="rId105" xr:uid="{28F32AB6-A72F-46E3-8CD7-AD002EC90CF8}"/>
    <hyperlink ref="T135" r:id="rId106" xr:uid="{92BC91D1-7A9A-40D8-AA3E-2E5056FDE708}"/>
    <hyperlink ref="T136" r:id="rId107" xr:uid="{BE1B9F33-AC79-49EB-A6A6-75E762EC19E0}"/>
    <hyperlink ref="T137" r:id="rId108" xr:uid="{7B896193-756E-4D5A-BDA2-7DE2149C8360}"/>
    <hyperlink ref="T138" r:id="rId109" xr:uid="{F8301092-6582-46CD-B5AB-DC989D91856A}"/>
    <hyperlink ref="T139" r:id="rId110" xr:uid="{5E241429-6E7F-487A-BD00-B0A352B2553E}"/>
    <hyperlink ref="T140" r:id="rId111" xr:uid="{A6D0988D-CF8A-41F3-A861-BB71CB4DBBDC}"/>
    <hyperlink ref="T141" r:id="rId112" xr:uid="{CBDD817D-0BAA-4F08-9A79-C095EA2D3E1F}"/>
    <hyperlink ref="T142" r:id="rId113" xr:uid="{6283819A-6D7D-413F-89C7-A8128398B40B}"/>
    <hyperlink ref="T143" r:id="rId114" xr:uid="{43B89A39-C630-4A9E-A982-156684C40262}"/>
    <hyperlink ref="T144" r:id="rId115" xr:uid="{A1D4B9BF-314A-4D45-9A40-D0028A9B30CA}"/>
    <hyperlink ref="T145" r:id="rId116" xr:uid="{5327E94E-DE40-4A70-997E-89DB7766A945}"/>
    <hyperlink ref="T146" r:id="rId117" xr:uid="{99F4C390-C1F3-4999-A9E0-39B941978F21}"/>
    <hyperlink ref="T147" r:id="rId118" xr:uid="{7DAA9448-9431-4A56-89DA-E14C49F56FB0}"/>
    <hyperlink ref="T148" r:id="rId119" xr:uid="{DF107271-9A79-446E-A33D-AEE0B93EFCC9}"/>
    <hyperlink ref="T149" r:id="rId120" xr:uid="{AC1437FB-E9FB-4AC8-8F22-304BB42274BB}"/>
    <hyperlink ref="T152" r:id="rId121" xr:uid="{81AF9D35-51D5-4DD0-A33E-55ABC5947212}"/>
    <hyperlink ref="T153" r:id="rId122" xr:uid="{2656D22C-3F7D-4821-9372-F23A1EC46D1D}"/>
    <hyperlink ref="T156" r:id="rId123" xr:uid="{BF0CC0D0-0993-41B4-A1C1-C54521E9AB33}"/>
    <hyperlink ref="T157" r:id="rId124" xr:uid="{03B80C31-9D14-4C9D-B98B-100E2C235C5C}"/>
    <hyperlink ref="T163" r:id="rId125" xr:uid="{82463FDD-28C6-40C0-892B-AED2F8CE8098}"/>
    <hyperlink ref="T164" r:id="rId126" xr:uid="{C10C13D4-43E8-401B-BF53-27842AA6EBD1}"/>
    <hyperlink ref="T158" r:id="rId127" xr:uid="{EEB6B462-8F9E-4CCA-8D14-3D10A5B4CCB3}"/>
    <hyperlink ref="T217" r:id="rId128" xr:uid="{ECA3B7E3-66BB-4265-9403-37CEC1ADA8FE}"/>
    <hyperlink ref="T218" r:id="rId129" xr:uid="{7AE3C923-2F00-4E16-A35E-FD544867B1F8}"/>
    <hyperlink ref="T219" r:id="rId130" xr:uid="{8062E4CE-1895-4D18-B307-343A996A1087}"/>
    <hyperlink ref="T220" r:id="rId131" xr:uid="{B27753F3-4D22-49A0-8332-96D1AE855069}"/>
    <hyperlink ref="T223" r:id="rId132" xr:uid="{1396B8E3-7158-43F0-A238-4DB4C4813B21}"/>
    <hyperlink ref="T224" r:id="rId133" xr:uid="{7F8CB40C-CFAC-444A-8984-9C167C2F9490}"/>
    <hyperlink ref="T221" r:id="rId134" xr:uid="{FAE95CB9-B648-4444-8B44-5BE84DA2EE0D}"/>
    <hyperlink ref="T222" r:id="rId135" xr:uid="{FA7A1BA4-444F-4534-8F3A-3A6BDB72F6F1}"/>
    <hyperlink ref="T225" r:id="rId136" xr:uid="{D5905B41-639E-4793-885F-D6CAE8CB66EB}"/>
    <hyperlink ref="T119" r:id="rId137" xr:uid="{EF96F84E-0168-4F5A-B184-EDF1A3811869}"/>
    <hyperlink ref="T226" r:id="rId138" xr:uid="{91749D49-1DF2-4700-8FBF-BCA1656E7639}"/>
    <hyperlink ref="T227" r:id="rId139" xr:uid="{5036BAAA-FB17-4ADC-9116-6469A8829DA8}"/>
    <hyperlink ref="T228" r:id="rId140" xr:uid="{11D86EF2-92A8-46E5-BA80-FEA3EE931975}"/>
    <hyperlink ref="T229" r:id="rId141" xr:uid="{B840A4CD-1B62-4539-A966-76E821C348A0}"/>
    <hyperlink ref="T230" r:id="rId142" xr:uid="{E09E4EF8-80F6-41D3-92D0-8E3F8DE68DA3}"/>
    <hyperlink ref="T231" r:id="rId143" xr:uid="{24F43C45-9DD9-479C-B828-48626CFA1B95}"/>
    <hyperlink ref="T232" r:id="rId144" xr:uid="{E06B8D16-BF3F-4DC2-9320-E310BB58E51A}"/>
    <hyperlink ref="T233" r:id="rId145" xr:uid="{0884D739-8C75-4D61-9CAE-64B9B298ECFD}"/>
    <hyperlink ref="T234" r:id="rId146" xr:uid="{F78CADA2-B66D-42E1-A25D-FE09101B6656}"/>
    <hyperlink ref="T235" r:id="rId147" xr:uid="{1E41F4F2-A6FB-4008-A4A4-42D7FF5CF4BD}"/>
    <hyperlink ref="T236" r:id="rId148" xr:uid="{54D96C56-0E54-456A-91A3-251B0202EBC3}"/>
    <hyperlink ref="T237" r:id="rId149" xr:uid="{45BF58C2-3618-4999-A70A-876BC9C51DFD}"/>
    <hyperlink ref="T238" r:id="rId150" xr:uid="{FF8A59DF-50C6-4736-9CA7-629AB4C49EC6}"/>
    <hyperlink ref="T33" r:id="rId151" xr:uid="{BD1BE144-EF90-4CE8-8857-CF965077D597}"/>
    <hyperlink ref="T38" r:id="rId152" xr:uid="{62A69675-7063-475C-BF8B-BBA7108D7436}"/>
    <hyperlink ref="T45" r:id="rId153" xr:uid="{341F739D-E6E3-4364-9D07-7339DE9CC20C}"/>
    <hyperlink ref="T47" r:id="rId154" xr:uid="{CEEFE5F4-25FC-4A96-907D-A09BDD741BD5}"/>
    <hyperlink ref="T100" r:id="rId155" xr:uid="{2F32659F-B519-46F1-B2B7-EA36C0B4267D}"/>
    <hyperlink ref="T127" r:id="rId156" xr:uid="{2A4F3153-B766-416C-B268-C8C48B2D6050}"/>
    <hyperlink ref="T133" r:id="rId157" xr:uid="{F7BBF37C-7DD6-43C2-85F6-FC44CF212D03}"/>
    <hyperlink ref="T61" r:id="rId158" xr:uid="{0C038ABC-D2E2-4F66-B7EF-052B01F873CB}"/>
    <hyperlink ref="T62" r:id="rId159" xr:uid="{664D11F2-2A9D-43E4-9B01-6EAF6770599E}"/>
    <hyperlink ref="T63" r:id="rId160" xr:uid="{2FDDF2E5-E9CB-492D-87C2-89CF0164CA6F}"/>
    <hyperlink ref="T120" r:id="rId161" xr:uid="{FF8757CC-96C9-462C-8F01-F3A25727904D}"/>
    <hyperlink ref="T125" r:id="rId162" xr:uid="{AF33F990-3B56-40CD-97C2-DBA52E9B5CBD}"/>
    <hyperlink ref="T59" r:id="rId163" xr:uid="{237B1382-7F9B-4626-A0EC-A31F68F7F0A1}"/>
    <hyperlink ref="T60" r:id="rId164" xr:uid="{26233733-9336-49CD-8BCB-6953BBB4525D}"/>
    <hyperlink ref="T58" r:id="rId165" xr:uid="{C285F69C-2F45-40F5-8122-2961838F4E10}"/>
    <hyperlink ref="T80" display="Click Here" xr:uid="{0EB36167-D456-48A0-8A9D-0FC9EE2E5E8F}"/>
    <hyperlink ref="T130" r:id="rId166" xr:uid="{3577EF02-8497-4200-9CAC-139DA8048189}"/>
    <hyperlink ref="T131" r:id="rId167" xr:uid="{0C2FE75E-286B-42CC-B8CB-1E1639182EDB}"/>
    <hyperlink ref="T7" r:id="rId168" xr:uid="{D3E6F70D-52E5-4C64-AF1B-6CCE73E20236}"/>
    <hyperlink ref="T14" r:id="rId169" xr:uid="{8B4E71F4-BB9E-4EE3-9AFF-E0BF5920499C}"/>
    <hyperlink ref="T15" r:id="rId170" xr:uid="{DEA79436-D438-4990-B1EB-CD05B113C5BD}"/>
    <hyperlink ref="T83" r:id="rId171" xr:uid="{76421110-87CC-4F90-B500-CA0AD0B9BDF7}"/>
    <hyperlink ref="T154" r:id="rId172" xr:uid="{BC4BAA26-4C3F-4014-B3DC-389E926E7ECA}"/>
    <hyperlink ref="T155" r:id="rId173" xr:uid="{4C9D9F8A-EB29-4F02-BAAE-85FCB8C6544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FD5C6-2FE7-452D-84DE-70E359C21D8E}">
  <sheetPr codeName="Sheet5">
    <tabColor theme="0" tint="-0.499984740745262"/>
  </sheetPr>
  <dimension ref="A2:AQ647"/>
  <sheetViews>
    <sheetView topLeftCell="C1" zoomScaleNormal="100" workbookViewId="0">
      <pane ySplit="4" topLeftCell="A5" activePane="bottomLeft" state="frozen"/>
      <selection pane="bottomLeft" activeCell="C1" sqref="A1:XFD1048576"/>
    </sheetView>
  </sheetViews>
  <sheetFormatPr defaultColWidth="9.140625" defaultRowHeight="14.25" x14ac:dyDescent="0.2"/>
  <cols>
    <col min="1" max="2" width="9.140625" style="4" hidden="1" customWidth="1"/>
    <col min="3" max="3" width="15.5703125" style="4" customWidth="1"/>
    <col min="4" max="4" width="74.28515625" style="4" bestFit="1" customWidth="1"/>
    <col min="5" max="5" width="10.85546875" style="4" customWidth="1"/>
    <col min="6" max="6" width="9.140625" style="4" bestFit="1"/>
    <col min="7" max="7" width="11" style="4" customWidth="1"/>
    <col min="8" max="8" width="9.140625" style="4" bestFit="1"/>
    <col min="9" max="10" width="9.28515625" style="4" bestFit="1" customWidth="1"/>
    <col min="11" max="11" width="24.28515625" style="4" hidden="1" customWidth="1"/>
    <col min="12" max="12" width="9.5703125" style="4" bestFit="1" customWidth="1"/>
    <col min="13" max="13" width="14" style="4" customWidth="1"/>
    <col min="14" max="14" width="9.28515625" style="4" bestFit="1" customWidth="1"/>
    <col min="15" max="15" width="21.28515625" style="4" bestFit="1" customWidth="1"/>
    <col min="16" max="16" width="9.140625" style="4" hidden="1" customWidth="1"/>
    <col min="17" max="17" width="29.85546875" style="4" customWidth="1"/>
    <col min="18" max="18" width="34.28515625" style="4" customWidth="1"/>
    <col min="19" max="19" width="18.42578125" style="4" hidden="1" customWidth="1"/>
    <col min="20" max="20" width="10.5703125" style="4" customWidth="1"/>
    <col min="21" max="23" width="9.28515625" style="4" bestFit="1" customWidth="1"/>
    <col min="24" max="24" width="35" style="4" customWidth="1"/>
    <col min="25" max="25" width="9.28515625" style="4" bestFit="1" customWidth="1"/>
    <col min="26" max="26" width="12" style="4" customWidth="1"/>
    <col min="27" max="27" width="6.85546875" style="4" bestFit="1" customWidth="1"/>
    <col min="28" max="28" width="7.140625" style="4" bestFit="1" customWidth="1"/>
    <col min="29" max="29" width="6.7109375" style="4" bestFit="1" customWidth="1"/>
    <col min="30" max="30" width="6.85546875" style="4" bestFit="1" customWidth="1"/>
    <col min="31" max="31" width="7.140625" style="4" bestFit="1" customWidth="1"/>
    <col min="32" max="32" width="10.28515625" style="4" customWidth="1"/>
    <col min="33" max="34" width="9.28515625" style="4" bestFit="1" customWidth="1"/>
    <col min="35" max="35" width="39" style="4" customWidth="1"/>
    <col min="36" max="36" width="22.140625" style="4" bestFit="1" customWidth="1"/>
    <col min="37" max="37" width="12.28515625" style="4" hidden="1" customWidth="1"/>
    <col min="38" max="38" width="36.5703125" style="4" customWidth="1"/>
    <col min="39" max="39" width="9" style="4" hidden="1" customWidth="1"/>
    <col min="40" max="40" width="12.28515625" style="4" bestFit="1" customWidth="1"/>
    <col min="41" max="41" width="0" style="4" hidden="1" customWidth="1"/>
    <col min="42" max="16384" width="9.140625" style="4"/>
  </cols>
  <sheetData>
    <row r="2" spans="1:41" s="65" customFormat="1" ht="26.25" customHeight="1" x14ac:dyDescent="0.35">
      <c r="C2" s="214" t="s">
        <v>1495</v>
      </c>
      <c r="D2" s="215"/>
      <c r="E2" s="215"/>
      <c r="F2" s="215"/>
      <c r="G2" s="215"/>
      <c r="H2" s="215"/>
      <c r="I2" s="215"/>
      <c r="J2" s="215"/>
      <c r="K2" s="215"/>
      <c r="L2" s="215"/>
      <c r="M2" s="215"/>
      <c r="N2" s="215"/>
      <c r="O2" s="215"/>
      <c r="P2" s="215"/>
      <c r="Q2" s="215"/>
      <c r="R2" s="215"/>
      <c r="S2" s="215"/>
      <c r="AA2" s="215"/>
      <c r="AB2" s="215"/>
    </row>
    <row r="3" spans="1:41" s="216" customFormat="1" x14ac:dyDescent="0.2">
      <c r="A3" s="216">
        <v>1</v>
      </c>
      <c r="B3" s="216">
        <v>2</v>
      </c>
      <c r="C3" s="216">
        <v>3</v>
      </c>
      <c r="D3" s="216">
        <v>4</v>
      </c>
      <c r="E3" s="216">
        <v>4.5</v>
      </c>
      <c r="F3" s="216">
        <v>5</v>
      </c>
      <c r="G3" s="216">
        <v>6</v>
      </c>
      <c r="H3" s="216">
        <v>7</v>
      </c>
      <c r="I3" s="216">
        <v>8</v>
      </c>
      <c r="J3" s="216">
        <v>9</v>
      </c>
      <c r="K3" s="216">
        <v>10</v>
      </c>
      <c r="L3" s="216">
        <v>11</v>
      </c>
      <c r="M3" s="216">
        <v>12</v>
      </c>
      <c r="N3" s="216">
        <v>13</v>
      </c>
      <c r="O3" s="216">
        <v>14</v>
      </c>
      <c r="P3" s="216">
        <v>15</v>
      </c>
      <c r="Q3" s="216">
        <v>16</v>
      </c>
      <c r="R3" s="216">
        <v>17</v>
      </c>
      <c r="S3" s="216">
        <v>18</v>
      </c>
      <c r="T3" s="216">
        <v>19</v>
      </c>
      <c r="U3" s="216">
        <v>19.5</v>
      </c>
      <c r="V3" s="216">
        <v>20</v>
      </c>
      <c r="W3" s="216">
        <v>21</v>
      </c>
      <c r="X3" s="216">
        <v>22</v>
      </c>
      <c r="Y3" s="216">
        <v>23</v>
      </c>
      <c r="Z3" s="216">
        <v>24</v>
      </c>
      <c r="AA3" s="216">
        <v>25</v>
      </c>
      <c r="AB3" s="216">
        <v>26</v>
      </c>
      <c r="AC3" s="216">
        <v>27</v>
      </c>
      <c r="AD3" s="216">
        <v>28</v>
      </c>
      <c r="AE3" s="216">
        <v>29</v>
      </c>
      <c r="AF3" s="216">
        <v>30</v>
      </c>
      <c r="AG3" s="216">
        <v>31</v>
      </c>
      <c r="AH3" s="216">
        <v>32</v>
      </c>
      <c r="AI3" s="216">
        <v>33</v>
      </c>
      <c r="AJ3" s="216">
        <v>34</v>
      </c>
      <c r="AK3" s="216">
        <v>35</v>
      </c>
      <c r="AL3" s="216">
        <v>36</v>
      </c>
      <c r="AM3" s="216">
        <v>37</v>
      </c>
      <c r="AN3" s="216">
        <v>38</v>
      </c>
      <c r="AO3" s="216">
        <v>39</v>
      </c>
    </row>
    <row r="4" spans="1:41" s="8" customFormat="1" ht="75.75" x14ac:dyDescent="0.3">
      <c r="A4" s="196" t="s">
        <v>77</v>
      </c>
      <c r="B4" s="196" t="s">
        <v>78</v>
      </c>
      <c r="C4" s="196" t="s">
        <v>3555</v>
      </c>
      <c r="D4" s="196" t="s">
        <v>69</v>
      </c>
      <c r="E4" s="196" t="s">
        <v>75</v>
      </c>
      <c r="F4" s="196" t="s">
        <v>81</v>
      </c>
      <c r="G4" s="196" t="s">
        <v>3584</v>
      </c>
      <c r="H4" s="196" t="s">
        <v>82</v>
      </c>
      <c r="I4" s="196" t="s">
        <v>83</v>
      </c>
      <c r="J4" s="196" t="s">
        <v>84</v>
      </c>
      <c r="K4" s="196" t="s">
        <v>219</v>
      </c>
      <c r="L4" s="196" t="s">
        <v>3588</v>
      </c>
      <c r="M4" s="217" t="s">
        <v>85</v>
      </c>
      <c r="N4" s="196" t="s">
        <v>86</v>
      </c>
      <c r="O4" s="196" t="s">
        <v>220</v>
      </c>
      <c r="P4" s="196" t="s">
        <v>3589</v>
      </c>
      <c r="Q4" s="218" t="s">
        <v>89</v>
      </c>
      <c r="R4" s="196" t="s">
        <v>87</v>
      </c>
      <c r="S4" s="196" t="s">
        <v>221</v>
      </c>
      <c r="T4" s="196" t="s">
        <v>222</v>
      </c>
      <c r="U4" s="196" t="s">
        <v>223</v>
      </c>
      <c r="V4" s="196" t="s">
        <v>224</v>
      </c>
      <c r="W4" s="196" t="s">
        <v>225</v>
      </c>
      <c r="X4" s="196" t="s">
        <v>226</v>
      </c>
      <c r="Y4" s="196" t="s">
        <v>227</v>
      </c>
      <c r="Z4" s="196" t="s">
        <v>228</v>
      </c>
      <c r="AA4" s="196" t="s">
        <v>3590</v>
      </c>
      <c r="AB4" s="196" t="s">
        <v>3591</v>
      </c>
      <c r="AC4" s="196" t="s">
        <v>3592</v>
      </c>
      <c r="AD4" s="196" t="s">
        <v>3593</v>
      </c>
      <c r="AE4" s="196" t="s">
        <v>3594</v>
      </c>
      <c r="AF4" s="196" t="s">
        <v>229</v>
      </c>
      <c r="AG4" s="196" t="s">
        <v>230</v>
      </c>
      <c r="AH4" s="196" t="s">
        <v>231</v>
      </c>
      <c r="AI4" s="196" t="s">
        <v>75</v>
      </c>
      <c r="AJ4" s="196" t="s">
        <v>90</v>
      </c>
      <c r="AK4" s="196" t="s">
        <v>232</v>
      </c>
      <c r="AL4" s="196" t="s">
        <v>91</v>
      </c>
      <c r="AM4" s="196" t="s">
        <v>92</v>
      </c>
      <c r="AN4" s="196" t="s">
        <v>3547</v>
      </c>
      <c r="AO4" s="196" t="s">
        <v>93</v>
      </c>
    </row>
    <row r="5" spans="1:41" x14ac:dyDescent="0.2">
      <c r="A5" s="201">
        <v>1</v>
      </c>
      <c r="B5" s="201">
        <v>1</v>
      </c>
      <c r="C5" s="219" t="s">
        <v>94</v>
      </c>
      <c r="D5" s="219" t="s">
        <v>95</v>
      </c>
      <c r="E5" s="219"/>
      <c r="F5" s="219" t="s">
        <v>235</v>
      </c>
      <c r="G5" s="219">
        <v>140</v>
      </c>
      <c r="H5" s="219" t="s">
        <v>47</v>
      </c>
      <c r="I5" s="219" t="s">
        <v>97</v>
      </c>
      <c r="J5" s="219" t="s">
        <v>47</v>
      </c>
      <c r="K5" s="219">
        <v>140</v>
      </c>
      <c r="L5" s="220">
        <f t="shared" ref="L5:L68" si="0">IF(K5="--","--",ROUND(K5,2-(1+INT(LOG10(ABS(K5))))))</f>
        <v>140</v>
      </c>
      <c r="M5" s="221">
        <v>39783</v>
      </c>
      <c r="N5" s="219" t="s">
        <v>250</v>
      </c>
      <c r="O5" s="219" t="s">
        <v>236</v>
      </c>
      <c r="P5" s="219" t="s">
        <v>97</v>
      </c>
      <c r="Q5" s="222" t="s">
        <v>1496</v>
      </c>
      <c r="R5" s="219" t="s">
        <v>485</v>
      </c>
      <c r="S5" s="219"/>
      <c r="T5" s="219" t="s">
        <v>349</v>
      </c>
      <c r="U5" s="219" t="s">
        <v>1497</v>
      </c>
      <c r="V5" s="219" t="s">
        <v>448</v>
      </c>
      <c r="W5" s="219" t="s">
        <v>97</v>
      </c>
      <c r="X5" s="219" t="s">
        <v>241</v>
      </c>
      <c r="Y5" s="219" t="s">
        <v>97</v>
      </c>
      <c r="Z5" s="219" t="s">
        <v>1498</v>
      </c>
      <c r="AA5" s="219" t="s">
        <v>291</v>
      </c>
      <c r="AB5" s="219">
        <v>30</v>
      </c>
      <c r="AC5" s="219"/>
      <c r="AD5" s="219" t="s">
        <v>291</v>
      </c>
      <c r="AE5" s="219"/>
      <c r="AF5" s="219"/>
      <c r="AG5" s="219">
        <v>300</v>
      </c>
      <c r="AH5" s="219"/>
      <c r="AI5" s="219" t="s">
        <v>1499</v>
      </c>
      <c r="AJ5" s="223" t="s">
        <v>101</v>
      </c>
      <c r="AK5" s="219"/>
      <c r="AL5" s="219" t="s">
        <v>102</v>
      </c>
      <c r="AM5" s="219" t="s">
        <v>278</v>
      </c>
      <c r="AN5" s="221">
        <v>45672</v>
      </c>
      <c r="AO5" s="219" t="b">
        <f t="shared" ref="AO5:AO68" si="1">H5=J5</f>
        <v>1</v>
      </c>
    </row>
    <row r="6" spans="1:41" x14ac:dyDescent="0.2">
      <c r="A6" s="201">
        <v>1</v>
      </c>
      <c r="B6" s="201">
        <v>1</v>
      </c>
      <c r="C6" s="201" t="s">
        <v>94</v>
      </c>
      <c r="D6" s="201" t="s">
        <v>95</v>
      </c>
      <c r="E6" s="201"/>
      <c r="F6" s="201" t="s">
        <v>235</v>
      </c>
      <c r="G6" s="201">
        <v>140</v>
      </c>
      <c r="H6" s="201" t="s">
        <v>47</v>
      </c>
      <c r="I6" s="201" t="s">
        <v>97</v>
      </c>
      <c r="J6" s="201" t="s">
        <v>43</v>
      </c>
      <c r="K6" s="201">
        <v>9</v>
      </c>
      <c r="L6" s="203">
        <f t="shared" si="0"/>
        <v>9</v>
      </c>
      <c r="M6" s="202">
        <v>33512</v>
      </c>
      <c r="N6" s="201" t="s">
        <v>98</v>
      </c>
      <c r="O6" s="201" t="s">
        <v>270</v>
      </c>
      <c r="P6" s="201" t="s">
        <v>97</v>
      </c>
      <c r="Q6" s="224" t="s">
        <v>1496</v>
      </c>
      <c r="R6" s="201" t="s">
        <v>485</v>
      </c>
      <c r="S6" s="201"/>
      <c r="T6" s="201" t="s">
        <v>253</v>
      </c>
      <c r="U6" s="201" t="s">
        <v>1500</v>
      </c>
      <c r="V6" s="201" t="s">
        <v>448</v>
      </c>
      <c r="W6" s="201" t="s">
        <v>97</v>
      </c>
      <c r="X6" s="201" t="s">
        <v>241</v>
      </c>
      <c r="Y6" s="201" t="s">
        <v>97</v>
      </c>
      <c r="Z6" s="201" t="s">
        <v>1501</v>
      </c>
      <c r="AA6" s="201" t="s">
        <v>1502</v>
      </c>
      <c r="AB6" s="201">
        <v>10</v>
      </c>
      <c r="AC6" s="201"/>
      <c r="AD6" s="201">
        <v>10</v>
      </c>
      <c r="AE6" s="201" t="s">
        <v>1502</v>
      </c>
      <c r="AF6" s="201">
        <v>10</v>
      </c>
      <c r="AG6" s="201">
        <v>1000</v>
      </c>
      <c r="AH6" s="201" t="s">
        <v>1503</v>
      </c>
      <c r="AI6" s="201" t="s">
        <v>1504</v>
      </c>
      <c r="AJ6" s="204" t="s">
        <v>101</v>
      </c>
      <c r="AK6" s="201"/>
      <c r="AL6" s="201" t="s">
        <v>102</v>
      </c>
      <c r="AM6" s="201" t="s">
        <v>278</v>
      </c>
      <c r="AN6" s="202">
        <v>45672</v>
      </c>
      <c r="AO6" s="201" t="b">
        <f t="shared" si="1"/>
        <v>0</v>
      </c>
    </row>
    <row r="7" spans="1:41" x14ac:dyDescent="0.2">
      <c r="A7" s="201">
        <v>1</v>
      </c>
      <c r="B7" s="201">
        <v>1</v>
      </c>
      <c r="C7" s="201" t="s">
        <v>94</v>
      </c>
      <c r="D7" s="201" t="s">
        <v>95</v>
      </c>
      <c r="E7" s="201"/>
      <c r="F7" s="201" t="s">
        <v>235</v>
      </c>
      <c r="G7" s="201">
        <v>140</v>
      </c>
      <c r="H7" s="201" t="s">
        <v>47</v>
      </c>
      <c r="I7" s="201" t="s">
        <v>97</v>
      </c>
      <c r="J7" s="201" t="s">
        <v>43</v>
      </c>
      <c r="K7" s="201">
        <v>9</v>
      </c>
      <c r="L7" s="203">
        <f t="shared" si="0"/>
        <v>9</v>
      </c>
      <c r="M7" s="202">
        <v>33512</v>
      </c>
      <c r="N7" s="201" t="s">
        <v>98</v>
      </c>
      <c r="O7" s="201" t="s">
        <v>236</v>
      </c>
      <c r="P7" s="201" t="s">
        <v>97</v>
      </c>
      <c r="Q7" s="224" t="s">
        <v>1496</v>
      </c>
      <c r="R7" s="201" t="s">
        <v>485</v>
      </c>
      <c r="S7" s="201"/>
      <c r="T7" s="201" t="s">
        <v>253</v>
      </c>
      <c r="U7" s="201" t="s">
        <v>1500</v>
      </c>
      <c r="V7" s="201" t="s">
        <v>448</v>
      </c>
      <c r="W7" s="201" t="s">
        <v>97</v>
      </c>
      <c r="X7" s="201" t="s">
        <v>241</v>
      </c>
      <c r="Y7" s="201" t="s">
        <v>97</v>
      </c>
      <c r="Z7" s="201" t="s">
        <v>1501</v>
      </c>
      <c r="AA7" s="201" t="s">
        <v>1502</v>
      </c>
      <c r="AB7" s="201">
        <v>10</v>
      </c>
      <c r="AC7" s="201"/>
      <c r="AD7" s="201">
        <v>10</v>
      </c>
      <c r="AE7" s="201" t="s">
        <v>1502</v>
      </c>
      <c r="AF7" s="201">
        <v>10</v>
      </c>
      <c r="AG7" s="201">
        <v>1000</v>
      </c>
      <c r="AH7" s="201" t="s">
        <v>1503</v>
      </c>
      <c r="AI7" s="201" t="s">
        <v>1504</v>
      </c>
      <c r="AJ7" s="204" t="s">
        <v>101</v>
      </c>
      <c r="AK7" s="201"/>
      <c r="AL7" s="201" t="s">
        <v>102</v>
      </c>
      <c r="AM7" s="201" t="s">
        <v>278</v>
      </c>
      <c r="AN7" s="202">
        <v>45672</v>
      </c>
      <c r="AO7" s="201" t="b">
        <f t="shared" si="1"/>
        <v>0</v>
      </c>
    </row>
    <row r="8" spans="1:41" x14ac:dyDescent="0.2">
      <c r="A8" s="201">
        <v>1</v>
      </c>
      <c r="B8" s="201">
        <v>1</v>
      </c>
      <c r="C8" s="201" t="s">
        <v>94</v>
      </c>
      <c r="D8" s="201" t="s">
        <v>95</v>
      </c>
      <c r="E8" s="201"/>
      <c r="F8" s="201" t="s">
        <v>596</v>
      </c>
      <c r="G8" s="201">
        <v>470</v>
      </c>
      <c r="H8" s="201" t="s">
        <v>47</v>
      </c>
      <c r="I8" s="201" t="s">
        <v>278</v>
      </c>
      <c r="J8" s="201" t="s">
        <v>47</v>
      </c>
      <c r="K8" s="201">
        <v>470</v>
      </c>
      <c r="L8" s="203">
        <f t="shared" si="0"/>
        <v>470</v>
      </c>
      <c r="M8" s="202">
        <v>39783</v>
      </c>
      <c r="N8" s="201" t="s">
        <v>108</v>
      </c>
      <c r="O8" s="201" t="s">
        <v>236</v>
      </c>
      <c r="P8" s="201" t="s">
        <v>97</v>
      </c>
      <c r="Q8" s="224" t="s">
        <v>1505</v>
      </c>
      <c r="R8" s="201" t="s">
        <v>3471</v>
      </c>
      <c r="S8" s="201"/>
      <c r="T8" s="201" t="s">
        <v>246</v>
      </c>
      <c r="U8" s="201" t="s">
        <v>1506</v>
      </c>
      <c r="V8" s="201" t="s">
        <v>1507</v>
      </c>
      <c r="W8" s="201" t="s">
        <v>278</v>
      </c>
      <c r="X8" s="201" t="s">
        <v>1508</v>
      </c>
      <c r="Y8" s="201" t="s">
        <v>278</v>
      </c>
      <c r="Z8" s="201"/>
      <c r="AA8" s="201"/>
      <c r="AB8" s="201">
        <v>30</v>
      </c>
      <c r="AC8" s="201">
        <v>10</v>
      </c>
      <c r="AD8" s="201"/>
      <c r="AE8" s="201"/>
      <c r="AF8" s="201"/>
      <c r="AG8" s="201">
        <v>300</v>
      </c>
      <c r="AH8" s="201"/>
      <c r="AI8" s="201"/>
      <c r="AJ8" s="204" t="s">
        <v>101</v>
      </c>
      <c r="AK8" s="201"/>
      <c r="AL8" s="201" t="s">
        <v>102</v>
      </c>
      <c r="AM8" s="201" t="s">
        <v>278</v>
      </c>
      <c r="AN8" s="202">
        <v>45672</v>
      </c>
      <c r="AO8" s="201" t="b">
        <f t="shared" si="1"/>
        <v>1</v>
      </c>
    </row>
    <row r="9" spans="1:41" x14ac:dyDescent="0.2">
      <c r="A9" s="201">
        <v>1</v>
      </c>
      <c r="B9" s="201">
        <v>1</v>
      </c>
      <c r="C9" s="201" t="s">
        <v>94</v>
      </c>
      <c r="D9" s="201" t="s">
        <v>95</v>
      </c>
      <c r="E9" s="201"/>
      <c r="F9" s="201" t="s">
        <v>596</v>
      </c>
      <c r="G9" s="201">
        <v>470</v>
      </c>
      <c r="H9" s="201" t="s">
        <v>47</v>
      </c>
      <c r="I9" s="201" t="s">
        <v>278</v>
      </c>
      <c r="J9" s="201" t="s">
        <v>47</v>
      </c>
      <c r="K9" s="201">
        <v>470</v>
      </c>
      <c r="L9" s="203">
        <f t="shared" si="0"/>
        <v>470</v>
      </c>
      <c r="M9" s="202">
        <v>39783</v>
      </c>
      <c r="N9" s="201" t="s">
        <v>108</v>
      </c>
      <c r="O9" s="201" t="s">
        <v>258</v>
      </c>
      <c r="P9" s="201" t="s">
        <v>97</v>
      </c>
      <c r="Q9" s="224" t="s">
        <v>1509</v>
      </c>
      <c r="R9" s="201" t="s">
        <v>1510</v>
      </c>
      <c r="S9" s="201"/>
      <c r="T9" s="201"/>
      <c r="U9" s="201"/>
      <c r="V9" s="201"/>
      <c r="W9" s="201"/>
      <c r="X9" s="201" t="s">
        <v>1508</v>
      </c>
      <c r="Y9" s="201"/>
      <c r="Z9" s="201"/>
      <c r="AA9" s="201"/>
      <c r="AB9" s="201"/>
      <c r="AC9" s="201"/>
      <c r="AD9" s="201"/>
      <c r="AE9" s="201"/>
      <c r="AF9" s="201"/>
      <c r="AG9" s="201"/>
      <c r="AH9" s="201"/>
      <c r="AI9" s="201" t="s">
        <v>3472</v>
      </c>
      <c r="AJ9" s="204" t="s">
        <v>101</v>
      </c>
      <c r="AK9" s="201"/>
      <c r="AL9" s="201" t="s">
        <v>102</v>
      </c>
      <c r="AM9" s="201" t="s">
        <v>278</v>
      </c>
      <c r="AN9" s="202">
        <v>45672</v>
      </c>
      <c r="AO9" s="201" t="b">
        <f t="shared" si="1"/>
        <v>1</v>
      </c>
    </row>
    <row r="10" spans="1:41" x14ac:dyDescent="0.2">
      <c r="A10" s="201">
        <v>3</v>
      </c>
      <c r="B10" s="201">
        <v>634</v>
      </c>
      <c r="C10" s="201" t="s">
        <v>1511</v>
      </c>
      <c r="D10" s="201" t="s">
        <v>1512</v>
      </c>
      <c r="E10" s="201"/>
      <c r="F10" s="201" t="s">
        <v>235</v>
      </c>
      <c r="G10" s="201">
        <v>3200</v>
      </c>
      <c r="H10" s="201" t="s">
        <v>36</v>
      </c>
      <c r="I10" s="201" t="s">
        <v>278</v>
      </c>
      <c r="J10" s="201" t="s">
        <v>36</v>
      </c>
      <c r="K10" s="203">
        <v>3200</v>
      </c>
      <c r="L10" s="203">
        <f t="shared" si="0"/>
        <v>3200</v>
      </c>
      <c r="M10" s="202">
        <v>44938</v>
      </c>
      <c r="N10" s="201" t="s">
        <v>108</v>
      </c>
      <c r="O10" s="201" t="s">
        <v>270</v>
      </c>
      <c r="P10" s="201" t="s">
        <v>97</v>
      </c>
      <c r="Q10" s="224" t="s">
        <v>1513</v>
      </c>
      <c r="R10" s="201" t="s">
        <v>1514</v>
      </c>
      <c r="S10" s="201"/>
      <c r="T10" s="201" t="s">
        <v>246</v>
      </c>
      <c r="U10" s="201"/>
      <c r="V10" s="201" t="s">
        <v>1515</v>
      </c>
      <c r="W10" s="201" t="s">
        <v>97</v>
      </c>
      <c r="X10" s="201" t="s">
        <v>1516</v>
      </c>
      <c r="Y10" s="201" t="s">
        <v>278</v>
      </c>
      <c r="Z10" s="201"/>
      <c r="AA10" s="201"/>
      <c r="AB10" s="201">
        <v>10</v>
      </c>
      <c r="AC10" s="201">
        <v>10</v>
      </c>
      <c r="AD10" s="201"/>
      <c r="AE10" s="201"/>
      <c r="AF10" s="201"/>
      <c r="AG10" s="201">
        <v>100</v>
      </c>
      <c r="AH10" s="201" t="s">
        <v>1517</v>
      </c>
      <c r="AI10" s="201" t="s">
        <v>1518</v>
      </c>
      <c r="AJ10" s="211" t="s">
        <v>157</v>
      </c>
      <c r="AK10" s="201"/>
      <c r="AL10" s="201" t="s">
        <v>1519</v>
      </c>
      <c r="AM10" s="201" t="s">
        <v>97</v>
      </c>
      <c r="AN10" s="202">
        <v>45859</v>
      </c>
      <c r="AO10" s="201" t="b">
        <f t="shared" si="1"/>
        <v>1</v>
      </c>
    </row>
    <row r="11" spans="1:41" x14ac:dyDescent="0.2">
      <c r="A11" s="201">
        <v>3</v>
      </c>
      <c r="B11" s="201">
        <v>634</v>
      </c>
      <c r="C11" s="201" t="s">
        <v>1511</v>
      </c>
      <c r="D11" s="201" t="s">
        <v>1512</v>
      </c>
      <c r="E11" s="201"/>
      <c r="F11" s="201" t="s">
        <v>596</v>
      </c>
      <c r="G11" s="201">
        <v>19000</v>
      </c>
      <c r="H11" s="201" t="s">
        <v>29</v>
      </c>
      <c r="I11" s="201" t="s">
        <v>278</v>
      </c>
      <c r="J11" s="201" t="s">
        <v>29</v>
      </c>
      <c r="K11" s="201">
        <v>19000</v>
      </c>
      <c r="L11" s="203">
        <f t="shared" si="0"/>
        <v>19000</v>
      </c>
      <c r="M11" s="202">
        <v>44713</v>
      </c>
      <c r="N11" s="201" t="s">
        <v>108</v>
      </c>
      <c r="O11" s="201" t="s">
        <v>270</v>
      </c>
      <c r="P11" s="201" t="s">
        <v>97</v>
      </c>
      <c r="Q11" s="224" t="s">
        <v>1520</v>
      </c>
      <c r="R11" s="201" t="s">
        <v>1521</v>
      </c>
      <c r="S11" s="201"/>
      <c r="T11" s="201" t="s">
        <v>246</v>
      </c>
      <c r="U11" s="201" t="s">
        <v>247</v>
      </c>
      <c r="V11" s="201" t="s">
        <v>876</v>
      </c>
      <c r="W11" s="201" t="s">
        <v>278</v>
      </c>
      <c r="X11" s="201"/>
      <c r="Y11" s="201" t="s">
        <v>278</v>
      </c>
      <c r="Z11" s="201"/>
      <c r="AA11" s="201"/>
      <c r="AB11" s="201">
        <v>10</v>
      </c>
      <c r="AC11" s="201">
        <v>3</v>
      </c>
      <c r="AD11" s="201"/>
      <c r="AE11" s="201"/>
      <c r="AF11" s="201"/>
      <c r="AG11" s="201">
        <v>30</v>
      </c>
      <c r="AH11" s="201"/>
      <c r="AI11" s="201"/>
      <c r="AJ11" s="204" t="s">
        <v>101</v>
      </c>
      <c r="AK11" s="201" t="s">
        <v>1522</v>
      </c>
      <c r="AL11" s="201" t="s">
        <v>3473</v>
      </c>
      <c r="AM11" s="201" t="s">
        <v>97</v>
      </c>
      <c r="AN11" s="202">
        <v>45672</v>
      </c>
      <c r="AO11" s="201" t="b">
        <f t="shared" si="1"/>
        <v>1</v>
      </c>
    </row>
    <row r="12" spans="1:41" x14ac:dyDescent="0.2">
      <c r="A12" s="201">
        <v>4</v>
      </c>
      <c r="B12" s="201">
        <v>3</v>
      </c>
      <c r="C12" s="201" t="s">
        <v>1523</v>
      </c>
      <c r="D12" s="201" t="s">
        <v>1524</v>
      </c>
      <c r="E12" s="201"/>
      <c r="F12" s="201" t="s">
        <v>235</v>
      </c>
      <c r="G12" s="201">
        <v>60</v>
      </c>
      <c r="H12" s="201" t="s">
        <v>43</v>
      </c>
      <c r="I12" s="201" t="s">
        <v>278</v>
      </c>
      <c r="J12" s="201" t="s">
        <v>43</v>
      </c>
      <c r="K12" s="201">
        <v>60</v>
      </c>
      <c r="L12" s="203">
        <f t="shared" si="0"/>
        <v>60</v>
      </c>
      <c r="M12" s="202">
        <v>38558</v>
      </c>
      <c r="N12" s="201" t="s">
        <v>267</v>
      </c>
      <c r="O12" s="201" t="s">
        <v>270</v>
      </c>
      <c r="P12" s="201" t="s">
        <v>97</v>
      </c>
      <c r="Q12" s="224" t="s">
        <v>1525</v>
      </c>
      <c r="R12" s="201" t="s">
        <v>1526</v>
      </c>
      <c r="S12" s="201"/>
      <c r="T12" s="201" t="s">
        <v>253</v>
      </c>
      <c r="U12" s="201"/>
      <c r="V12" s="201" t="s">
        <v>1527</v>
      </c>
      <c r="W12" s="201" t="s">
        <v>97</v>
      </c>
      <c r="X12" s="201" t="s">
        <v>241</v>
      </c>
      <c r="Y12" s="201" t="s">
        <v>97</v>
      </c>
      <c r="Z12" s="201" t="s">
        <v>1528</v>
      </c>
      <c r="AA12" s="201">
        <v>3</v>
      </c>
      <c r="AB12" s="201">
        <v>10</v>
      </c>
      <c r="AC12" s="201"/>
      <c r="AD12" s="201"/>
      <c r="AE12" s="201">
        <v>3</v>
      </c>
      <c r="AF12" s="201">
        <v>10</v>
      </c>
      <c r="AG12" s="201">
        <v>1000</v>
      </c>
      <c r="AH12" s="201" t="s">
        <v>1529</v>
      </c>
      <c r="AI12" s="201" t="s">
        <v>1530</v>
      </c>
      <c r="AJ12" s="204" t="s">
        <v>101</v>
      </c>
      <c r="AK12" s="201" t="s">
        <v>387</v>
      </c>
      <c r="AL12" s="201" t="s">
        <v>1531</v>
      </c>
      <c r="AM12" s="201" t="s">
        <v>278</v>
      </c>
      <c r="AN12" s="202">
        <v>45672</v>
      </c>
      <c r="AO12" s="201" t="b">
        <f t="shared" si="1"/>
        <v>1</v>
      </c>
    </row>
    <row r="13" spans="1:41" x14ac:dyDescent="0.2">
      <c r="A13" s="201">
        <v>4</v>
      </c>
      <c r="B13" s="201">
        <v>3</v>
      </c>
      <c r="C13" s="201" t="s">
        <v>1523</v>
      </c>
      <c r="D13" s="201" t="s">
        <v>1524</v>
      </c>
      <c r="E13" s="201"/>
      <c r="F13" s="201" t="s">
        <v>235</v>
      </c>
      <c r="G13" s="201">
        <v>60</v>
      </c>
      <c r="H13" s="201" t="s">
        <v>43</v>
      </c>
      <c r="I13" s="201" t="s">
        <v>278</v>
      </c>
      <c r="J13" s="201" t="s">
        <v>43</v>
      </c>
      <c r="K13" s="201">
        <v>60</v>
      </c>
      <c r="L13" s="203">
        <f t="shared" si="0"/>
        <v>60</v>
      </c>
      <c r="M13" s="202">
        <v>38558</v>
      </c>
      <c r="N13" s="201" t="s">
        <v>267</v>
      </c>
      <c r="O13" s="201" t="s">
        <v>236</v>
      </c>
      <c r="P13" s="201" t="s">
        <v>97</v>
      </c>
      <c r="Q13" s="224" t="s">
        <v>1525</v>
      </c>
      <c r="R13" s="201" t="s">
        <v>1526</v>
      </c>
      <c r="S13" s="201"/>
      <c r="T13" s="201" t="s">
        <v>253</v>
      </c>
      <c r="U13" s="201"/>
      <c r="V13" s="201" t="s">
        <v>1527</v>
      </c>
      <c r="W13" s="201" t="s">
        <v>97</v>
      </c>
      <c r="X13" s="201" t="s">
        <v>241</v>
      </c>
      <c r="Y13" s="201" t="s">
        <v>97</v>
      </c>
      <c r="Z13" s="201" t="s">
        <v>1528</v>
      </c>
      <c r="AA13" s="201">
        <v>3</v>
      </c>
      <c r="AB13" s="201">
        <v>10</v>
      </c>
      <c r="AC13" s="201"/>
      <c r="AD13" s="201"/>
      <c r="AE13" s="201">
        <v>3</v>
      </c>
      <c r="AF13" s="201">
        <v>10</v>
      </c>
      <c r="AG13" s="201">
        <v>1000</v>
      </c>
      <c r="AH13" s="201" t="s">
        <v>1529</v>
      </c>
      <c r="AI13" s="201" t="s">
        <v>1532</v>
      </c>
      <c r="AJ13" s="204" t="s">
        <v>101</v>
      </c>
      <c r="AK13" s="201" t="s">
        <v>387</v>
      </c>
      <c r="AL13" s="201" t="s">
        <v>1531</v>
      </c>
      <c r="AM13" s="201" t="s">
        <v>278</v>
      </c>
      <c r="AN13" s="202">
        <v>45672</v>
      </c>
      <c r="AO13" s="201" t="b">
        <f t="shared" si="1"/>
        <v>1</v>
      </c>
    </row>
    <row r="14" spans="1:41" x14ac:dyDescent="0.2">
      <c r="A14" s="201">
        <v>6</v>
      </c>
      <c r="B14" s="201">
        <v>5</v>
      </c>
      <c r="C14" s="201" t="s">
        <v>233</v>
      </c>
      <c r="D14" s="201" t="s">
        <v>234</v>
      </c>
      <c r="E14" s="201"/>
      <c r="F14" s="201" t="s">
        <v>235</v>
      </c>
      <c r="G14" s="201">
        <v>0.9</v>
      </c>
      <c r="H14" s="201" t="s">
        <v>29</v>
      </c>
      <c r="I14" s="201" t="s">
        <v>97</v>
      </c>
      <c r="J14" s="201" t="s">
        <v>47</v>
      </c>
      <c r="K14" s="201">
        <v>0.35</v>
      </c>
      <c r="L14" s="203">
        <f t="shared" si="0"/>
        <v>0.35</v>
      </c>
      <c r="M14" s="202">
        <v>39783</v>
      </c>
      <c r="N14" s="201" t="s">
        <v>250</v>
      </c>
      <c r="O14" s="201" t="s">
        <v>236</v>
      </c>
      <c r="P14" s="201" t="s">
        <v>97</v>
      </c>
      <c r="Q14" s="224" t="s">
        <v>251</v>
      </c>
      <c r="R14" s="201" t="s">
        <v>252</v>
      </c>
      <c r="S14" s="201"/>
      <c r="T14" s="201" t="s">
        <v>253</v>
      </c>
      <c r="U14" s="201"/>
      <c r="V14" s="201" t="s">
        <v>254</v>
      </c>
      <c r="W14" s="201" t="s">
        <v>97</v>
      </c>
      <c r="X14" s="201" t="s">
        <v>241</v>
      </c>
      <c r="Y14" s="201" t="s">
        <v>97</v>
      </c>
      <c r="Z14" s="201" t="s">
        <v>255</v>
      </c>
      <c r="AA14" s="201">
        <v>3</v>
      </c>
      <c r="AB14" s="201">
        <v>10</v>
      </c>
      <c r="AC14" s="201">
        <v>1</v>
      </c>
      <c r="AD14" s="201">
        <v>3</v>
      </c>
      <c r="AE14" s="201"/>
      <c r="AF14" s="201">
        <v>2</v>
      </c>
      <c r="AG14" s="201">
        <v>200</v>
      </c>
      <c r="AH14" s="201" t="s">
        <v>256</v>
      </c>
      <c r="AI14" s="201" t="s">
        <v>257</v>
      </c>
      <c r="AJ14" s="204" t="s">
        <v>101</v>
      </c>
      <c r="AK14" s="201"/>
      <c r="AL14" s="201" t="s">
        <v>1533</v>
      </c>
      <c r="AM14" s="201" t="s">
        <v>97</v>
      </c>
      <c r="AN14" s="202">
        <v>45672</v>
      </c>
      <c r="AO14" s="201" t="b">
        <f t="shared" si="1"/>
        <v>0</v>
      </c>
    </row>
    <row r="15" spans="1:41" x14ac:dyDescent="0.2">
      <c r="A15" s="201">
        <v>6</v>
      </c>
      <c r="B15" s="201">
        <v>5</v>
      </c>
      <c r="C15" s="201" t="s">
        <v>233</v>
      </c>
      <c r="D15" s="201" t="s">
        <v>234</v>
      </c>
      <c r="E15" s="201"/>
      <c r="F15" s="201" t="s">
        <v>235</v>
      </c>
      <c r="G15" s="201">
        <v>0.9</v>
      </c>
      <c r="H15" s="201" t="s">
        <v>29</v>
      </c>
      <c r="I15" s="201" t="s">
        <v>97</v>
      </c>
      <c r="J15" s="201" t="s">
        <v>43</v>
      </c>
      <c r="K15" s="201">
        <v>0.02</v>
      </c>
      <c r="L15" s="203">
        <f t="shared" si="0"/>
        <v>0.02</v>
      </c>
      <c r="M15" s="202">
        <v>37775</v>
      </c>
      <c r="N15" s="201" t="s">
        <v>98</v>
      </c>
      <c r="O15" s="201" t="s">
        <v>236</v>
      </c>
      <c r="P15" s="201" t="s">
        <v>97</v>
      </c>
      <c r="Q15" s="224" t="s">
        <v>244</v>
      </c>
      <c r="R15" s="201" t="s">
        <v>245</v>
      </c>
      <c r="S15" s="201"/>
      <c r="T15" s="201" t="s">
        <v>246</v>
      </c>
      <c r="U15" s="201" t="s">
        <v>247</v>
      </c>
      <c r="V15" s="201" t="s">
        <v>248</v>
      </c>
      <c r="W15" s="201" t="s">
        <v>97</v>
      </c>
      <c r="X15" s="201" t="s">
        <v>241</v>
      </c>
      <c r="Y15" s="201" t="s">
        <v>97</v>
      </c>
      <c r="Z15" s="201" t="s">
        <v>249</v>
      </c>
      <c r="AA15" s="201">
        <v>3</v>
      </c>
      <c r="AB15" s="201">
        <v>10</v>
      </c>
      <c r="AC15" s="201">
        <v>3</v>
      </c>
      <c r="AD15" s="201">
        <v>10</v>
      </c>
      <c r="AE15" s="201"/>
      <c r="AF15" s="201"/>
      <c r="AG15" s="201">
        <v>1000</v>
      </c>
      <c r="AH15" s="201"/>
      <c r="AI15" s="201"/>
      <c r="AJ15" s="204" t="s">
        <v>101</v>
      </c>
      <c r="AK15" s="201"/>
      <c r="AL15" s="201" t="s">
        <v>1533</v>
      </c>
      <c r="AM15" s="201" t="s">
        <v>97</v>
      </c>
      <c r="AN15" s="202">
        <v>45672</v>
      </c>
      <c r="AO15" s="201" t="b">
        <f t="shared" si="1"/>
        <v>0</v>
      </c>
    </row>
    <row r="16" spans="1:41" x14ac:dyDescent="0.2">
      <c r="A16" s="201">
        <v>6</v>
      </c>
      <c r="B16" s="201">
        <v>5</v>
      </c>
      <c r="C16" s="201" t="s">
        <v>233</v>
      </c>
      <c r="D16" s="201" t="s">
        <v>234</v>
      </c>
      <c r="E16" s="201"/>
      <c r="F16" s="201" t="s">
        <v>235</v>
      </c>
      <c r="G16" s="201">
        <v>0.9</v>
      </c>
      <c r="H16" s="201" t="s">
        <v>29</v>
      </c>
      <c r="I16" s="201" t="s">
        <v>97</v>
      </c>
      <c r="J16" s="201" t="s">
        <v>47</v>
      </c>
      <c r="K16" s="201">
        <v>0.35</v>
      </c>
      <c r="L16" s="203">
        <f t="shared" si="0"/>
        <v>0.35</v>
      </c>
      <c r="M16" s="202">
        <v>39783</v>
      </c>
      <c r="N16" s="201" t="s">
        <v>250</v>
      </c>
      <c r="O16" s="201" t="s">
        <v>258</v>
      </c>
      <c r="P16" s="201" t="s">
        <v>97</v>
      </c>
      <c r="Q16" s="224" t="s">
        <v>251</v>
      </c>
      <c r="R16" s="201" t="s">
        <v>252</v>
      </c>
      <c r="S16" s="201"/>
      <c r="T16" s="201" t="s">
        <v>253</v>
      </c>
      <c r="U16" s="201"/>
      <c r="V16" s="201" t="s">
        <v>254</v>
      </c>
      <c r="W16" s="201" t="s">
        <v>97</v>
      </c>
      <c r="X16" s="201" t="s">
        <v>241</v>
      </c>
      <c r="Y16" s="201" t="s">
        <v>97</v>
      </c>
      <c r="Z16" s="201" t="s">
        <v>255</v>
      </c>
      <c r="AA16" s="201">
        <v>3</v>
      </c>
      <c r="AB16" s="201">
        <v>10</v>
      </c>
      <c r="AC16" s="201">
        <v>1</v>
      </c>
      <c r="AD16" s="201">
        <v>3</v>
      </c>
      <c r="AE16" s="201"/>
      <c r="AF16" s="201">
        <v>2</v>
      </c>
      <c r="AG16" s="201">
        <v>200</v>
      </c>
      <c r="AH16" s="201" t="s">
        <v>256</v>
      </c>
      <c r="AI16" s="201" t="s">
        <v>257</v>
      </c>
      <c r="AJ16" s="204" t="s">
        <v>101</v>
      </c>
      <c r="AK16" s="201"/>
      <c r="AL16" s="201" t="s">
        <v>1533</v>
      </c>
      <c r="AM16" s="201" t="s">
        <v>97</v>
      </c>
      <c r="AN16" s="202">
        <v>45672</v>
      </c>
      <c r="AO16" s="201" t="b">
        <f t="shared" si="1"/>
        <v>0</v>
      </c>
    </row>
    <row r="17" spans="1:43" x14ac:dyDescent="0.2">
      <c r="A17" s="201">
        <v>6</v>
      </c>
      <c r="B17" s="201">
        <v>5</v>
      </c>
      <c r="C17" s="201" t="s">
        <v>233</v>
      </c>
      <c r="D17" s="201" t="s">
        <v>234</v>
      </c>
      <c r="E17" s="201"/>
      <c r="F17" s="201" t="s">
        <v>235</v>
      </c>
      <c r="G17" s="201">
        <v>0.9</v>
      </c>
      <c r="H17" s="201" t="s">
        <v>29</v>
      </c>
      <c r="I17" s="201" t="s">
        <v>97</v>
      </c>
      <c r="J17" s="201" t="s">
        <v>29</v>
      </c>
      <c r="K17" s="201">
        <v>0.9</v>
      </c>
      <c r="L17" s="203">
        <f t="shared" si="0"/>
        <v>0.9</v>
      </c>
      <c r="M17" s="202">
        <v>45748</v>
      </c>
      <c r="N17" s="201" t="s">
        <v>98</v>
      </c>
      <c r="O17" s="201" t="s">
        <v>236</v>
      </c>
      <c r="P17" s="201" t="s">
        <v>97</v>
      </c>
      <c r="Q17" s="224" t="s">
        <v>237</v>
      </c>
      <c r="R17" s="201" t="s">
        <v>238</v>
      </c>
      <c r="S17" s="201"/>
      <c r="T17" s="201" t="s">
        <v>239</v>
      </c>
      <c r="U17" s="201"/>
      <c r="V17" s="201" t="s">
        <v>240</v>
      </c>
      <c r="W17" s="201" t="s">
        <v>97</v>
      </c>
      <c r="X17" s="201" t="s">
        <v>241</v>
      </c>
      <c r="Y17" s="201" t="s">
        <v>97</v>
      </c>
      <c r="Z17" s="201" t="s">
        <v>242</v>
      </c>
      <c r="AA17" s="201">
        <v>3</v>
      </c>
      <c r="AB17" s="201">
        <v>10</v>
      </c>
      <c r="AC17" s="201"/>
      <c r="AD17" s="201"/>
      <c r="AE17" s="201"/>
      <c r="AF17" s="201"/>
      <c r="AG17" s="201">
        <v>30</v>
      </c>
      <c r="AH17" s="201"/>
      <c r="AI17" s="201"/>
      <c r="AJ17" s="204" t="s">
        <v>101</v>
      </c>
      <c r="AK17" s="201"/>
      <c r="AL17" s="201" t="s">
        <v>243</v>
      </c>
      <c r="AM17" s="201" t="s">
        <v>97</v>
      </c>
      <c r="AN17" s="202">
        <v>45859</v>
      </c>
      <c r="AO17" s="201" t="b">
        <f t="shared" si="1"/>
        <v>1</v>
      </c>
      <c r="AQ17" s="201"/>
    </row>
    <row r="18" spans="1:43" x14ac:dyDescent="0.2">
      <c r="A18" s="201">
        <v>6</v>
      </c>
      <c r="B18" s="201">
        <v>5</v>
      </c>
      <c r="C18" s="201" t="s">
        <v>233</v>
      </c>
      <c r="D18" s="201" t="s">
        <v>234</v>
      </c>
      <c r="E18" s="201"/>
      <c r="F18" s="201" t="s">
        <v>596</v>
      </c>
      <c r="G18" s="201">
        <v>2.5</v>
      </c>
      <c r="H18" s="201" t="s">
        <v>47</v>
      </c>
      <c r="I18" s="201" t="s">
        <v>97</v>
      </c>
      <c r="J18" s="201" t="s">
        <v>29</v>
      </c>
      <c r="K18" s="201">
        <v>7</v>
      </c>
      <c r="L18" s="203">
        <f t="shared" si="0"/>
        <v>7</v>
      </c>
      <c r="M18" s="202">
        <v>45383</v>
      </c>
      <c r="N18" s="201" t="s">
        <v>108</v>
      </c>
      <c r="O18" s="201" t="s">
        <v>236</v>
      </c>
      <c r="P18" s="201" t="s">
        <v>97</v>
      </c>
      <c r="Q18" s="224" t="s">
        <v>599</v>
      </c>
      <c r="R18" s="201" t="s">
        <v>600</v>
      </c>
      <c r="S18" s="201"/>
      <c r="T18" s="201" t="s">
        <v>246</v>
      </c>
      <c r="U18" s="201" t="s">
        <v>601</v>
      </c>
      <c r="V18" s="201" t="s">
        <v>602</v>
      </c>
      <c r="W18" s="201" t="s">
        <v>278</v>
      </c>
      <c r="X18" s="201"/>
      <c r="Y18" s="201" t="s">
        <v>278</v>
      </c>
      <c r="Z18" s="201"/>
      <c r="AA18" s="201">
        <v>1</v>
      </c>
      <c r="AB18" s="201">
        <v>10</v>
      </c>
      <c r="AC18" s="201">
        <v>10</v>
      </c>
      <c r="AD18" s="201">
        <v>1</v>
      </c>
      <c r="AE18" s="201"/>
      <c r="AF18" s="201"/>
      <c r="AG18" s="201">
        <v>100</v>
      </c>
      <c r="AH18" s="201"/>
      <c r="AI18" s="201"/>
      <c r="AJ18" s="204" t="s">
        <v>101</v>
      </c>
      <c r="AK18" s="201" t="s">
        <v>603</v>
      </c>
      <c r="AL18" s="201" t="s">
        <v>3414</v>
      </c>
      <c r="AM18" s="201" t="s">
        <v>97</v>
      </c>
      <c r="AN18" s="202">
        <v>45672</v>
      </c>
      <c r="AO18" s="201" t="b">
        <f t="shared" si="1"/>
        <v>0</v>
      </c>
    </row>
    <row r="19" spans="1:43" x14ac:dyDescent="0.2">
      <c r="A19" s="201">
        <v>6</v>
      </c>
      <c r="B19" s="201">
        <v>5</v>
      </c>
      <c r="C19" s="201" t="s">
        <v>233</v>
      </c>
      <c r="D19" s="201" t="s">
        <v>234</v>
      </c>
      <c r="E19" s="201"/>
      <c r="F19" s="201" t="s">
        <v>596</v>
      </c>
      <c r="G19" s="201">
        <v>2.5</v>
      </c>
      <c r="H19" s="201" t="s">
        <v>47</v>
      </c>
      <c r="I19" s="201" t="s">
        <v>97</v>
      </c>
      <c r="J19" s="201" t="s">
        <v>47</v>
      </c>
      <c r="K19" s="201">
        <v>2.5</v>
      </c>
      <c r="L19" s="203">
        <f t="shared" si="0"/>
        <v>2.5</v>
      </c>
      <c r="M19" s="202">
        <v>39783</v>
      </c>
      <c r="N19" s="201" t="s">
        <v>108</v>
      </c>
      <c r="O19" s="201" t="s">
        <v>258</v>
      </c>
      <c r="P19" s="201" t="s">
        <v>97</v>
      </c>
      <c r="Q19" s="224" t="s">
        <v>597</v>
      </c>
      <c r="R19" s="201" t="s">
        <v>3413</v>
      </c>
      <c r="S19" s="201"/>
      <c r="T19" s="201" t="s">
        <v>246</v>
      </c>
      <c r="U19" s="201" t="s">
        <v>247</v>
      </c>
      <c r="V19" s="201" t="s">
        <v>598</v>
      </c>
      <c r="W19" s="201" t="s">
        <v>278</v>
      </c>
      <c r="X19" s="201"/>
      <c r="Y19" s="201" t="s">
        <v>278</v>
      </c>
      <c r="Z19" s="201"/>
      <c r="AA19" s="201"/>
      <c r="AB19" s="201">
        <v>10</v>
      </c>
      <c r="AC19" s="201">
        <v>6</v>
      </c>
      <c r="AD19" s="201"/>
      <c r="AE19" s="201"/>
      <c r="AF19" s="201"/>
      <c r="AG19" s="201">
        <v>60</v>
      </c>
      <c r="AH19" s="201"/>
      <c r="AI19" s="201"/>
      <c r="AJ19" s="204" t="s">
        <v>101</v>
      </c>
      <c r="AK19" s="201"/>
      <c r="AL19" s="201" t="s">
        <v>3414</v>
      </c>
      <c r="AM19" s="201" t="s">
        <v>97</v>
      </c>
      <c r="AN19" s="202">
        <v>45859</v>
      </c>
      <c r="AO19" s="201" t="b">
        <f t="shared" si="1"/>
        <v>1</v>
      </c>
    </row>
    <row r="20" spans="1:43" x14ac:dyDescent="0.2">
      <c r="A20" s="201">
        <v>7</v>
      </c>
      <c r="B20" s="201">
        <v>6</v>
      </c>
      <c r="C20" s="201" t="s">
        <v>958</v>
      </c>
      <c r="D20" s="201" t="s">
        <v>959</v>
      </c>
      <c r="E20" s="201"/>
      <c r="F20" s="201" t="s">
        <v>235</v>
      </c>
      <c r="G20" s="201">
        <v>6</v>
      </c>
      <c r="H20" s="201" t="s">
        <v>43</v>
      </c>
      <c r="I20" s="201" t="s">
        <v>278</v>
      </c>
      <c r="J20" s="201" t="s">
        <v>43</v>
      </c>
      <c r="K20" s="201">
        <v>6</v>
      </c>
      <c r="L20" s="203">
        <f t="shared" si="0"/>
        <v>6</v>
      </c>
      <c r="M20" s="202">
        <v>40259</v>
      </c>
      <c r="N20" s="201" t="s">
        <v>250</v>
      </c>
      <c r="O20" s="201" t="s">
        <v>270</v>
      </c>
      <c r="P20" s="201" t="s">
        <v>97</v>
      </c>
      <c r="Q20" s="224" t="s">
        <v>961</v>
      </c>
      <c r="R20" s="201" t="s">
        <v>3474</v>
      </c>
      <c r="S20" s="201"/>
      <c r="T20" s="201" t="s">
        <v>349</v>
      </c>
      <c r="U20" s="201"/>
      <c r="V20" s="201" t="s">
        <v>240</v>
      </c>
      <c r="W20" s="201" t="s">
        <v>278</v>
      </c>
      <c r="X20" s="201"/>
      <c r="Y20" s="201" t="s">
        <v>97</v>
      </c>
      <c r="Z20" s="201" t="s">
        <v>1534</v>
      </c>
      <c r="AA20" s="201">
        <v>3</v>
      </c>
      <c r="AB20" s="201">
        <v>10</v>
      </c>
      <c r="AC20" s="201"/>
      <c r="AD20" s="201"/>
      <c r="AE20" s="201"/>
      <c r="AF20" s="201"/>
      <c r="AG20" s="201">
        <v>30</v>
      </c>
      <c r="AH20" s="201"/>
      <c r="AI20" s="201" t="s">
        <v>1535</v>
      </c>
      <c r="AJ20" s="204" t="s">
        <v>101</v>
      </c>
      <c r="AK20" s="201"/>
      <c r="AL20" s="201" t="s">
        <v>962</v>
      </c>
      <c r="AM20" s="201" t="s">
        <v>278</v>
      </c>
      <c r="AN20" s="202">
        <v>45672</v>
      </c>
      <c r="AO20" s="201" t="b">
        <f t="shared" si="1"/>
        <v>1</v>
      </c>
    </row>
    <row r="21" spans="1:43" x14ac:dyDescent="0.2">
      <c r="A21" s="201">
        <v>8</v>
      </c>
      <c r="B21" s="201">
        <v>7</v>
      </c>
      <c r="C21" s="201" t="s">
        <v>259</v>
      </c>
      <c r="D21" s="201" t="s">
        <v>260</v>
      </c>
      <c r="E21" s="201"/>
      <c r="F21" s="201" t="s">
        <v>235</v>
      </c>
      <c r="G21" s="201">
        <v>0.2</v>
      </c>
      <c r="H21" s="201" t="s">
        <v>45</v>
      </c>
      <c r="I21" s="201" t="s">
        <v>97</v>
      </c>
      <c r="J21" s="201" t="s">
        <v>43</v>
      </c>
      <c r="K21" s="201">
        <v>1</v>
      </c>
      <c r="L21" s="203">
        <f t="shared" si="0"/>
        <v>1</v>
      </c>
      <c r="M21" s="202">
        <v>34425</v>
      </c>
      <c r="N21" s="201" t="s">
        <v>267</v>
      </c>
      <c r="O21" s="201" t="s">
        <v>236</v>
      </c>
      <c r="P21" s="201" t="s">
        <v>97</v>
      </c>
      <c r="Q21" s="224" t="s">
        <v>261</v>
      </c>
      <c r="R21" s="201" t="s">
        <v>262</v>
      </c>
      <c r="S21" s="201"/>
      <c r="T21" s="201" t="s">
        <v>246</v>
      </c>
      <c r="U21" s="201" t="s">
        <v>247</v>
      </c>
      <c r="V21" s="201" t="s">
        <v>263</v>
      </c>
      <c r="W21" s="201" t="s">
        <v>97</v>
      </c>
      <c r="X21" s="201" t="s">
        <v>241</v>
      </c>
      <c r="Y21" s="201" t="s">
        <v>97</v>
      </c>
      <c r="Z21" s="201" t="s">
        <v>268</v>
      </c>
      <c r="AA21" s="201" t="s">
        <v>269</v>
      </c>
      <c r="AB21" s="201">
        <v>10</v>
      </c>
      <c r="AC21" s="201" t="s">
        <v>269</v>
      </c>
      <c r="AD21" s="201">
        <v>3</v>
      </c>
      <c r="AE21" s="201"/>
      <c r="AF21" s="201">
        <v>10</v>
      </c>
      <c r="AG21" s="201">
        <v>300</v>
      </c>
      <c r="AH21" s="201"/>
      <c r="AI21" s="201" t="s">
        <v>3404</v>
      </c>
      <c r="AJ21" s="204" t="s">
        <v>101</v>
      </c>
      <c r="AK21" s="201"/>
      <c r="AL21" s="201" t="s">
        <v>266</v>
      </c>
      <c r="AM21" s="201" t="s">
        <v>97</v>
      </c>
      <c r="AN21" s="202">
        <v>45672</v>
      </c>
      <c r="AO21" s="201" t="b">
        <f t="shared" si="1"/>
        <v>0</v>
      </c>
    </row>
    <row r="22" spans="1:43" x14ac:dyDescent="0.2">
      <c r="A22" s="201">
        <v>8</v>
      </c>
      <c r="B22" s="201">
        <v>7</v>
      </c>
      <c r="C22" s="201" t="s">
        <v>259</v>
      </c>
      <c r="D22" s="201" t="s">
        <v>260</v>
      </c>
      <c r="E22" s="201"/>
      <c r="F22" s="201" t="s">
        <v>235</v>
      </c>
      <c r="G22" s="201">
        <v>0.2</v>
      </c>
      <c r="H22" s="201" t="s">
        <v>45</v>
      </c>
      <c r="I22" s="201" t="s">
        <v>97</v>
      </c>
      <c r="J22" s="201" t="s">
        <v>43</v>
      </c>
      <c r="K22" s="201">
        <v>1</v>
      </c>
      <c r="L22" s="203">
        <f t="shared" si="0"/>
        <v>1</v>
      </c>
      <c r="M22" s="202">
        <v>34425</v>
      </c>
      <c r="N22" s="201" t="s">
        <v>98</v>
      </c>
      <c r="O22" s="201" t="s">
        <v>270</v>
      </c>
      <c r="P22" s="201" t="s">
        <v>97</v>
      </c>
      <c r="Q22" s="224" t="s">
        <v>261</v>
      </c>
      <c r="R22" s="201" t="s">
        <v>262</v>
      </c>
      <c r="S22" s="201"/>
      <c r="T22" s="201" t="s">
        <v>246</v>
      </c>
      <c r="U22" s="201" t="s">
        <v>247</v>
      </c>
      <c r="V22" s="201" t="s">
        <v>263</v>
      </c>
      <c r="W22" s="201" t="s">
        <v>97</v>
      </c>
      <c r="X22" s="201" t="s">
        <v>241</v>
      </c>
      <c r="Y22" s="201" t="s">
        <v>97</v>
      </c>
      <c r="Z22" s="201" t="s">
        <v>268</v>
      </c>
      <c r="AA22" s="201" t="s">
        <v>269</v>
      </c>
      <c r="AB22" s="201">
        <v>10</v>
      </c>
      <c r="AC22" s="201" t="s">
        <v>269</v>
      </c>
      <c r="AD22" s="201">
        <v>3</v>
      </c>
      <c r="AE22" s="201"/>
      <c r="AF22" s="201">
        <v>10</v>
      </c>
      <c r="AG22" s="201">
        <v>300</v>
      </c>
      <c r="AH22" s="201"/>
      <c r="AI22" s="201"/>
      <c r="AJ22" s="204" t="s">
        <v>101</v>
      </c>
      <c r="AK22" s="201"/>
      <c r="AL22" s="201" t="s">
        <v>266</v>
      </c>
      <c r="AM22" s="201" t="s">
        <v>97</v>
      </c>
      <c r="AN22" s="202">
        <v>45672</v>
      </c>
      <c r="AO22" s="201" t="b">
        <f t="shared" si="1"/>
        <v>0</v>
      </c>
    </row>
    <row r="23" spans="1:43" x14ac:dyDescent="0.2">
      <c r="A23" s="201">
        <v>8</v>
      </c>
      <c r="B23" s="201">
        <v>7</v>
      </c>
      <c r="C23" s="201" t="s">
        <v>259</v>
      </c>
      <c r="D23" s="201" t="s">
        <v>260</v>
      </c>
      <c r="E23" s="201"/>
      <c r="F23" s="201" t="s">
        <v>235</v>
      </c>
      <c r="G23" s="201">
        <v>0.2</v>
      </c>
      <c r="H23" s="201" t="s">
        <v>45</v>
      </c>
      <c r="I23" s="201" t="s">
        <v>97</v>
      </c>
      <c r="J23" s="201" t="s">
        <v>45</v>
      </c>
      <c r="K23" s="201">
        <v>0.2</v>
      </c>
      <c r="L23" s="203">
        <f t="shared" si="0"/>
        <v>0.2</v>
      </c>
      <c r="M23" s="202">
        <v>40452</v>
      </c>
      <c r="N23" s="201" t="s">
        <v>98</v>
      </c>
      <c r="O23" s="201" t="s">
        <v>236</v>
      </c>
      <c r="P23" s="201" t="s">
        <v>97</v>
      </c>
      <c r="Q23" s="224" t="s">
        <v>261</v>
      </c>
      <c r="R23" s="201" t="s">
        <v>262</v>
      </c>
      <c r="S23" s="201"/>
      <c r="T23" s="201" t="s">
        <v>239</v>
      </c>
      <c r="U23" s="201"/>
      <c r="V23" s="201" t="s">
        <v>263</v>
      </c>
      <c r="W23" s="201" t="s">
        <v>97</v>
      </c>
      <c r="X23" s="201" t="s">
        <v>241</v>
      </c>
      <c r="Y23" s="201" t="s">
        <v>97</v>
      </c>
      <c r="Z23" s="201" t="s">
        <v>264</v>
      </c>
      <c r="AA23" s="201">
        <v>3</v>
      </c>
      <c r="AB23" s="201">
        <v>10</v>
      </c>
      <c r="AC23" s="201"/>
      <c r="AD23" s="201"/>
      <c r="AE23" s="201">
        <v>3</v>
      </c>
      <c r="AF23" s="201"/>
      <c r="AG23" s="201">
        <v>100</v>
      </c>
      <c r="AH23" s="201"/>
      <c r="AI23" s="201" t="s">
        <v>265</v>
      </c>
      <c r="AJ23" s="204" t="s">
        <v>101</v>
      </c>
      <c r="AK23" s="201"/>
      <c r="AL23" s="201" t="s">
        <v>266</v>
      </c>
      <c r="AM23" s="201" t="s">
        <v>97</v>
      </c>
      <c r="AN23" s="202">
        <v>45672</v>
      </c>
      <c r="AO23" s="201" t="b">
        <f t="shared" si="1"/>
        <v>1</v>
      </c>
    </row>
    <row r="24" spans="1:43" x14ac:dyDescent="0.2">
      <c r="A24" s="201">
        <v>8</v>
      </c>
      <c r="B24" s="201">
        <v>7</v>
      </c>
      <c r="C24" s="201" t="s">
        <v>259</v>
      </c>
      <c r="D24" s="201" t="s">
        <v>260</v>
      </c>
      <c r="E24" s="201"/>
      <c r="F24" s="201" t="s">
        <v>596</v>
      </c>
      <c r="G24" s="201">
        <v>590</v>
      </c>
      <c r="H24" s="201" t="s">
        <v>36</v>
      </c>
      <c r="I24" s="201" t="s">
        <v>97</v>
      </c>
      <c r="J24" s="201" t="s">
        <v>47</v>
      </c>
      <c r="K24" s="201">
        <v>6000</v>
      </c>
      <c r="L24" s="203">
        <f t="shared" si="0"/>
        <v>6000</v>
      </c>
      <c r="M24" s="202">
        <v>36251</v>
      </c>
      <c r="N24" s="201" t="s">
        <v>98</v>
      </c>
      <c r="O24" s="201" t="s">
        <v>236</v>
      </c>
      <c r="P24" s="201" t="s">
        <v>97</v>
      </c>
      <c r="Q24" s="224" t="s">
        <v>604</v>
      </c>
      <c r="R24" s="201" t="s">
        <v>605</v>
      </c>
      <c r="S24" s="201"/>
      <c r="T24" s="201" t="s">
        <v>253</v>
      </c>
      <c r="U24" s="201"/>
      <c r="V24" s="201" t="s">
        <v>606</v>
      </c>
      <c r="W24" s="201" t="s">
        <v>97</v>
      </c>
      <c r="X24" s="201" t="s">
        <v>3475</v>
      </c>
      <c r="Y24" s="201" t="s">
        <v>278</v>
      </c>
      <c r="Z24" s="201"/>
      <c r="AA24" s="201">
        <v>10</v>
      </c>
      <c r="AB24" s="201">
        <v>10</v>
      </c>
      <c r="AC24" s="201"/>
      <c r="AD24" s="201"/>
      <c r="AE24" s="201"/>
      <c r="AF24" s="201"/>
      <c r="AG24" s="201">
        <v>100</v>
      </c>
      <c r="AH24" s="201"/>
      <c r="AI24" s="201" t="s">
        <v>608</v>
      </c>
      <c r="AJ24" s="211" t="s">
        <v>157</v>
      </c>
      <c r="AK24" s="201" t="s">
        <v>258</v>
      </c>
      <c r="AL24" s="201" t="s">
        <v>266</v>
      </c>
      <c r="AM24" s="201" t="s">
        <v>97</v>
      </c>
      <c r="AN24" s="202">
        <v>45672</v>
      </c>
      <c r="AO24" s="201" t="b">
        <f t="shared" si="1"/>
        <v>0</v>
      </c>
    </row>
    <row r="25" spans="1:43" x14ac:dyDescent="0.2">
      <c r="A25" s="201">
        <v>8</v>
      </c>
      <c r="B25" s="201">
        <v>7</v>
      </c>
      <c r="C25" s="201" t="s">
        <v>259</v>
      </c>
      <c r="D25" s="201" t="s">
        <v>260</v>
      </c>
      <c r="E25" s="201"/>
      <c r="F25" s="201" t="s">
        <v>596</v>
      </c>
      <c r="G25" s="201">
        <v>590</v>
      </c>
      <c r="H25" s="201" t="s">
        <v>36</v>
      </c>
      <c r="I25" s="201" t="s">
        <v>97</v>
      </c>
      <c r="J25" s="201" t="s">
        <v>36</v>
      </c>
      <c r="K25" s="201">
        <v>590</v>
      </c>
      <c r="L25" s="203">
        <f t="shared" si="0"/>
        <v>590</v>
      </c>
      <c r="M25" s="202">
        <v>45575</v>
      </c>
      <c r="N25" s="201" t="s">
        <v>98</v>
      </c>
      <c r="O25" s="201" t="s">
        <v>236</v>
      </c>
      <c r="P25" s="201" t="s">
        <v>97</v>
      </c>
      <c r="Q25" s="224" t="s">
        <v>604</v>
      </c>
      <c r="R25" s="201" t="s">
        <v>605</v>
      </c>
      <c r="S25" s="201"/>
      <c r="T25" s="201" t="s">
        <v>253</v>
      </c>
      <c r="U25" s="201"/>
      <c r="V25" s="201" t="s">
        <v>606</v>
      </c>
      <c r="W25" s="201" t="s">
        <v>97</v>
      </c>
      <c r="X25" s="201" t="s">
        <v>607</v>
      </c>
      <c r="Y25" s="201" t="s">
        <v>278</v>
      </c>
      <c r="Z25" s="201"/>
      <c r="AA25" s="201">
        <v>10</v>
      </c>
      <c r="AB25" s="201">
        <v>10</v>
      </c>
      <c r="AC25" s="201"/>
      <c r="AD25" s="201"/>
      <c r="AE25" s="201"/>
      <c r="AF25" s="201"/>
      <c r="AG25" s="201">
        <v>100</v>
      </c>
      <c r="AH25" s="201"/>
      <c r="AI25" s="201" t="s">
        <v>3415</v>
      </c>
      <c r="AJ25" s="211" t="s">
        <v>157</v>
      </c>
      <c r="AK25" s="201"/>
      <c r="AL25" s="201" t="s">
        <v>266</v>
      </c>
      <c r="AM25" s="201" t="s">
        <v>97</v>
      </c>
      <c r="AN25" s="202">
        <v>45672</v>
      </c>
      <c r="AO25" s="201" t="b">
        <f t="shared" si="1"/>
        <v>1</v>
      </c>
    </row>
    <row r="26" spans="1:43" x14ac:dyDescent="0.2">
      <c r="A26" s="201">
        <v>9</v>
      </c>
      <c r="B26" s="201">
        <v>8</v>
      </c>
      <c r="C26" s="201" t="s">
        <v>106</v>
      </c>
      <c r="D26" s="201" t="s">
        <v>107</v>
      </c>
      <c r="E26" s="201"/>
      <c r="F26" s="201" t="s">
        <v>235</v>
      </c>
      <c r="G26" s="201">
        <v>5</v>
      </c>
      <c r="H26" s="201" t="s">
        <v>47</v>
      </c>
      <c r="I26" s="201" t="s">
        <v>97</v>
      </c>
      <c r="J26" s="201" t="s">
        <v>47</v>
      </c>
      <c r="K26" s="201">
        <v>5</v>
      </c>
      <c r="L26" s="203">
        <f t="shared" si="0"/>
        <v>5</v>
      </c>
      <c r="M26" s="202">
        <v>37226</v>
      </c>
      <c r="N26" s="201" t="s">
        <v>250</v>
      </c>
      <c r="O26" s="201" t="s">
        <v>236</v>
      </c>
      <c r="P26" s="201" t="s">
        <v>97</v>
      </c>
      <c r="Q26" s="224" t="s">
        <v>1536</v>
      </c>
      <c r="R26" s="201" t="s">
        <v>1537</v>
      </c>
      <c r="S26" s="201"/>
      <c r="T26" s="201" t="s">
        <v>349</v>
      </c>
      <c r="U26" s="201"/>
      <c r="V26" s="201" t="s">
        <v>240</v>
      </c>
      <c r="W26" s="201" t="s">
        <v>97</v>
      </c>
      <c r="X26" s="201" t="s">
        <v>241</v>
      </c>
      <c r="Y26" s="201" t="s">
        <v>97</v>
      </c>
      <c r="Z26" s="201" t="s">
        <v>242</v>
      </c>
      <c r="AA26" s="201">
        <v>3</v>
      </c>
      <c r="AB26" s="201">
        <v>10</v>
      </c>
      <c r="AC26" s="201"/>
      <c r="AD26" s="201"/>
      <c r="AE26" s="201"/>
      <c r="AF26" s="201"/>
      <c r="AG26" s="201">
        <v>30</v>
      </c>
      <c r="AH26" s="201"/>
      <c r="AI26" s="201" t="s">
        <v>1538</v>
      </c>
      <c r="AJ26" s="204" t="s">
        <v>101</v>
      </c>
      <c r="AK26" s="201"/>
      <c r="AL26" s="201" t="s">
        <v>111</v>
      </c>
      <c r="AM26" s="201" t="s">
        <v>278</v>
      </c>
      <c r="AN26" s="202">
        <v>45672</v>
      </c>
      <c r="AO26" s="201" t="b">
        <f t="shared" si="1"/>
        <v>1</v>
      </c>
    </row>
    <row r="27" spans="1:43" x14ac:dyDescent="0.2">
      <c r="A27" s="201">
        <v>9</v>
      </c>
      <c r="B27" s="201">
        <v>8</v>
      </c>
      <c r="C27" s="201" t="s">
        <v>106</v>
      </c>
      <c r="D27" s="201" t="s">
        <v>107</v>
      </c>
      <c r="E27" s="201"/>
      <c r="F27" s="201" t="s">
        <v>235</v>
      </c>
      <c r="G27" s="201">
        <v>5</v>
      </c>
      <c r="H27" s="201" t="s">
        <v>47</v>
      </c>
      <c r="I27" s="201" t="s">
        <v>97</v>
      </c>
      <c r="J27" s="201" t="s">
        <v>43</v>
      </c>
      <c r="K27" s="201">
        <v>2</v>
      </c>
      <c r="L27" s="203">
        <f t="shared" si="0"/>
        <v>2</v>
      </c>
      <c r="M27" s="202">
        <v>33543</v>
      </c>
      <c r="N27" s="201" t="s">
        <v>98</v>
      </c>
      <c r="O27" s="201" t="s">
        <v>236</v>
      </c>
      <c r="P27" s="201" t="s">
        <v>97</v>
      </c>
      <c r="Q27" s="224" t="s">
        <v>1536</v>
      </c>
      <c r="R27" s="201" t="s">
        <v>1539</v>
      </c>
      <c r="S27" s="201"/>
      <c r="T27" s="201" t="s">
        <v>246</v>
      </c>
      <c r="U27" s="201"/>
      <c r="V27" s="201" t="s">
        <v>240</v>
      </c>
      <c r="W27" s="201" t="s">
        <v>97</v>
      </c>
      <c r="X27" s="201" t="s">
        <v>241</v>
      </c>
      <c r="Y27" s="201" t="s">
        <v>97</v>
      </c>
      <c r="Z27" s="201" t="s">
        <v>1540</v>
      </c>
      <c r="AA27" s="201">
        <v>3</v>
      </c>
      <c r="AB27" s="201">
        <v>10</v>
      </c>
      <c r="AC27" s="201">
        <v>3</v>
      </c>
      <c r="AD27" s="201"/>
      <c r="AE27" s="201">
        <v>10</v>
      </c>
      <c r="AF27" s="201"/>
      <c r="AG27" s="201">
        <v>1000</v>
      </c>
      <c r="AH27" s="201" t="s">
        <v>1541</v>
      </c>
      <c r="AI27" s="201"/>
      <c r="AJ27" s="204" t="s">
        <v>101</v>
      </c>
      <c r="AK27" s="201"/>
      <c r="AL27" s="201" t="s">
        <v>111</v>
      </c>
      <c r="AM27" s="201" t="s">
        <v>278</v>
      </c>
      <c r="AN27" s="202">
        <v>45672</v>
      </c>
      <c r="AO27" s="201" t="b">
        <f t="shared" si="1"/>
        <v>0</v>
      </c>
    </row>
    <row r="28" spans="1:43" x14ac:dyDescent="0.2">
      <c r="A28" s="201">
        <v>11</v>
      </c>
      <c r="B28" s="201" t="s">
        <v>1542</v>
      </c>
      <c r="C28" s="201" t="s">
        <v>1543</v>
      </c>
      <c r="D28" s="201" t="s">
        <v>1544</v>
      </c>
      <c r="E28" s="201"/>
      <c r="F28" s="201" t="s">
        <v>235</v>
      </c>
      <c r="G28" s="201">
        <v>6</v>
      </c>
      <c r="H28" s="201" t="s">
        <v>45</v>
      </c>
      <c r="I28" s="201" t="s">
        <v>278</v>
      </c>
      <c r="J28" s="201" t="s">
        <v>45</v>
      </c>
      <c r="K28" s="201">
        <v>6</v>
      </c>
      <c r="L28" s="203">
        <f t="shared" si="0"/>
        <v>6</v>
      </c>
      <c r="M28" s="202">
        <v>38652</v>
      </c>
      <c r="N28" s="201" t="s">
        <v>98</v>
      </c>
      <c r="O28" s="201" t="s">
        <v>273</v>
      </c>
      <c r="P28" s="201" t="s">
        <v>97</v>
      </c>
      <c r="Q28" s="211" t="s">
        <v>1545</v>
      </c>
      <c r="R28" s="201" t="s">
        <v>1546</v>
      </c>
      <c r="S28" s="201"/>
      <c r="T28" s="201" t="s">
        <v>253</v>
      </c>
      <c r="U28" s="201"/>
      <c r="V28" s="201" t="s">
        <v>448</v>
      </c>
      <c r="W28" s="201" t="s">
        <v>97</v>
      </c>
      <c r="X28" s="201" t="s">
        <v>241</v>
      </c>
      <c r="Y28" s="201" t="s">
        <v>97</v>
      </c>
      <c r="Z28" s="201" t="s">
        <v>453</v>
      </c>
      <c r="AA28" s="201">
        <v>3</v>
      </c>
      <c r="AB28" s="201">
        <v>10</v>
      </c>
      <c r="AC28" s="201"/>
      <c r="AD28" s="201">
        <v>10</v>
      </c>
      <c r="AE28" s="201">
        <v>3</v>
      </c>
      <c r="AF28" s="201"/>
      <c r="AG28" s="201">
        <v>1000</v>
      </c>
      <c r="AH28" s="201"/>
      <c r="AI28" s="201"/>
      <c r="AJ28" s="204" t="s">
        <v>101</v>
      </c>
      <c r="AK28" s="201"/>
      <c r="AL28" s="201" t="s">
        <v>1547</v>
      </c>
      <c r="AM28" s="201" t="s">
        <v>97</v>
      </c>
      <c r="AN28" s="202">
        <v>45672</v>
      </c>
      <c r="AO28" s="201" t="b">
        <f t="shared" si="1"/>
        <v>1</v>
      </c>
    </row>
    <row r="29" spans="1:43" x14ac:dyDescent="0.2">
      <c r="A29" s="201">
        <v>14</v>
      </c>
      <c r="B29" s="201">
        <v>12</v>
      </c>
      <c r="C29" s="201" t="s">
        <v>969</v>
      </c>
      <c r="D29" s="201" t="s">
        <v>970</v>
      </c>
      <c r="E29" s="201"/>
      <c r="F29" s="201" t="s">
        <v>235</v>
      </c>
      <c r="G29" s="201">
        <v>1</v>
      </c>
      <c r="H29" s="201" t="s">
        <v>43</v>
      </c>
      <c r="I29" s="201" t="s">
        <v>278</v>
      </c>
      <c r="J29" s="201" t="s">
        <v>43</v>
      </c>
      <c r="K29" s="201">
        <v>1</v>
      </c>
      <c r="L29" s="203">
        <f t="shared" si="0"/>
        <v>1</v>
      </c>
      <c r="M29" s="202">
        <v>33573</v>
      </c>
      <c r="N29" s="201" t="s">
        <v>457</v>
      </c>
      <c r="O29" s="201" t="s">
        <v>270</v>
      </c>
      <c r="P29" s="201" t="s">
        <v>97</v>
      </c>
      <c r="Q29" s="224" t="s">
        <v>1548</v>
      </c>
      <c r="R29" s="201" t="s">
        <v>1549</v>
      </c>
      <c r="S29" s="201"/>
      <c r="T29" s="201" t="s">
        <v>253</v>
      </c>
      <c r="U29" s="201"/>
      <c r="V29" s="201" t="s">
        <v>1550</v>
      </c>
      <c r="W29" s="201" t="s">
        <v>97</v>
      </c>
      <c r="X29" s="201" t="s">
        <v>931</v>
      </c>
      <c r="Y29" s="201" t="s">
        <v>97</v>
      </c>
      <c r="Z29" s="201" t="s">
        <v>1551</v>
      </c>
      <c r="AA29" s="201">
        <v>3</v>
      </c>
      <c r="AB29" s="201">
        <v>10</v>
      </c>
      <c r="AC29" s="201"/>
      <c r="AD29" s="201">
        <v>10</v>
      </c>
      <c r="AE29" s="201">
        <v>10</v>
      </c>
      <c r="AF29" s="201"/>
      <c r="AG29" s="201">
        <v>3000</v>
      </c>
      <c r="AH29" s="201"/>
      <c r="AI29" s="201"/>
      <c r="AJ29" s="204" t="s">
        <v>101</v>
      </c>
      <c r="AK29" s="201" t="s">
        <v>368</v>
      </c>
      <c r="AL29" s="201" t="s">
        <v>973</v>
      </c>
      <c r="AM29" s="201" t="s">
        <v>278</v>
      </c>
      <c r="AN29" s="202">
        <v>45672</v>
      </c>
      <c r="AO29" s="201" t="b">
        <f t="shared" si="1"/>
        <v>1</v>
      </c>
    </row>
    <row r="30" spans="1:43" x14ac:dyDescent="0.2">
      <c r="A30" s="201">
        <v>15</v>
      </c>
      <c r="B30" s="201">
        <v>13</v>
      </c>
      <c r="C30" s="201" t="s">
        <v>1552</v>
      </c>
      <c r="D30" s="201" t="s">
        <v>1553</v>
      </c>
      <c r="E30" s="201"/>
      <c r="F30" s="201" t="s">
        <v>235</v>
      </c>
      <c r="G30" s="201">
        <v>5</v>
      </c>
      <c r="H30" s="201" t="s">
        <v>45</v>
      </c>
      <c r="I30" s="201" t="s">
        <v>278</v>
      </c>
      <c r="J30" s="201" t="s">
        <v>45</v>
      </c>
      <c r="K30" s="201">
        <v>5</v>
      </c>
      <c r="L30" s="203">
        <f t="shared" si="0"/>
        <v>5</v>
      </c>
      <c r="M30" s="202">
        <v>39019</v>
      </c>
      <c r="N30" s="201" t="s">
        <v>108</v>
      </c>
      <c r="O30" s="201" t="s">
        <v>270</v>
      </c>
      <c r="P30" s="201" t="s">
        <v>97</v>
      </c>
      <c r="Q30" s="224" t="s">
        <v>1554</v>
      </c>
      <c r="R30" s="201" t="s">
        <v>1555</v>
      </c>
      <c r="S30" s="201"/>
      <c r="T30" s="201" t="s">
        <v>246</v>
      </c>
      <c r="U30" s="201" t="s">
        <v>601</v>
      </c>
      <c r="V30" s="201" t="s">
        <v>1556</v>
      </c>
      <c r="W30" s="201" t="s">
        <v>97</v>
      </c>
      <c r="X30" s="201" t="s">
        <v>1557</v>
      </c>
      <c r="Y30" s="201" t="s">
        <v>278</v>
      </c>
      <c r="Z30" s="201"/>
      <c r="AA30" s="201"/>
      <c r="AB30" s="201">
        <v>10</v>
      </c>
      <c r="AC30" s="201">
        <v>10</v>
      </c>
      <c r="AD30" s="201"/>
      <c r="AE30" s="201">
        <v>3</v>
      </c>
      <c r="AF30" s="201"/>
      <c r="AG30" s="201">
        <v>300</v>
      </c>
      <c r="AH30" s="201"/>
      <c r="AI30" s="201" t="s">
        <v>1558</v>
      </c>
      <c r="AJ30" s="204" t="s">
        <v>101</v>
      </c>
      <c r="AK30" s="201"/>
      <c r="AL30" s="201" t="s">
        <v>1559</v>
      </c>
      <c r="AM30" s="201" t="s">
        <v>278</v>
      </c>
      <c r="AN30" s="202">
        <v>45672</v>
      </c>
      <c r="AO30" s="201" t="b">
        <f t="shared" si="1"/>
        <v>1</v>
      </c>
    </row>
    <row r="31" spans="1:43" x14ac:dyDescent="0.2">
      <c r="A31" s="201">
        <v>25</v>
      </c>
      <c r="B31" s="201">
        <v>26</v>
      </c>
      <c r="C31" s="201" t="s">
        <v>1560</v>
      </c>
      <c r="D31" s="201" t="s">
        <v>1561</v>
      </c>
      <c r="E31" s="201"/>
      <c r="F31" s="201" t="s">
        <v>235</v>
      </c>
      <c r="G31" s="201">
        <v>500</v>
      </c>
      <c r="H31" s="201" t="s">
        <v>43</v>
      </c>
      <c r="I31" s="201" t="s">
        <v>97</v>
      </c>
      <c r="J31" s="201" t="s">
        <v>43</v>
      </c>
      <c r="K31" s="201">
        <v>500</v>
      </c>
      <c r="L31" s="203">
        <f t="shared" si="0"/>
        <v>500</v>
      </c>
      <c r="M31" s="202">
        <v>42633</v>
      </c>
      <c r="N31" s="201" t="s">
        <v>108</v>
      </c>
      <c r="O31" s="201" t="s">
        <v>236</v>
      </c>
      <c r="P31" s="201" t="s">
        <v>97</v>
      </c>
      <c r="Q31" s="224" t="s">
        <v>1562</v>
      </c>
      <c r="R31" s="201" t="s">
        <v>1563</v>
      </c>
      <c r="S31" s="201"/>
      <c r="T31" s="201" t="s">
        <v>253</v>
      </c>
      <c r="U31" s="201"/>
      <c r="V31" s="201" t="s">
        <v>1564</v>
      </c>
      <c r="W31" s="201" t="s">
        <v>97</v>
      </c>
      <c r="X31" s="201" t="s">
        <v>285</v>
      </c>
      <c r="Y31" s="201" t="s">
        <v>278</v>
      </c>
      <c r="Z31" s="201"/>
      <c r="AA31" s="201"/>
      <c r="AB31" s="201">
        <v>10</v>
      </c>
      <c r="AC31" s="201"/>
      <c r="AD31" s="201"/>
      <c r="AE31" s="201"/>
      <c r="AF31" s="201"/>
      <c r="AG31" s="201">
        <v>10</v>
      </c>
      <c r="AH31" s="201"/>
      <c r="AI31" s="201" t="s">
        <v>1565</v>
      </c>
      <c r="AJ31" s="204" t="s">
        <v>101</v>
      </c>
      <c r="AK31" s="201"/>
      <c r="AL31" s="201" t="s">
        <v>1566</v>
      </c>
      <c r="AM31" s="201" t="s">
        <v>278</v>
      </c>
      <c r="AN31" s="202">
        <v>45672</v>
      </c>
      <c r="AO31" s="201" t="b">
        <f t="shared" si="1"/>
        <v>1</v>
      </c>
    </row>
    <row r="32" spans="1:43" x14ac:dyDescent="0.2">
      <c r="A32" s="201">
        <v>25</v>
      </c>
      <c r="B32" s="201">
        <v>26</v>
      </c>
      <c r="C32" s="201" t="s">
        <v>1560</v>
      </c>
      <c r="D32" s="201" t="s">
        <v>1561</v>
      </c>
      <c r="E32" s="201"/>
      <c r="F32" s="201" t="s">
        <v>235</v>
      </c>
      <c r="G32" s="201">
        <v>500</v>
      </c>
      <c r="H32" s="201" t="s">
        <v>43</v>
      </c>
      <c r="I32" s="201" t="s">
        <v>97</v>
      </c>
      <c r="J32" s="201" t="s">
        <v>47</v>
      </c>
      <c r="K32" s="201">
        <v>200</v>
      </c>
      <c r="L32" s="203">
        <f t="shared" si="0"/>
        <v>200</v>
      </c>
      <c r="M32" s="202">
        <v>36557</v>
      </c>
      <c r="N32" s="201" t="s">
        <v>108</v>
      </c>
      <c r="O32" s="201" t="s">
        <v>1567</v>
      </c>
      <c r="P32" s="201" t="s">
        <v>97</v>
      </c>
      <c r="Q32" s="224" t="s">
        <v>1562</v>
      </c>
      <c r="R32" s="201" t="s">
        <v>1568</v>
      </c>
      <c r="S32" s="201"/>
      <c r="T32" s="201" t="s">
        <v>253</v>
      </c>
      <c r="U32" s="201"/>
      <c r="V32" s="201" t="s">
        <v>1569</v>
      </c>
      <c r="W32" s="201" t="s">
        <v>97</v>
      </c>
      <c r="X32" s="201" t="s">
        <v>285</v>
      </c>
      <c r="Y32" s="201" t="s">
        <v>278</v>
      </c>
      <c r="Z32" s="201"/>
      <c r="AA32" s="201"/>
      <c r="AB32" s="201">
        <v>10</v>
      </c>
      <c r="AC32" s="201"/>
      <c r="AD32" s="201"/>
      <c r="AE32" s="201"/>
      <c r="AF32" s="201"/>
      <c r="AG32" s="201">
        <v>10</v>
      </c>
      <c r="AH32" s="201"/>
      <c r="AI32" s="201"/>
      <c r="AJ32" s="204" t="s">
        <v>101</v>
      </c>
      <c r="AK32" s="201"/>
      <c r="AL32" s="201" t="s">
        <v>1566</v>
      </c>
      <c r="AM32" s="201" t="s">
        <v>278</v>
      </c>
      <c r="AN32" s="202">
        <v>45672</v>
      </c>
      <c r="AO32" s="201" t="b">
        <f t="shared" si="1"/>
        <v>0</v>
      </c>
    </row>
    <row r="33" spans="1:41" x14ac:dyDescent="0.2">
      <c r="A33" s="201">
        <v>25</v>
      </c>
      <c r="B33" s="201">
        <v>26</v>
      </c>
      <c r="C33" s="201" t="s">
        <v>1560</v>
      </c>
      <c r="D33" s="201" t="s">
        <v>1561</v>
      </c>
      <c r="E33" s="201"/>
      <c r="F33" s="201" t="s">
        <v>235</v>
      </c>
      <c r="G33" s="201">
        <v>500</v>
      </c>
      <c r="H33" s="201" t="s">
        <v>43</v>
      </c>
      <c r="I33" s="201" t="s">
        <v>97</v>
      </c>
      <c r="J33" s="201" t="s">
        <v>47</v>
      </c>
      <c r="K33" s="201">
        <v>200</v>
      </c>
      <c r="L33" s="203">
        <f t="shared" si="0"/>
        <v>200</v>
      </c>
      <c r="M33" s="202">
        <v>36557</v>
      </c>
      <c r="N33" s="201" t="s">
        <v>108</v>
      </c>
      <c r="O33" s="201" t="s">
        <v>236</v>
      </c>
      <c r="P33" s="201" t="s">
        <v>97</v>
      </c>
      <c r="Q33" s="224" t="s">
        <v>1562</v>
      </c>
      <c r="R33" s="201" t="s">
        <v>1570</v>
      </c>
      <c r="S33" s="201"/>
      <c r="T33" s="201" t="s">
        <v>253</v>
      </c>
      <c r="U33" s="201"/>
      <c r="V33" s="201" t="s">
        <v>1569</v>
      </c>
      <c r="W33" s="201" t="s">
        <v>97</v>
      </c>
      <c r="X33" s="201" t="s">
        <v>285</v>
      </c>
      <c r="Y33" s="201" t="s">
        <v>278</v>
      </c>
      <c r="Z33" s="201"/>
      <c r="AA33" s="201"/>
      <c r="AB33" s="201">
        <v>10</v>
      </c>
      <c r="AC33" s="201"/>
      <c r="AD33" s="201"/>
      <c r="AE33" s="201"/>
      <c r="AF33" s="201"/>
      <c r="AG33" s="201">
        <v>10</v>
      </c>
      <c r="AH33" s="201"/>
      <c r="AI33" s="201"/>
      <c r="AJ33" s="204" t="s">
        <v>101</v>
      </c>
      <c r="AK33" s="201"/>
      <c r="AL33" s="201" t="s">
        <v>1566</v>
      </c>
      <c r="AM33" s="201" t="s">
        <v>278</v>
      </c>
      <c r="AN33" s="202">
        <v>45672</v>
      </c>
      <c r="AO33" s="201" t="b">
        <f t="shared" si="1"/>
        <v>0</v>
      </c>
    </row>
    <row r="34" spans="1:41" x14ac:dyDescent="0.2">
      <c r="A34" s="201">
        <v>25</v>
      </c>
      <c r="B34" s="201">
        <v>26</v>
      </c>
      <c r="C34" s="201" t="s">
        <v>1560</v>
      </c>
      <c r="D34" s="201" t="s">
        <v>1561</v>
      </c>
      <c r="E34" s="201"/>
      <c r="F34" s="201" t="s">
        <v>235</v>
      </c>
      <c r="G34" s="201">
        <v>500</v>
      </c>
      <c r="H34" s="201" t="s">
        <v>43</v>
      </c>
      <c r="I34" s="201" t="s">
        <v>97</v>
      </c>
      <c r="J34" s="201" t="s">
        <v>47</v>
      </c>
      <c r="K34" s="201">
        <v>200</v>
      </c>
      <c r="L34" s="203">
        <f t="shared" si="0"/>
        <v>200</v>
      </c>
      <c r="M34" s="202">
        <v>36557</v>
      </c>
      <c r="N34" s="201" t="s">
        <v>108</v>
      </c>
      <c r="O34" s="201" t="s">
        <v>258</v>
      </c>
      <c r="P34" s="201" t="s">
        <v>97</v>
      </c>
      <c r="Q34" s="224" t="s">
        <v>1562</v>
      </c>
      <c r="R34" s="201" t="s">
        <v>1571</v>
      </c>
      <c r="S34" s="201"/>
      <c r="T34" s="201" t="s">
        <v>253</v>
      </c>
      <c r="U34" s="201"/>
      <c r="V34" s="201" t="s">
        <v>1569</v>
      </c>
      <c r="W34" s="201" t="s">
        <v>97</v>
      </c>
      <c r="X34" s="201" t="s">
        <v>285</v>
      </c>
      <c r="Y34" s="201" t="s">
        <v>278</v>
      </c>
      <c r="Z34" s="201"/>
      <c r="AA34" s="201"/>
      <c r="AB34" s="201">
        <v>10</v>
      </c>
      <c r="AC34" s="201"/>
      <c r="AD34" s="201"/>
      <c r="AE34" s="201"/>
      <c r="AF34" s="201"/>
      <c r="AG34" s="201">
        <v>10</v>
      </c>
      <c r="AH34" s="201"/>
      <c r="AI34" s="201"/>
      <c r="AJ34" s="204" t="s">
        <v>101</v>
      </c>
      <c r="AK34" s="201"/>
      <c r="AL34" s="201" t="s">
        <v>1566</v>
      </c>
      <c r="AM34" s="201" t="s">
        <v>278</v>
      </c>
      <c r="AN34" s="202">
        <v>45672</v>
      </c>
      <c r="AO34" s="201" t="b">
        <f t="shared" si="1"/>
        <v>0</v>
      </c>
    </row>
    <row r="35" spans="1:41" x14ac:dyDescent="0.2">
      <c r="A35" s="201">
        <v>25</v>
      </c>
      <c r="B35" s="201">
        <v>26</v>
      </c>
      <c r="C35" s="201" t="s">
        <v>1560</v>
      </c>
      <c r="D35" s="201" t="s">
        <v>1561</v>
      </c>
      <c r="E35" s="201"/>
      <c r="F35" s="201" t="s">
        <v>235</v>
      </c>
      <c r="G35" s="201">
        <v>500</v>
      </c>
      <c r="H35" s="201" t="s">
        <v>43</v>
      </c>
      <c r="I35" s="201" t="s">
        <v>97</v>
      </c>
      <c r="J35" s="201" t="s">
        <v>29</v>
      </c>
      <c r="K35" s="201">
        <v>70</v>
      </c>
      <c r="L35" s="203">
        <f t="shared" si="0"/>
        <v>70</v>
      </c>
      <c r="M35" s="202">
        <v>38231</v>
      </c>
      <c r="N35" s="201" t="s">
        <v>108</v>
      </c>
      <c r="O35" s="201" t="s">
        <v>258</v>
      </c>
      <c r="P35" s="201" t="s">
        <v>97</v>
      </c>
      <c r="Q35" s="224" t="s">
        <v>1562</v>
      </c>
      <c r="R35" s="201" t="s">
        <v>1571</v>
      </c>
      <c r="S35" s="201"/>
      <c r="T35" s="201" t="s">
        <v>253</v>
      </c>
      <c r="U35" s="201"/>
      <c r="V35" s="201" t="s">
        <v>1569</v>
      </c>
      <c r="W35" s="201" t="s">
        <v>97</v>
      </c>
      <c r="X35" s="201" t="s">
        <v>395</v>
      </c>
      <c r="Y35" s="201" t="s">
        <v>278</v>
      </c>
      <c r="Z35" s="201"/>
      <c r="AA35" s="201"/>
      <c r="AB35" s="201">
        <v>10</v>
      </c>
      <c r="AC35" s="201"/>
      <c r="AD35" s="201"/>
      <c r="AE35" s="201">
        <v>3</v>
      </c>
      <c r="AF35" s="201"/>
      <c r="AG35" s="201">
        <v>30</v>
      </c>
      <c r="AH35" s="201"/>
      <c r="AI35" s="201"/>
      <c r="AJ35" s="204" t="s">
        <v>101</v>
      </c>
      <c r="AK35" s="201"/>
      <c r="AL35" s="201" t="s">
        <v>1566</v>
      </c>
      <c r="AM35" s="201" t="s">
        <v>278</v>
      </c>
      <c r="AN35" s="202">
        <v>45672</v>
      </c>
      <c r="AO35" s="201" t="b">
        <f t="shared" si="1"/>
        <v>0</v>
      </c>
    </row>
    <row r="36" spans="1:41" x14ac:dyDescent="0.2">
      <c r="A36" s="201">
        <v>25</v>
      </c>
      <c r="B36" s="201">
        <v>26</v>
      </c>
      <c r="C36" s="201" t="s">
        <v>1560</v>
      </c>
      <c r="D36" s="201" t="s">
        <v>1561</v>
      </c>
      <c r="E36" s="201"/>
      <c r="F36" s="201" t="s">
        <v>235</v>
      </c>
      <c r="G36" s="201">
        <v>500</v>
      </c>
      <c r="H36" s="201" t="s">
        <v>43</v>
      </c>
      <c r="I36" s="201" t="s">
        <v>97</v>
      </c>
      <c r="J36" s="201" t="s">
        <v>29</v>
      </c>
      <c r="K36" s="201">
        <v>70</v>
      </c>
      <c r="L36" s="203">
        <f t="shared" si="0"/>
        <v>70</v>
      </c>
      <c r="M36" s="202">
        <v>38231</v>
      </c>
      <c r="N36" s="201" t="s">
        <v>108</v>
      </c>
      <c r="O36" s="201" t="s">
        <v>236</v>
      </c>
      <c r="P36" s="201" t="s">
        <v>97</v>
      </c>
      <c r="Q36" s="224" t="s">
        <v>1562</v>
      </c>
      <c r="R36" s="201" t="s">
        <v>1572</v>
      </c>
      <c r="S36" s="201"/>
      <c r="T36" s="201" t="s">
        <v>253</v>
      </c>
      <c r="U36" s="201"/>
      <c r="V36" s="201" t="s">
        <v>1569</v>
      </c>
      <c r="W36" s="201" t="s">
        <v>97</v>
      </c>
      <c r="X36" s="201" t="s">
        <v>395</v>
      </c>
      <c r="Y36" s="201" t="s">
        <v>278</v>
      </c>
      <c r="Z36" s="201"/>
      <c r="AA36" s="201"/>
      <c r="AB36" s="201">
        <v>10</v>
      </c>
      <c r="AC36" s="201"/>
      <c r="AD36" s="201"/>
      <c r="AE36" s="201">
        <v>3</v>
      </c>
      <c r="AF36" s="201"/>
      <c r="AG36" s="201">
        <v>30</v>
      </c>
      <c r="AH36" s="201"/>
      <c r="AI36" s="201"/>
      <c r="AJ36" s="204" t="s">
        <v>101</v>
      </c>
      <c r="AK36" s="201"/>
      <c r="AL36" s="201" t="s">
        <v>1566</v>
      </c>
      <c r="AM36" s="201" t="s">
        <v>278</v>
      </c>
      <c r="AN36" s="202">
        <v>45672</v>
      </c>
      <c r="AO36" s="201" t="b">
        <f t="shared" si="1"/>
        <v>0</v>
      </c>
    </row>
    <row r="37" spans="1:41" x14ac:dyDescent="0.2">
      <c r="A37" s="201">
        <v>25</v>
      </c>
      <c r="B37" s="201">
        <v>26</v>
      </c>
      <c r="C37" s="201" t="s">
        <v>1560</v>
      </c>
      <c r="D37" s="201" t="s">
        <v>1561</v>
      </c>
      <c r="E37" s="201"/>
      <c r="F37" s="201" t="s">
        <v>235</v>
      </c>
      <c r="G37" s="201">
        <v>500</v>
      </c>
      <c r="H37" s="201" t="s">
        <v>43</v>
      </c>
      <c r="I37" s="201" t="s">
        <v>97</v>
      </c>
      <c r="J37" s="201" t="s">
        <v>45</v>
      </c>
      <c r="K37" s="201">
        <v>100</v>
      </c>
      <c r="L37" s="203">
        <f t="shared" si="0"/>
        <v>100</v>
      </c>
      <c r="M37" s="202">
        <v>38385</v>
      </c>
      <c r="N37" s="201" t="s">
        <v>108</v>
      </c>
      <c r="O37" s="201" t="s">
        <v>236</v>
      </c>
      <c r="P37" s="201" t="s">
        <v>97</v>
      </c>
      <c r="Q37" s="224" t="s">
        <v>1562</v>
      </c>
      <c r="R37" s="201" t="s">
        <v>1570</v>
      </c>
      <c r="S37" s="201"/>
      <c r="T37" s="201" t="s">
        <v>253</v>
      </c>
      <c r="U37" s="201"/>
      <c r="V37" s="201" t="s">
        <v>1569</v>
      </c>
      <c r="W37" s="201" t="s">
        <v>97</v>
      </c>
      <c r="X37" s="201" t="s">
        <v>285</v>
      </c>
      <c r="Y37" s="201" t="s">
        <v>278</v>
      </c>
      <c r="Z37" s="201"/>
      <c r="AA37" s="201"/>
      <c r="AB37" s="201">
        <v>10</v>
      </c>
      <c r="AC37" s="201"/>
      <c r="AD37" s="201"/>
      <c r="AE37" s="201">
        <v>3</v>
      </c>
      <c r="AF37" s="201"/>
      <c r="AG37" s="201">
        <v>30</v>
      </c>
      <c r="AH37" s="201"/>
      <c r="AI37" s="201"/>
      <c r="AJ37" s="204" t="s">
        <v>101</v>
      </c>
      <c r="AK37" s="201"/>
      <c r="AL37" s="201" t="s">
        <v>1566</v>
      </c>
      <c r="AM37" s="201" t="s">
        <v>278</v>
      </c>
      <c r="AN37" s="202">
        <v>45672</v>
      </c>
      <c r="AO37" s="201" t="b">
        <f t="shared" si="1"/>
        <v>0</v>
      </c>
    </row>
    <row r="38" spans="1:41" x14ac:dyDescent="0.2">
      <c r="A38" s="201">
        <v>25</v>
      </c>
      <c r="B38" s="201">
        <v>26</v>
      </c>
      <c r="C38" s="201" t="s">
        <v>1560</v>
      </c>
      <c r="D38" s="201" t="s">
        <v>1561</v>
      </c>
      <c r="E38" s="201"/>
      <c r="F38" s="201" t="s">
        <v>596</v>
      </c>
      <c r="G38" s="201">
        <v>1200</v>
      </c>
      <c r="H38" s="201" t="s">
        <v>29</v>
      </c>
      <c r="I38" s="201" t="s">
        <v>97</v>
      </c>
      <c r="J38" s="201" t="s">
        <v>29</v>
      </c>
      <c r="K38" s="201">
        <v>1200</v>
      </c>
      <c r="L38" s="203">
        <f t="shared" si="0"/>
        <v>1200</v>
      </c>
      <c r="M38" s="202">
        <v>38231</v>
      </c>
      <c r="N38" s="201" t="s">
        <v>108</v>
      </c>
      <c r="O38" s="201" t="s">
        <v>258</v>
      </c>
      <c r="P38" s="201" t="s">
        <v>97</v>
      </c>
      <c r="Q38" s="224" t="s">
        <v>1573</v>
      </c>
      <c r="R38" s="201" t="s">
        <v>1574</v>
      </c>
      <c r="S38" s="201"/>
      <c r="T38" s="201" t="s">
        <v>246</v>
      </c>
      <c r="U38" s="201" t="s">
        <v>1575</v>
      </c>
      <c r="V38" s="201" t="s">
        <v>622</v>
      </c>
      <c r="W38" s="201" t="s">
        <v>278</v>
      </c>
      <c r="X38" s="201"/>
      <c r="Y38" s="201" t="s">
        <v>278</v>
      </c>
      <c r="Z38" s="201"/>
      <c r="AA38" s="201"/>
      <c r="AB38" s="201">
        <v>10</v>
      </c>
      <c r="AC38" s="201">
        <v>3</v>
      </c>
      <c r="AD38" s="201"/>
      <c r="AE38" s="201"/>
      <c r="AF38" s="201"/>
      <c r="AG38" s="201">
        <v>30</v>
      </c>
      <c r="AH38" s="201"/>
      <c r="AI38" s="201"/>
      <c r="AJ38" s="204" t="s">
        <v>101</v>
      </c>
      <c r="AK38" s="201" t="s">
        <v>1576</v>
      </c>
      <c r="AL38" s="201" t="s">
        <v>1566</v>
      </c>
      <c r="AM38" s="201" t="s">
        <v>278</v>
      </c>
      <c r="AN38" s="202">
        <v>45672</v>
      </c>
      <c r="AO38" s="201" t="b">
        <f t="shared" si="1"/>
        <v>1</v>
      </c>
    </row>
    <row r="39" spans="1:41" x14ac:dyDescent="0.2">
      <c r="A39" s="201">
        <v>25</v>
      </c>
      <c r="B39" s="201">
        <v>26</v>
      </c>
      <c r="C39" s="201" t="s">
        <v>1560</v>
      </c>
      <c r="D39" s="201" t="s">
        <v>1561</v>
      </c>
      <c r="E39" s="201"/>
      <c r="F39" s="201" t="s">
        <v>596</v>
      </c>
      <c r="G39" s="201">
        <v>1200</v>
      </c>
      <c r="H39" s="201" t="s">
        <v>29</v>
      </c>
      <c r="I39" s="201" t="s">
        <v>97</v>
      </c>
      <c r="J39" s="201" t="s">
        <v>29</v>
      </c>
      <c r="K39" s="201">
        <v>1200</v>
      </c>
      <c r="L39" s="203">
        <f t="shared" si="0"/>
        <v>1200</v>
      </c>
      <c r="M39" s="202">
        <v>38231</v>
      </c>
      <c r="N39" s="201" t="s">
        <v>108</v>
      </c>
      <c r="O39" s="201" t="s">
        <v>236</v>
      </c>
      <c r="P39" s="201" t="s">
        <v>97</v>
      </c>
      <c r="Q39" s="224" t="s">
        <v>1573</v>
      </c>
      <c r="R39" s="201" t="s">
        <v>1574</v>
      </c>
      <c r="S39" s="201"/>
      <c r="T39" s="201" t="s">
        <v>246</v>
      </c>
      <c r="U39" s="201" t="s">
        <v>1575</v>
      </c>
      <c r="V39" s="201" t="s">
        <v>622</v>
      </c>
      <c r="W39" s="201" t="s">
        <v>278</v>
      </c>
      <c r="X39" s="201"/>
      <c r="Y39" s="201" t="s">
        <v>278</v>
      </c>
      <c r="Z39" s="201"/>
      <c r="AA39" s="201"/>
      <c r="AB39" s="201">
        <v>10</v>
      </c>
      <c r="AC39" s="201">
        <v>3</v>
      </c>
      <c r="AD39" s="201"/>
      <c r="AE39" s="201"/>
      <c r="AF39" s="201"/>
      <c r="AG39" s="201">
        <v>30</v>
      </c>
      <c r="AH39" s="201"/>
      <c r="AI39" s="201"/>
      <c r="AJ39" s="204" t="s">
        <v>101</v>
      </c>
      <c r="AK39" s="201" t="s">
        <v>1576</v>
      </c>
      <c r="AL39" s="201" t="s">
        <v>1566</v>
      </c>
      <c r="AM39" s="201" t="s">
        <v>278</v>
      </c>
      <c r="AN39" s="202">
        <v>45672</v>
      </c>
      <c r="AO39" s="201" t="b">
        <f t="shared" si="1"/>
        <v>1</v>
      </c>
    </row>
    <row r="40" spans="1:41" x14ac:dyDescent="0.2">
      <c r="A40" s="201">
        <v>25</v>
      </c>
      <c r="B40" s="201">
        <v>26</v>
      </c>
      <c r="C40" s="201" t="s">
        <v>1560</v>
      </c>
      <c r="D40" s="201" t="s">
        <v>1561</v>
      </c>
      <c r="E40" s="201"/>
      <c r="F40" s="201" t="s">
        <v>596</v>
      </c>
      <c r="G40" s="201">
        <v>1200</v>
      </c>
      <c r="H40" s="201" t="s">
        <v>29</v>
      </c>
      <c r="I40" s="201" t="s">
        <v>97</v>
      </c>
      <c r="J40" s="201" t="s">
        <v>47</v>
      </c>
      <c r="K40" s="201">
        <v>3200</v>
      </c>
      <c r="L40" s="203">
        <f t="shared" si="0"/>
        <v>3200</v>
      </c>
      <c r="M40" s="202">
        <v>36251</v>
      </c>
      <c r="N40" s="201" t="s">
        <v>108</v>
      </c>
      <c r="O40" s="201" t="s">
        <v>236</v>
      </c>
      <c r="P40" s="201" t="s">
        <v>97</v>
      </c>
      <c r="Q40" s="224" t="s">
        <v>1577</v>
      </c>
      <c r="R40" s="201" t="s">
        <v>1572</v>
      </c>
      <c r="S40" s="201"/>
      <c r="T40" s="201" t="s">
        <v>349</v>
      </c>
      <c r="U40" s="201" t="s">
        <v>1578</v>
      </c>
      <c r="V40" s="201" t="s">
        <v>1579</v>
      </c>
      <c r="W40" s="201" t="s">
        <v>97</v>
      </c>
      <c r="X40" s="201" t="s">
        <v>1580</v>
      </c>
      <c r="Y40" s="201" t="s">
        <v>278</v>
      </c>
      <c r="Z40" s="201"/>
      <c r="AA40" s="201"/>
      <c r="AB40" s="201">
        <v>3</v>
      </c>
      <c r="AC40" s="201"/>
      <c r="AD40" s="201"/>
      <c r="AE40" s="201"/>
      <c r="AF40" s="201"/>
      <c r="AG40" s="201">
        <v>3</v>
      </c>
      <c r="AH40" s="201"/>
      <c r="AI40" s="201"/>
      <c r="AJ40" s="204" t="s">
        <v>101</v>
      </c>
      <c r="AK40" s="201"/>
      <c r="AL40" s="201" t="s">
        <v>1566</v>
      </c>
      <c r="AM40" s="201" t="s">
        <v>278</v>
      </c>
      <c r="AN40" s="202">
        <v>45672</v>
      </c>
      <c r="AO40" s="201" t="b">
        <f t="shared" si="1"/>
        <v>0</v>
      </c>
    </row>
    <row r="41" spans="1:41" x14ac:dyDescent="0.2">
      <c r="A41" s="201">
        <v>25</v>
      </c>
      <c r="B41" s="201">
        <v>26</v>
      </c>
      <c r="C41" s="201" t="s">
        <v>1560</v>
      </c>
      <c r="D41" s="201" t="s">
        <v>1561</v>
      </c>
      <c r="E41" s="201"/>
      <c r="F41" s="201" t="s">
        <v>596</v>
      </c>
      <c r="G41" s="201">
        <v>1200</v>
      </c>
      <c r="H41" s="201" t="s">
        <v>29</v>
      </c>
      <c r="I41" s="201" t="s">
        <v>97</v>
      </c>
      <c r="J41" s="201" t="s">
        <v>47</v>
      </c>
      <c r="K41" s="201">
        <v>3200</v>
      </c>
      <c r="L41" s="203">
        <f t="shared" si="0"/>
        <v>3200</v>
      </c>
      <c r="M41" s="202">
        <v>36251</v>
      </c>
      <c r="N41" s="201" t="s">
        <v>108</v>
      </c>
      <c r="O41" s="201" t="s">
        <v>258</v>
      </c>
      <c r="P41" s="201" t="s">
        <v>97</v>
      </c>
      <c r="Q41" s="224" t="s">
        <v>1577</v>
      </c>
      <c r="R41" s="201" t="s">
        <v>1571</v>
      </c>
      <c r="S41" s="201"/>
      <c r="T41" s="201" t="s">
        <v>349</v>
      </c>
      <c r="U41" s="201" t="s">
        <v>1578</v>
      </c>
      <c r="V41" s="201" t="s">
        <v>1579</v>
      </c>
      <c r="W41" s="201" t="s">
        <v>97</v>
      </c>
      <c r="X41" s="201" t="s">
        <v>1580</v>
      </c>
      <c r="Y41" s="201" t="s">
        <v>278</v>
      </c>
      <c r="Z41" s="201"/>
      <c r="AA41" s="201"/>
      <c r="AB41" s="201">
        <v>3</v>
      </c>
      <c r="AC41" s="201"/>
      <c r="AD41" s="201"/>
      <c r="AE41" s="201"/>
      <c r="AF41" s="201"/>
      <c r="AG41" s="201">
        <v>3</v>
      </c>
      <c r="AH41" s="201"/>
      <c r="AI41" s="201"/>
      <c r="AJ41" s="204" t="s">
        <v>101</v>
      </c>
      <c r="AK41" s="201"/>
      <c r="AL41" s="201" t="s">
        <v>1566</v>
      </c>
      <c r="AM41" s="201" t="s">
        <v>278</v>
      </c>
      <c r="AN41" s="202">
        <v>45672</v>
      </c>
      <c r="AO41" s="201" t="b">
        <f t="shared" si="1"/>
        <v>0</v>
      </c>
    </row>
    <row r="42" spans="1:41" x14ac:dyDescent="0.2">
      <c r="A42" s="201">
        <v>29</v>
      </c>
      <c r="B42" s="201">
        <v>30</v>
      </c>
      <c r="C42" s="201" t="s">
        <v>978</v>
      </c>
      <c r="D42" s="201" t="s">
        <v>979</v>
      </c>
      <c r="E42" s="201"/>
      <c r="F42" s="201" t="s">
        <v>235</v>
      </c>
      <c r="G42" s="201">
        <v>1</v>
      </c>
      <c r="H42" s="201" t="s">
        <v>43</v>
      </c>
      <c r="I42" s="201" t="s">
        <v>278</v>
      </c>
      <c r="J42" s="201" t="s">
        <v>43</v>
      </c>
      <c r="K42" s="201">
        <v>1</v>
      </c>
      <c r="L42" s="203">
        <f t="shared" si="0"/>
        <v>1</v>
      </c>
      <c r="M42" s="202">
        <v>33178</v>
      </c>
      <c r="N42" s="201" t="s">
        <v>1581</v>
      </c>
      <c r="O42" s="201" t="s">
        <v>280</v>
      </c>
      <c r="P42" s="201" t="s">
        <v>97</v>
      </c>
      <c r="Q42" s="224" t="s">
        <v>3476</v>
      </c>
      <c r="R42" s="201" t="s">
        <v>1582</v>
      </c>
      <c r="S42" s="201"/>
      <c r="T42" s="201" t="s">
        <v>253</v>
      </c>
      <c r="U42" s="201"/>
      <c r="V42" s="201" t="s">
        <v>1583</v>
      </c>
      <c r="W42" s="201" t="s">
        <v>97</v>
      </c>
      <c r="X42" s="201" t="s">
        <v>241</v>
      </c>
      <c r="Y42" s="201" t="s">
        <v>97</v>
      </c>
      <c r="Z42" s="201" t="s">
        <v>453</v>
      </c>
      <c r="AA42" s="201">
        <v>10</v>
      </c>
      <c r="AB42" s="201">
        <v>10</v>
      </c>
      <c r="AC42" s="201"/>
      <c r="AD42" s="201">
        <v>10</v>
      </c>
      <c r="AE42" s="201">
        <v>3</v>
      </c>
      <c r="AF42" s="201"/>
      <c r="AG42" s="201">
        <v>3000</v>
      </c>
      <c r="AH42" s="201"/>
      <c r="AI42" s="201" t="s">
        <v>1584</v>
      </c>
      <c r="AJ42" s="204" t="s">
        <v>101</v>
      </c>
      <c r="AK42" s="201"/>
      <c r="AL42" s="201" t="s">
        <v>982</v>
      </c>
      <c r="AM42" s="201" t="s">
        <v>278</v>
      </c>
      <c r="AN42" s="202">
        <v>45672</v>
      </c>
      <c r="AO42" s="201" t="b">
        <f t="shared" si="1"/>
        <v>1</v>
      </c>
    </row>
    <row r="43" spans="1:41" x14ac:dyDescent="0.2">
      <c r="A43" s="201">
        <v>32</v>
      </c>
      <c r="B43" s="201">
        <v>33</v>
      </c>
      <c r="C43" s="201" t="s">
        <v>1585</v>
      </c>
      <c r="D43" s="201" t="s">
        <v>1586</v>
      </c>
      <c r="E43" s="201"/>
      <c r="F43" s="201" t="s">
        <v>235</v>
      </c>
      <c r="G43" s="201">
        <v>0.3</v>
      </c>
      <c r="H43" s="201" t="s">
        <v>29</v>
      </c>
      <c r="I43" s="201" t="s">
        <v>97</v>
      </c>
      <c r="J43" s="201" t="s">
        <v>29</v>
      </c>
      <c r="K43" s="201">
        <v>0.3</v>
      </c>
      <c r="L43" s="203">
        <f t="shared" si="0"/>
        <v>0.3</v>
      </c>
      <c r="M43" s="202">
        <v>43739</v>
      </c>
      <c r="N43" s="201" t="s">
        <v>98</v>
      </c>
      <c r="O43" s="201" t="s">
        <v>236</v>
      </c>
      <c r="P43" s="201" t="s">
        <v>97</v>
      </c>
      <c r="Q43" s="224" t="s">
        <v>1587</v>
      </c>
      <c r="R43" s="201" t="s">
        <v>1588</v>
      </c>
      <c r="S43" s="201"/>
      <c r="T43" s="201" t="s">
        <v>239</v>
      </c>
      <c r="U43" s="201"/>
      <c r="V43" s="201" t="s">
        <v>1589</v>
      </c>
      <c r="W43" s="201" t="s">
        <v>97</v>
      </c>
      <c r="X43" s="201" t="s">
        <v>241</v>
      </c>
      <c r="Y43" s="201" t="s">
        <v>97</v>
      </c>
      <c r="Z43" s="201" t="s">
        <v>1590</v>
      </c>
      <c r="AA43" s="201">
        <v>3</v>
      </c>
      <c r="AB43" s="201">
        <v>10</v>
      </c>
      <c r="AC43" s="201"/>
      <c r="AD43" s="201"/>
      <c r="AE43" s="201"/>
      <c r="AF43" s="201"/>
      <c r="AG43" s="201">
        <v>30</v>
      </c>
      <c r="AH43" s="201"/>
      <c r="AI43" s="201" t="s">
        <v>1591</v>
      </c>
      <c r="AJ43" s="204" t="s">
        <v>101</v>
      </c>
      <c r="AK43" s="201" t="s">
        <v>1592</v>
      </c>
      <c r="AL43" s="201" t="s">
        <v>1593</v>
      </c>
      <c r="AM43" s="201" t="s">
        <v>278</v>
      </c>
      <c r="AN43" s="202">
        <v>45672</v>
      </c>
      <c r="AO43" s="201" t="b">
        <f t="shared" si="1"/>
        <v>1</v>
      </c>
    </row>
    <row r="44" spans="1:41" x14ac:dyDescent="0.2">
      <c r="A44" s="201">
        <v>32</v>
      </c>
      <c r="B44" s="201">
        <v>33</v>
      </c>
      <c r="C44" s="201" t="s">
        <v>1585</v>
      </c>
      <c r="D44" s="201" t="s">
        <v>1586</v>
      </c>
      <c r="E44" s="201"/>
      <c r="F44" s="201" t="s">
        <v>235</v>
      </c>
      <c r="G44" s="201">
        <v>0.3</v>
      </c>
      <c r="H44" s="201" t="s">
        <v>29</v>
      </c>
      <c r="I44" s="201" t="s">
        <v>97</v>
      </c>
      <c r="J44" s="201" t="s">
        <v>43</v>
      </c>
      <c r="K44" s="201">
        <v>0.2</v>
      </c>
      <c r="L44" s="203">
        <f t="shared" si="0"/>
        <v>0.2</v>
      </c>
      <c r="M44" s="202">
        <v>34943</v>
      </c>
      <c r="N44" s="201" t="s">
        <v>98</v>
      </c>
      <c r="O44" s="201" t="s">
        <v>236</v>
      </c>
      <c r="P44" s="201" t="s">
        <v>97</v>
      </c>
      <c r="Q44" s="224" t="s">
        <v>1587</v>
      </c>
      <c r="R44" s="201" t="s">
        <v>1594</v>
      </c>
      <c r="S44" s="201"/>
      <c r="T44" s="201" t="s">
        <v>239</v>
      </c>
      <c r="U44" s="201"/>
      <c r="V44" s="201" t="s">
        <v>1589</v>
      </c>
      <c r="W44" s="201" t="s">
        <v>97</v>
      </c>
      <c r="X44" s="201" t="s">
        <v>241</v>
      </c>
      <c r="Y44" s="201" t="s">
        <v>97</v>
      </c>
      <c r="Z44" s="201" t="s">
        <v>1595</v>
      </c>
      <c r="AA44" s="201">
        <v>3</v>
      </c>
      <c r="AB44" s="201">
        <v>10</v>
      </c>
      <c r="AC44" s="201"/>
      <c r="AD44" s="201">
        <v>3</v>
      </c>
      <c r="AE44" s="201">
        <v>3</v>
      </c>
      <c r="AF44" s="201"/>
      <c r="AG44" s="201">
        <v>300</v>
      </c>
      <c r="AH44" s="201"/>
      <c r="AI44" s="201"/>
      <c r="AJ44" s="204" t="s">
        <v>101</v>
      </c>
      <c r="AK44" s="201"/>
      <c r="AL44" s="201" t="s">
        <v>1593</v>
      </c>
      <c r="AM44" s="201" t="s">
        <v>278</v>
      </c>
      <c r="AN44" s="202">
        <v>45672</v>
      </c>
      <c r="AO44" s="201" t="b">
        <f t="shared" si="1"/>
        <v>0</v>
      </c>
    </row>
    <row r="45" spans="1:41" x14ac:dyDescent="0.2">
      <c r="A45" s="201">
        <v>32</v>
      </c>
      <c r="B45" s="201">
        <v>33</v>
      </c>
      <c r="C45" s="201" t="s">
        <v>1585</v>
      </c>
      <c r="D45" s="201" t="s">
        <v>1586</v>
      </c>
      <c r="E45" s="201"/>
      <c r="F45" s="201" t="s">
        <v>596</v>
      </c>
      <c r="G45" s="201">
        <v>1</v>
      </c>
      <c r="H45" s="201" t="s">
        <v>29</v>
      </c>
      <c r="I45" s="201" t="s">
        <v>278</v>
      </c>
      <c r="J45" s="201" t="s">
        <v>29</v>
      </c>
      <c r="K45" s="201">
        <v>1</v>
      </c>
      <c r="L45" s="203">
        <f t="shared" si="0"/>
        <v>1</v>
      </c>
      <c r="M45" s="202">
        <v>43739</v>
      </c>
      <c r="N45" s="201" t="s">
        <v>98</v>
      </c>
      <c r="O45" s="201" t="s">
        <v>236</v>
      </c>
      <c r="P45" s="201" t="s">
        <v>97</v>
      </c>
      <c r="Q45" s="224" t="s">
        <v>1596</v>
      </c>
      <c r="R45" s="201" t="s">
        <v>1597</v>
      </c>
      <c r="S45" s="201"/>
      <c r="T45" s="201" t="s">
        <v>239</v>
      </c>
      <c r="U45" s="201"/>
      <c r="V45" s="201" t="s">
        <v>1598</v>
      </c>
      <c r="W45" s="201" t="s">
        <v>97</v>
      </c>
      <c r="X45" s="201" t="s">
        <v>241</v>
      </c>
      <c r="Y45" s="201" t="s">
        <v>97</v>
      </c>
      <c r="Z45" s="201" t="s">
        <v>1599</v>
      </c>
      <c r="AA45" s="201">
        <v>3</v>
      </c>
      <c r="AB45" s="201">
        <v>10</v>
      </c>
      <c r="AC45" s="201"/>
      <c r="AD45" s="201"/>
      <c r="AE45" s="201"/>
      <c r="AF45" s="201"/>
      <c r="AG45" s="201">
        <v>30</v>
      </c>
      <c r="AH45" s="201"/>
      <c r="AI45" s="201"/>
      <c r="AJ45" s="204" t="s">
        <v>101</v>
      </c>
      <c r="AK45" s="201" t="s">
        <v>1600</v>
      </c>
      <c r="AL45" s="201" t="s">
        <v>1593</v>
      </c>
      <c r="AM45" s="201" t="s">
        <v>278</v>
      </c>
      <c r="AN45" s="202">
        <v>45672</v>
      </c>
      <c r="AO45" s="201" t="b">
        <f t="shared" si="1"/>
        <v>1</v>
      </c>
    </row>
    <row r="46" spans="1:41" x14ac:dyDescent="0.2">
      <c r="A46" s="201">
        <v>34</v>
      </c>
      <c r="B46" s="201">
        <v>37</v>
      </c>
      <c r="C46" s="201" t="s">
        <v>989</v>
      </c>
      <c r="D46" s="201" t="s">
        <v>990</v>
      </c>
      <c r="E46" s="201">
        <v>6</v>
      </c>
      <c r="F46" s="201" t="s">
        <v>235</v>
      </c>
      <c r="G46" s="201">
        <v>1.4999999999999999E-2</v>
      </c>
      <c r="H46" s="201" t="s">
        <v>47</v>
      </c>
      <c r="I46" s="201" t="s">
        <v>278</v>
      </c>
      <c r="J46" s="201" t="s">
        <v>47</v>
      </c>
      <c r="K46" s="201">
        <v>1.4999999999999999E-2</v>
      </c>
      <c r="L46" s="203">
        <f t="shared" si="0"/>
        <v>1.4999999999999999E-2</v>
      </c>
      <c r="M46" s="202">
        <v>39783</v>
      </c>
      <c r="N46" s="201" t="s">
        <v>108</v>
      </c>
      <c r="O46" s="201" t="s">
        <v>270</v>
      </c>
      <c r="P46" s="201" t="s">
        <v>97</v>
      </c>
      <c r="Q46" s="224" t="s">
        <v>1601</v>
      </c>
      <c r="R46" s="201" t="s">
        <v>1602</v>
      </c>
      <c r="S46" s="201"/>
      <c r="T46" s="201" t="s">
        <v>246</v>
      </c>
      <c r="U46" s="201" t="s">
        <v>1603</v>
      </c>
      <c r="V46" s="201" t="s">
        <v>1604</v>
      </c>
      <c r="W46" s="201" t="s">
        <v>278</v>
      </c>
      <c r="X46" s="201"/>
      <c r="Y46" s="201" t="s">
        <v>278</v>
      </c>
      <c r="Z46" s="201"/>
      <c r="AA46" s="201"/>
      <c r="AB46" s="201">
        <v>10</v>
      </c>
      <c r="AC46" s="201">
        <v>3</v>
      </c>
      <c r="AD46" s="201"/>
      <c r="AE46" s="201"/>
      <c r="AF46" s="201"/>
      <c r="AG46" s="201">
        <v>30</v>
      </c>
      <c r="AH46" s="201"/>
      <c r="AI46" s="201" t="s">
        <v>1605</v>
      </c>
      <c r="AJ46" s="204" t="s">
        <v>101</v>
      </c>
      <c r="AK46" s="201" t="s">
        <v>1606</v>
      </c>
      <c r="AL46" s="201" t="s">
        <v>992</v>
      </c>
      <c r="AM46" s="201" t="s">
        <v>278</v>
      </c>
      <c r="AN46" s="202">
        <v>45672</v>
      </c>
      <c r="AO46" s="201" t="b">
        <f t="shared" si="1"/>
        <v>1</v>
      </c>
    </row>
    <row r="47" spans="1:41" x14ac:dyDescent="0.2">
      <c r="A47" s="201">
        <v>34</v>
      </c>
      <c r="B47" s="201">
        <v>37</v>
      </c>
      <c r="C47" s="201" t="s">
        <v>989</v>
      </c>
      <c r="D47" s="201" t="s">
        <v>990</v>
      </c>
      <c r="E47" s="201">
        <v>6</v>
      </c>
      <c r="F47" s="201" t="s">
        <v>235</v>
      </c>
      <c r="G47" s="201">
        <v>1.4999999999999999E-2</v>
      </c>
      <c r="H47" s="201" t="s">
        <v>47</v>
      </c>
      <c r="I47" s="201" t="s">
        <v>278</v>
      </c>
      <c r="J47" s="201" t="s">
        <v>47</v>
      </c>
      <c r="K47" s="201">
        <v>1.4999999999999999E-2</v>
      </c>
      <c r="L47" s="203">
        <f t="shared" si="0"/>
        <v>1.4999999999999999E-2</v>
      </c>
      <c r="M47" s="202">
        <v>39783</v>
      </c>
      <c r="N47" s="201" t="s">
        <v>108</v>
      </c>
      <c r="O47" s="201" t="s">
        <v>353</v>
      </c>
      <c r="P47" s="201" t="s">
        <v>97</v>
      </c>
      <c r="Q47" s="224" t="s">
        <v>1601</v>
      </c>
      <c r="R47" s="201" t="s">
        <v>1607</v>
      </c>
      <c r="S47" s="201"/>
      <c r="T47" s="201" t="s">
        <v>246</v>
      </c>
      <c r="U47" s="201" t="s">
        <v>1603</v>
      </c>
      <c r="V47" s="201" t="s">
        <v>1604</v>
      </c>
      <c r="W47" s="201" t="s">
        <v>278</v>
      </c>
      <c r="X47" s="201"/>
      <c r="Y47" s="201" t="s">
        <v>278</v>
      </c>
      <c r="Z47" s="201"/>
      <c r="AA47" s="201"/>
      <c r="AB47" s="201">
        <v>10</v>
      </c>
      <c r="AC47" s="201">
        <v>3</v>
      </c>
      <c r="AD47" s="201"/>
      <c r="AE47" s="201"/>
      <c r="AF47" s="201"/>
      <c r="AG47" s="201">
        <v>30</v>
      </c>
      <c r="AH47" s="201"/>
      <c r="AI47" s="201"/>
      <c r="AJ47" s="204" t="s">
        <v>101</v>
      </c>
      <c r="AK47" s="201" t="s">
        <v>1606</v>
      </c>
      <c r="AL47" s="201" t="s">
        <v>992</v>
      </c>
      <c r="AM47" s="201" t="s">
        <v>278</v>
      </c>
      <c r="AN47" s="202">
        <v>45672</v>
      </c>
      <c r="AO47" s="201" t="b">
        <f t="shared" si="1"/>
        <v>1</v>
      </c>
    </row>
    <row r="48" spans="1:41" x14ac:dyDescent="0.2">
      <c r="A48" s="201">
        <v>34</v>
      </c>
      <c r="B48" s="201">
        <v>37</v>
      </c>
      <c r="C48" s="201" t="s">
        <v>989</v>
      </c>
      <c r="D48" s="201" t="s">
        <v>990</v>
      </c>
      <c r="E48" s="201">
        <v>6</v>
      </c>
      <c r="F48" s="201" t="s">
        <v>596</v>
      </c>
      <c r="G48" s="201">
        <v>0.2</v>
      </c>
      <c r="H48" s="201" t="s">
        <v>47</v>
      </c>
      <c r="I48" s="201" t="s">
        <v>278</v>
      </c>
      <c r="J48" s="201" t="s">
        <v>47</v>
      </c>
      <c r="K48" s="201">
        <v>0.2</v>
      </c>
      <c r="L48" s="203">
        <f t="shared" si="0"/>
        <v>0.2</v>
      </c>
      <c r="M48" s="202">
        <v>39783</v>
      </c>
      <c r="N48" s="201" t="s">
        <v>267</v>
      </c>
      <c r="O48" s="201" t="s">
        <v>353</v>
      </c>
      <c r="P48" s="201" t="s">
        <v>97</v>
      </c>
      <c r="Q48" s="224" t="s">
        <v>1608</v>
      </c>
      <c r="R48" s="201" t="s">
        <v>3477</v>
      </c>
      <c r="S48" s="201"/>
      <c r="T48" s="201" t="s">
        <v>246</v>
      </c>
      <c r="U48" s="201" t="s">
        <v>1609</v>
      </c>
      <c r="V48" s="201" t="s">
        <v>1610</v>
      </c>
      <c r="W48" s="201" t="s">
        <v>278</v>
      </c>
      <c r="X48" s="201"/>
      <c r="Y48" s="201" t="s">
        <v>278</v>
      </c>
      <c r="Z48" s="201"/>
      <c r="AA48" s="201">
        <v>10</v>
      </c>
      <c r="AB48" s="201">
        <v>10</v>
      </c>
      <c r="AC48" s="201">
        <v>10</v>
      </c>
      <c r="AD48" s="201"/>
      <c r="AE48" s="201"/>
      <c r="AF48" s="201"/>
      <c r="AG48" s="201">
        <v>1000</v>
      </c>
      <c r="AH48" s="201"/>
      <c r="AI48" s="201" t="s">
        <v>3478</v>
      </c>
      <c r="AJ48" s="204" t="s">
        <v>101</v>
      </c>
      <c r="AK48" s="201" t="s">
        <v>320</v>
      </c>
      <c r="AL48" s="201" t="s">
        <v>992</v>
      </c>
      <c r="AM48" s="201" t="s">
        <v>278</v>
      </c>
      <c r="AN48" s="202">
        <v>45672</v>
      </c>
      <c r="AO48" s="201" t="b">
        <f t="shared" si="1"/>
        <v>1</v>
      </c>
    </row>
    <row r="49" spans="1:41" x14ac:dyDescent="0.2">
      <c r="A49" s="201">
        <v>35</v>
      </c>
      <c r="B49" s="201">
        <v>39</v>
      </c>
      <c r="C49" s="201" t="s">
        <v>1611</v>
      </c>
      <c r="D49" s="201" t="s">
        <v>1612</v>
      </c>
      <c r="E49" s="201"/>
      <c r="F49" s="201" t="s">
        <v>235</v>
      </c>
      <c r="G49" s="201">
        <v>1.4999999999999999E-2</v>
      </c>
      <c r="H49" s="201" t="s">
        <v>47</v>
      </c>
      <c r="I49" s="201" t="s">
        <v>97</v>
      </c>
      <c r="J49" s="201" t="s">
        <v>47</v>
      </c>
      <c r="K49" s="201">
        <v>1.4999999999999999E-2</v>
      </c>
      <c r="L49" s="203">
        <f t="shared" si="0"/>
        <v>1.4999999999999999E-2</v>
      </c>
      <c r="M49" s="202">
        <v>39783</v>
      </c>
      <c r="N49" s="201" t="s">
        <v>108</v>
      </c>
      <c r="O49" s="201" t="s">
        <v>270</v>
      </c>
      <c r="P49" s="201" t="s">
        <v>97</v>
      </c>
      <c r="Q49" s="224" t="s">
        <v>1601</v>
      </c>
      <c r="R49" s="201" t="s">
        <v>1613</v>
      </c>
      <c r="S49" s="201"/>
      <c r="T49" s="201" t="s">
        <v>246</v>
      </c>
      <c r="U49" s="201"/>
      <c r="V49" s="201" t="s">
        <v>1604</v>
      </c>
      <c r="W49" s="201" t="s">
        <v>278</v>
      </c>
      <c r="X49" s="201"/>
      <c r="Y49" s="201" t="s">
        <v>278</v>
      </c>
      <c r="Z49" s="201"/>
      <c r="AA49" s="201"/>
      <c r="AB49" s="201">
        <v>10</v>
      </c>
      <c r="AC49" s="201">
        <v>3</v>
      </c>
      <c r="AD49" s="201"/>
      <c r="AE49" s="201"/>
      <c r="AF49" s="201"/>
      <c r="AG49" s="201">
        <v>30</v>
      </c>
      <c r="AH49" s="201"/>
      <c r="AI49" s="201" t="s">
        <v>1605</v>
      </c>
      <c r="AJ49" s="204" t="s">
        <v>101</v>
      </c>
      <c r="AK49" s="201" t="s">
        <v>560</v>
      </c>
      <c r="AL49" s="201" t="s">
        <v>1614</v>
      </c>
      <c r="AM49" s="201" t="s">
        <v>278</v>
      </c>
      <c r="AN49" s="202">
        <v>45672</v>
      </c>
      <c r="AO49" s="201" t="b">
        <f t="shared" si="1"/>
        <v>1</v>
      </c>
    </row>
    <row r="50" spans="1:41" x14ac:dyDescent="0.2">
      <c r="A50" s="201">
        <v>35</v>
      </c>
      <c r="B50" s="201">
        <v>39</v>
      </c>
      <c r="C50" s="201" t="s">
        <v>1611</v>
      </c>
      <c r="D50" s="201" t="s">
        <v>1612</v>
      </c>
      <c r="E50" s="201"/>
      <c r="F50" s="201" t="s">
        <v>235</v>
      </c>
      <c r="G50" s="201">
        <v>1.4999999999999999E-2</v>
      </c>
      <c r="H50" s="201" t="s">
        <v>47</v>
      </c>
      <c r="I50" s="201" t="s">
        <v>97</v>
      </c>
      <c r="J50" s="201" t="s">
        <v>47</v>
      </c>
      <c r="K50" s="201">
        <v>1.4999999999999999E-2</v>
      </c>
      <c r="L50" s="203">
        <f t="shared" si="0"/>
        <v>1.4999999999999999E-2</v>
      </c>
      <c r="M50" s="202">
        <v>39783</v>
      </c>
      <c r="N50" s="201" t="s">
        <v>108</v>
      </c>
      <c r="O50" s="201" t="s">
        <v>353</v>
      </c>
      <c r="P50" s="201" t="s">
        <v>97</v>
      </c>
      <c r="Q50" s="224" t="s">
        <v>1601</v>
      </c>
      <c r="R50" s="201" t="s">
        <v>1613</v>
      </c>
      <c r="S50" s="201"/>
      <c r="T50" s="201" t="s">
        <v>246</v>
      </c>
      <c r="U50" s="201"/>
      <c r="V50" s="201" t="s">
        <v>1604</v>
      </c>
      <c r="W50" s="201" t="s">
        <v>278</v>
      </c>
      <c r="X50" s="201"/>
      <c r="Y50" s="201" t="s">
        <v>278</v>
      </c>
      <c r="Z50" s="201"/>
      <c r="AA50" s="201"/>
      <c r="AB50" s="201">
        <v>10</v>
      </c>
      <c r="AC50" s="201">
        <v>3</v>
      </c>
      <c r="AD50" s="201"/>
      <c r="AE50" s="201"/>
      <c r="AF50" s="201"/>
      <c r="AG50" s="201">
        <v>30</v>
      </c>
      <c r="AH50" s="201"/>
      <c r="AI50" s="201" t="s">
        <v>1605</v>
      </c>
      <c r="AJ50" s="204" t="s">
        <v>101</v>
      </c>
      <c r="AK50" s="201" t="s">
        <v>560</v>
      </c>
      <c r="AL50" s="201" t="s">
        <v>1614</v>
      </c>
      <c r="AM50" s="201" t="s">
        <v>278</v>
      </c>
      <c r="AN50" s="202">
        <v>45672</v>
      </c>
      <c r="AO50" s="201" t="b">
        <f t="shared" si="1"/>
        <v>1</v>
      </c>
    </row>
    <row r="51" spans="1:41" x14ac:dyDescent="0.2">
      <c r="A51" s="201">
        <v>35</v>
      </c>
      <c r="B51" s="201">
        <v>39</v>
      </c>
      <c r="C51" s="201" t="s">
        <v>1611</v>
      </c>
      <c r="D51" s="201" t="s">
        <v>1612</v>
      </c>
      <c r="E51" s="201"/>
      <c r="F51" s="201" t="s">
        <v>235</v>
      </c>
      <c r="G51" s="201">
        <v>1.4999999999999999E-2</v>
      </c>
      <c r="H51" s="201" t="s">
        <v>47</v>
      </c>
      <c r="I51" s="201" t="s">
        <v>97</v>
      </c>
      <c r="J51" s="201" t="s">
        <v>43</v>
      </c>
      <c r="K51" s="201">
        <v>0.05</v>
      </c>
      <c r="L51" s="203">
        <f t="shared" si="0"/>
        <v>0.05</v>
      </c>
      <c r="M51" s="202">
        <v>34394</v>
      </c>
      <c r="N51" s="201" t="s">
        <v>98</v>
      </c>
      <c r="O51" s="201" t="s">
        <v>273</v>
      </c>
      <c r="P51" s="201" t="s">
        <v>97</v>
      </c>
      <c r="Q51" s="224" t="s">
        <v>1615</v>
      </c>
      <c r="R51" s="201" t="s">
        <v>1616</v>
      </c>
      <c r="S51" s="201"/>
      <c r="T51" s="201" t="s">
        <v>253</v>
      </c>
      <c r="U51" s="201"/>
      <c r="V51" s="201" t="s">
        <v>1617</v>
      </c>
      <c r="W51" s="201" t="s">
        <v>97</v>
      </c>
      <c r="X51" s="201" t="s">
        <v>241</v>
      </c>
      <c r="Y51" s="201" t="s">
        <v>97</v>
      </c>
      <c r="Z51" s="201" t="s">
        <v>453</v>
      </c>
      <c r="AA51" s="201">
        <v>3</v>
      </c>
      <c r="AB51" s="201">
        <v>10</v>
      </c>
      <c r="AC51" s="201"/>
      <c r="AD51" s="201" t="s">
        <v>269</v>
      </c>
      <c r="AE51" s="201" t="s">
        <v>269</v>
      </c>
      <c r="AF51" s="201">
        <v>10</v>
      </c>
      <c r="AG51" s="201">
        <v>300</v>
      </c>
      <c r="AH51" s="201"/>
      <c r="AI51" s="201"/>
      <c r="AJ51" s="204" t="s">
        <v>101</v>
      </c>
      <c r="AK51" s="201"/>
      <c r="AL51" s="201" t="s">
        <v>1614</v>
      </c>
      <c r="AM51" s="201" t="s">
        <v>278</v>
      </c>
      <c r="AN51" s="202">
        <v>45672</v>
      </c>
      <c r="AO51" s="201" t="b">
        <f t="shared" si="1"/>
        <v>0</v>
      </c>
    </row>
    <row r="52" spans="1:41" x14ac:dyDescent="0.2">
      <c r="A52" s="201">
        <v>35</v>
      </c>
      <c r="B52" s="201">
        <v>39</v>
      </c>
      <c r="C52" s="201" t="s">
        <v>1611</v>
      </c>
      <c r="D52" s="201" t="s">
        <v>1612</v>
      </c>
      <c r="E52" s="201"/>
      <c r="F52" s="201" t="s">
        <v>596</v>
      </c>
      <c r="G52" s="201">
        <v>0.2</v>
      </c>
      <c r="H52" s="201" t="s">
        <v>47</v>
      </c>
      <c r="I52" s="201" t="s">
        <v>278</v>
      </c>
      <c r="J52" s="201" t="s">
        <v>47</v>
      </c>
      <c r="K52" s="201">
        <v>0.2</v>
      </c>
      <c r="L52" s="203">
        <f t="shared" si="0"/>
        <v>0.2</v>
      </c>
      <c r="M52" s="202">
        <v>39783</v>
      </c>
      <c r="N52" s="201" t="s">
        <v>267</v>
      </c>
      <c r="O52" s="201" t="s">
        <v>353</v>
      </c>
      <c r="P52" s="201" t="s">
        <v>97</v>
      </c>
      <c r="Q52" s="224" t="s">
        <v>1608</v>
      </c>
      <c r="R52" s="201" t="s">
        <v>1618</v>
      </c>
      <c r="S52" s="201"/>
      <c r="T52" s="201" t="s">
        <v>246</v>
      </c>
      <c r="U52" s="201"/>
      <c r="V52" s="201" t="s">
        <v>1619</v>
      </c>
      <c r="W52" s="201" t="s">
        <v>278</v>
      </c>
      <c r="X52" s="201"/>
      <c r="Y52" s="201" t="s">
        <v>278</v>
      </c>
      <c r="Z52" s="201"/>
      <c r="AA52" s="201">
        <v>10</v>
      </c>
      <c r="AB52" s="201">
        <v>10</v>
      </c>
      <c r="AC52" s="201">
        <v>10</v>
      </c>
      <c r="AD52" s="201"/>
      <c r="AE52" s="201"/>
      <c r="AF52" s="201"/>
      <c r="AG52" s="201">
        <v>1000</v>
      </c>
      <c r="AH52" s="201"/>
      <c r="AI52" s="201" t="s">
        <v>1620</v>
      </c>
      <c r="AJ52" s="204" t="s">
        <v>101</v>
      </c>
      <c r="AK52" s="201" t="s">
        <v>1621</v>
      </c>
      <c r="AL52" s="201" t="s">
        <v>1614</v>
      </c>
      <c r="AM52" s="201" t="s">
        <v>278</v>
      </c>
      <c r="AN52" s="202">
        <v>45672</v>
      </c>
      <c r="AO52" s="201" t="b">
        <f t="shared" si="1"/>
        <v>1</v>
      </c>
    </row>
    <row r="53" spans="1:41" x14ac:dyDescent="0.2">
      <c r="A53" s="201">
        <v>40</v>
      </c>
      <c r="B53" s="201" t="s">
        <v>1622</v>
      </c>
      <c r="C53" s="201" t="s">
        <v>1623</v>
      </c>
      <c r="D53" s="201" t="s">
        <v>1624</v>
      </c>
      <c r="E53" s="201"/>
      <c r="F53" s="201" t="s">
        <v>235</v>
      </c>
      <c r="G53" s="201">
        <v>10</v>
      </c>
      <c r="H53" s="201" t="s">
        <v>29</v>
      </c>
      <c r="I53" s="201" t="s">
        <v>278</v>
      </c>
      <c r="J53" s="201" t="s">
        <v>29</v>
      </c>
      <c r="K53" s="201">
        <v>10</v>
      </c>
      <c r="L53" s="203">
        <f t="shared" si="0"/>
        <v>10</v>
      </c>
      <c r="M53" s="202">
        <v>39692</v>
      </c>
      <c r="N53" s="201" t="s">
        <v>98</v>
      </c>
      <c r="O53" s="201" t="s">
        <v>270</v>
      </c>
      <c r="P53" s="201" t="s">
        <v>97</v>
      </c>
      <c r="Q53" s="211" t="s">
        <v>1625</v>
      </c>
      <c r="R53" s="201" t="s">
        <v>1626</v>
      </c>
      <c r="S53" s="201"/>
      <c r="T53" s="201" t="s">
        <v>253</v>
      </c>
      <c r="U53" s="201"/>
      <c r="V53" s="201" t="s">
        <v>1627</v>
      </c>
      <c r="W53" s="201" t="s">
        <v>97</v>
      </c>
      <c r="X53" s="201" t="s">
        <v>241</v>
      </c>
      <c r="Y53" s="201" t="s">
        <v>97</v>
      </c>
      <c r="Z53" s="201" t="s">
        <v>1628</v>
      </c>
      <c r="AA53" s="201">
        <v>3</v>
      </c>
      <c r="AB53" s="201">
        <v>10</v>
      </c>
      <c r="AC53" s="201"/>
      <c r="AD53" s="201"/>
      <c r="AE53" s="201"/>
      <c r="AF53" s="201"/>
      <c r="AG53" s="201">
        <v>30</v>
      </c>
      <c r="AH53" s="201"/>
      <c r="AI53" s="201"/>
      <c r="AJ53" s="204" t="s">
        <v>101</v>
      </c>
      <c r="AK53" s="201"/>
      <c r="AL53" s="201" t="s">
        <v>1629</v>
      </c>
      <c r="AM53" s="201" t="s">
        <v>97</v>
      </c>
      <c r="AN53" s="202">
        <v>45672</v>
      </c>
      <c r="AO53" s="201" t="b">
        <f t="shared" si="1"/>
        <v>1</v>
      </c>
    </row>
    <row r="54" spans="1:41" x14ac:dyDescent="0.2">
      <c r="A54" s="201">
        <v>40</v>
      </c>
      <c r="B54" s="201" t="s">
        <v>1622</v>
      </c>
      <c r="C54" s="201" t="s">
        <v>1623</v>
      </c>
      <c r="D54" s="201" t="s">
        <v>1624</v>
      </c>
      <c r="E54" s="201"/>
      <c r="F54" s="201" t="s">
        <v>596</v>
      </c>
      <c r="G54" s="201">
        <v>20</v>
      </c>
      <c r="H54" s="201" t="s">
        <v>29</v>
      </c>
      <c r="I54" s="201" t="s">
        <v>278</v>
      </c>
      <c r="J54" s="201" t="s">
        <v>29</v>
      </c>
      <c r="K54" s="201">
        <v>20</v>
      </c>
      <c r="L54" s="203">
        <f t="shared" si="0"/>
        <v>20</v>
      </c>
      <c r="M54" s="202">
        <v>39692</v>
      </c>
      <c r="N54" s="201" t="s">
        <v>98</v>
      </c>
      <c r="O54" s="201" t="s">
        <v>270</v>
      </c>
      <c r="P54" s="201" t="s">
        <v>97</v>
      </c>
      <c r="Q54" s="211" t="s">
        <v>1625</v>
      </c>
      <c r="R54" s="201" t="s">
        <v>1626</v>
      </c>
      <c r="S54" s="201"/>
      <c r="T54" s="201" t="s">
        <v>253</v>
      </c>
      <c r="U54" s="201"/>
      <c r="V54" s="201" t="s">
        <v>1630</v>
      </c>
      <c r="W54" s="201" t="s">
        <v>97</v>
      </c>
      <c r="X54" s="201" t="s">
        <v>612</v>
      </c>
      <c r="Y54" s="201" t="s">
        <v>97</v>
      </c>
      <c r="Z54" s="201" t="s">
        <v>1631</v>
      </c>
      <c r="AA54" s="201">
        <v>3</v>
      </c>
      <c r="AB54" s="201">
        <v>10</v>
      </c>
      <c r="AC54" s="201"/>
      <c r="AD54" s="201"/>
      <c r="AE54" s="201"/>
      <c r="AF54" s="201"/>
      <c r="AG54" s="201">
        <v>30</v>
      </c>
      <c r="AH54" s="201"/>
      <c r="AI54" s="201"/>
      <c r="AJ54" s="204" t="s">
        <v>101</v>
      </c>
      <c r="AK54" s="201"/>
      <c r="AL54" s="201" t="s">
        <v>1629</v>
      </c>
      <c r="AM54" s="201" t="s">
        <v>97</v>
      </c>
      <c r="AN54" s="202">
        <v>45672</v>
      </c>
      <c r="AO54" s="201" t="b">
        <f t="shared" si="1"/>
        <v>1</v>
      </c>
    </row>
    <row r="55" spans="1:41" x14ac:dyDescent="0.2">
      <c r="A55" s="201">
        <v>44</v>
      </c>
      <c r="B55" s="201">
        <v>46</v>
      </c>
      <c r="C55" s="201" t="s">
        <v>271</v>
      </c>
      <c r="D55" s="201" t="s">
        <v>272</v>
      </c>
      <c r="E55" s="201"/>
      <c r="F55" s="201" t="s">
        <v>235</v>
      </c>
      <c r="G55" s="201">
        <v>6</v>
      </c>
      <c r="H55" s="201" t="s">
        <v>29</v>
      </c>
      <c r="I55" s="201" t="s">
        <v>97</v>
      </c>
      <c r="J55" s="201" t="s">
        <v>47</v>
      </c>
      <c r="K55" s="201">
        <v>3</v>
      </c>
      <c r="L55" s="203">
        <f t="shared" si="0"/>
        <v>3</v>
      </c>
      <c r="M55" s="202">
        <v>41791</v>
      </c>
      <c r="N55" s="201" t="s">
        <v>108</v>
      </c>
      <c r="O55" s="201" t="s">
        <v>273</v>
      </c>
      <c r="P55" s="201" t="s">
        <v>97</v>
      </c>
      <c r="Q55" s="224" t="s">
        <v>274</v>
      </c>
      <c r="R55" s="201" t="s">
        <v>287</v>
      </c>
      <c r="S55" s="201"/>
      <c r="T55" s="201" t="s">
        <v>288</v>
      </c>
      <c r="U55" s="201" t="s">
        <v>289</v>
      </c>
      <c r="V55" s="201" t="s">
        <v>290</v>
      </c>
      <c r="W55" s="201" t="s">
        <v>97</v>
      </c>
      <c r="X55" s="201" t="s">
        <v>3405</v>
      </c>
      <c r="Y55" s="201" t="s">
        <v>278</v>
      </c>
      <c r="Z55" s="201"/>
      <c r="AA55" s="201"/>
      <c r="AB55" s="201">
        <v>60</v>
      </c>
      <c r="AC55" s="201"/>
      <c r="AD55" s="201" t="s">
        <v>291</v>
      </c>
      <c r="AE55" s="201"/>
      <c r="AF55" s="201"/>
      <c r="AG55" s="201">
        <v>200</v>
      </c>
      <c r="AH55" s="201" t="s">
        <v>292</v>
      </c>
      <c r="AI55" s="201"/>
      <c r="AJ55" s="204" t="s">
        <v>101</v>
      </c>
      <c r="AK55" s="201"/>
      <c r="AL55" s="201" t="s">
        <v>279</v>
      </c>
      <c r="AM55" s="201" t="s">
        <v>97</v>
      </c>
      <c r="AN55" s="202">
        <v>45859</v>
      </c>
      <c r="AO55" s="201" t="b">
        <f t="shared" si="1"/>
        <v>0</v>
      </c>
    </row>
    <row r="56" spans="1:41" x14ac:dyDescent="0.2">
      <c r="A56" s="201">
        <v>44</v>
      </c>
      <c r="B56" s="201">
        <v>46</v>
      </c>
      <c r="C56" s="201" t="s">
        <v>271</v>
      </c>
      <c r="D56" s="201" t="s">
        <v>272</v>
      </c>
      <c r="E56" s="201"/>
      <c r="F56" s="201" t="s">
        <v>235</v>
      </c>
      <c r="G56" s="201">
        <v>6</v>
      </c>
      <c r="H56" s="201" t="s">
        <v>29</v>
      </c>
      <c r="I56" s="201" t="s">
        <v>97</v>
      </c>
      <c r="J56" s="201" t="s">
        <v>43</v>
      </c>
      <c r="K56" s="201">
        <v>30</v>
      </c>
      <c r="L56" s="203">
        <f t="shared" si="0"/>
        <v>30</v>
      </c>
      <c r="M56" s="202">
        <v>37728</v>
      </c>
      <c r="N56" s="201" t="s">
        <v>108</v>
      </c>
      <c r="O56" s="201" t="s">
        <v>280</v>
      </c>
      <c r="P56" s="201" t="s">
        <v>97</v>
      </c>
      <c r="Q56" s="224" t="s">
        <v>281</v>
      </c>
      <c r="R56" s="201" t="s">
        <v>282</v>
      </c>
      <c r="S56" s="201"/>
      <c r="T56" s="201" t="s">
        <v>283</v>
      </c>
      <c r="U56" s="201"/>
      <c r="V56" s="201" t="s">
        <v>284</v>
      </c>
      <c r="W56" s="201" t="s">
        <v>97</v>
      </c>
      <c r="X56" s="201" t="s">
        <v>285</v>
      </c>
      <c r="Y56" s="201" t="s">
        <v>278</v>
      </c>
      <c r="Z56" s="201"/>
      <c r="AA56" s="201"/>
      <c r="AB56" s="201">
        <v>10</v>
      </c>
      <c r="AC56" s="201">
        <v>3</v>
      </c>
      <c r="AD56" s="201">
        <v>3</v>
      </c>
      <c r="AE56" s="201">
        <v>3</v>
      </c>
      <c r="AF56" s="201"/>
      <c r="AG56" s="201">
        <v>300</v>
      </c>
      <c r="AH56" s="201" t="s">
        <v>286</v>
      </c>
      <c r="AI56" s="201"/>
      <c r="AJ56" s="204" t="s">
        <v>101</v>
      </c>
      <c r="AK56" s="201"/>
      <c r="AL56" s="201" t="s">
        <v>279</v>
      </c>
      <c r="AM56" s="201" t="s">
        <v>97</v>
      </c>
      <c r="AN56" s="202">
        <v>45859</v>
      </c>
      <c r="AO56" s="201" t="b">
        <f t="shared" si="1"/>
        <v>0</v>
      </c>
    </row>
    <row r="57" spans="1:41" x14ac:dyDescent="0.2">
      <c r="A57" s="201">
        <v>44</v>
      </c>
      <c r="B57" s="201">
        <v>46</v>
      </c>
      <c r="C57" s="201" t="s">
        <v>271</v>
      </c>
      <c r="D57" s="201" t="s">
        <v>272</v>
      </c>
      <c r="E57" s="201"/>
      <c r="F57" s="201" t="s">
        <v>235</v>
      </c>
      <c r="G57" s="201">
        <v>6</v>
      </c>
      <c r="H57" s="201" t="s">
        <v>29</v>
      </c>
      <c r="I57" s="201" t="s">
        <v>97</v>
      </c>
      <c r="J57" s="201" t="s">
        <v>45</v>
      </c>
      <c r="K57" s="201">
        <v>80</v>
      </c>
      <c r="L57" s="203">
        <f t="shared" si="0"/>
        <v>80</v>
      </c>
      <c r="M57" s="202">
        <v>40085</v>
      </c>
      <c r="N57" s="201" t="s">
        <v>108</v>
      </c>
      <c r="O57" s="201" t="s">
        <v>280</v>
      </c>
      <c r="P57" s="201" t="s">
        <v>97</v>
      </c>
      <c r="Q57" s="224" t="s">
        <v>281</v>
      </c>
      <c r="R57" s="201" t="s">
        <v>282</v>
      </c>
      <c r="S57" s="201"/>
      <c r="T57" s="201" t="s">
        <v>283</v>
      </c>
      <c r="U57" s="201" t="s">
        <v>293</v>
      </c>
      <c r="V57" s="201" t="s">
        <v>284</v>
      </c>
      <c r="W57" s="201" t="s">
        <v>97</v>
      </c>
      <c r="X57" s="201" t="s">
        <v>285</v>
      </c>
      <c r="Y57" s="201" t="s">
        <v>278</v>
      </c>
      <c r="Z57" s="201"/>
      <c r="AA57" s="201"/>
      <c r="AB57" s="201">
        <v>10</v>
      </c>
      <c r="AC57" s="201">
        <v>3</v>
      </c>
      <c r="AD57" s="201"/>
      <c r="AE57" s="201">
        <v>3</v>
      </c>
      <c r="AF57" s="201"/>
      <c r="AG57" s="201">
        <v>100</v>
      </c>
      <c r="AH57" s="201" t="s">
        <v>294</v>
      </c>
      <c r="AI57" s="201"/>
      <c r="AJ57" s="204" t="s">
        <v>101</v>
      </c>
      <c r="AK57" s="201"/>
      <c r="AL57" s="201" t="s">
        <v>279</v>
      </c>
      <c r="AM57" s="201" t="s">
        <v>97</v>
      </c>
      <c r="AN57" s="202">
        <v>45859</v>
      </c>
      <c r="AO57" s="201" t="b">
        <f t="shared" si="1"/>
        <v>0</v>
      </c>
    </row>
    <row r="58" spans="1:41" x14ac:dyDescent="0.2">
      <c r="A58" s="201">
        <v>44</v>
      </c>
      <c r="B58" s="201">
        <v>46</v>
      </c>
      <c r="C58" s="201" t="s">
        <v>271</v>
      </c>
      <c r="D58" s="201" t="s">
        <v>272</v>
      </c>
      <c r="E58" s="201"/>
      <c r="F58" s="201" t="s">
        <v>596</v>
      </c>
      <c r="G58" s="201">
        <v>30</v>
      </c>
      <c r="H58" s="201" t="s">
        <v>29</v>
      </c>
      <c r="I58" s="201" t="s">
        <v>97</v>
      </c>
      <c r="J58" s="201" t="s">
        <v>47</v>
      </c>
      <c r="K58" s="201">
        <v>27</v>
      </c>
      <c r="L58" s="203">
        <f t="shared" si="0"/>
        <v>27</v>
      </c>
      <c r="M58" s="202">
        <v>41791</v>
      </c>
      <c r="N58" s="201" t="s">
        <v>98</v>
      </c>
      <c r="O58" s="201" t="s">
        <v>273</v>
      </c>
      <c r="P58" s="201" t="s">
        <v>97</v>
      </c>
      <c r="Q58" s="224" t="s">
        <v>614</v>
      </c>
      <c r="R58" s="201" t="s">
        <v>615</v>
      </c>
      <c r="S58" s="201"/>
      <c r="T58" s="201" t="s">
        <v>246</v>
      </c>
      <c r="U58" s="201"/>
      <c r="V58" s="201" t="s">
        <v>616</v>
      </c>
      <c r="W58" s="201" t="s">
        <v>278</v>
      </c>
      <c r="X58" s="201"/>
      <c r="Y58" s="201" t="s">
        <v>97</v>
      </c>
      <c r="Z58" s="201" t="s">
        <v>617</v>
      </c>
      <c r="AA58" s="201">
        <v>6</v>
      </c>
      <c r="AB58" s="201">
        <v>30</v>
      </c>
      <c r="AC58" s="201">
        <v>3</v>
      </c>
      <c r="AD58" s="201"/>
      <c r="AE58" s="201"/>
      <c r="AF58" s="201"/>
      <c r="AG58" s="201">
        <v>600</v>
      </c>
      <c r="AH58" s="201" t="s">
        <v>3442</v>
      </c>
      <c r="AI58" s="201"/>
      <c r="AJ58" s="204" t="s">
        <v>101</v>
      </c>
      <c r="AK58" s="201"/>
      <c r="AL58" s="201" t="s">
        <v>613</v>
      </c>
      <c r="AM58" s="201" t="s">
        <v>97</v>
      </c>
      <c r="AN58" s="202">
        <v>45672</v>
      </c>
      <c r="AO58" s="201" t="b">
        <f t="shared" si="1"/>
        <v>0</v>
      </c>
    </row>
    <row r="59" spans="1:41" x14ac:dyDescent="0.2">
      <c r="A59" s="201">
        <v>44</v>
      </c>
      <c r="B59" s="201">
        <v>46</v>
      </c>
      <c r="C59" s="201" t="s">
        <v>271</v>
      </c>
      <c r="D59" s="201" t="s">
        <v>272</v>
      </c>
      <c r="E59" s="201"/>
      <c r="F59" s="201" t="s">
        <v>596</v>
      </c>
      <c r="G59" s="201">
        <v>30</v>
      </c>
      <c r="H59" s="201" t="s">
        <v>29</v>
      </c>
      <c r="I59" s="201" t="s">
        <v>97</v>
      </c>
      <c r="J59" s="201" t="s">
        <v>47</v>
      </c>
      <c r="K59" s="201">
        <v>27</v>
      </c>
      <c r="L59" s="203">
        <f t="shared" si="0"/>
        <v>27</v>
      </c>
      <c r="M59" s="202">
        <v>41791</v>
      </c>
      <c r="N59" s="201" t="s">
        <v>98</v>
      </c>
      <c r="O59" s="201" t="s">
        <v>353</v>
      </c>
      <c r="P59" s="201" t="s">
        <v>97</v>
      </c>
      <c r="Q59" s="224" t="s">
        <v>614</v>
      </c>
      <c r="R59" s="201" t="s">
        <v>615</v>
      </c>
      <c r="S59" s="201"/>
      <c r="T59" s="201" t="s">
        <v>246</v>
      </c>
      <c r="U59" s="201"/>
      <c r="V59" s="201" t="s">
        <v>616</v>
      </c>
      <c r="W59" s="201" t="s">
        <v>278</v>
      </c>
      <c r="X59" s="201"/>
      <c r="Y59" s="201" t="s">
        <v>97</v>
      </c>
      <c r="Z59" s="201" t="s">
        <v>617</v>
      </c>
      <c r="AA59" s="201">
        <v>6</v>
      </c>
      <c r="AB59" s="201">
        <v>30</v>
      </c>
      <c r="AC59" s="201">
        <v>3</v>
      </c>
      <c r="AD59" s="201"/>
      <c r="AE59" s="201"/>
      <c r="AF59" s="201"/>
      <c r="AG59" s="201">
        <v>600</v>
      </c>
      <c r="AH59" s="201" t="s">
        <v>3442</v>
      </c>
      <c r="AI59" s="201"/>
      <c r="AJ59" s="204" t="s">
        <v>101</v>
      </c>
      <c r="AK59" s="201"/>
      <c r="AL59" s="201" t="s">
        <v>613</v>
      </c>
      <c r="AM59" s="201" t="s">
        <v>97</v>
      </c>
      <c r="AN59" s="202">
        <v>45672</v>
      </c>
      <c r="AO59" s="201" t="b">
        <f t="shared" si="1"/>
        <v>0</v>
      </c>
    </row>
    <row r="60" spans="1:41" x14ac:dyDescent="0.2">
      <c r="A60" s="201">
        <v>44</v>
      </c>
      <c r="B60" s="201">
        <v>46</v>
      </c>
      <c r="C60" s="201" t="s">
        <v>271</v>
      </c>
      <c r="D60" s="201" t="s">
        <v>272</v>
      </c>
      <c r="E60" s="201">
        <v>5</v>
      </c>
      <c r="F60" s="201" t="s">
        <v>596</v>
      </c>
      <c r="G60" s="201">
        <v>30</v>
      </c>
      <c r="H60" s="201" t="s">
        <v>29</v>
      </c>
      <c r="I60" s="201" t="s">
        <v>97</v>
      </c>
      <c r="J60" s="201" t="s">
        <v>29</v>
      </c>
      <c r="K60" s="201">
        <v>30</v>
      </c>
      <c r="L60" s="203">
        <f t="shared" si="0"/>
        <v>30</v>
      </c>
      <c r="M60" s="202">
        <v>45566</v>
      </c>
      <c r="N60" s="201" t="s">
        <v>267</v>
      </c>
      <c r="O60" s="201" t="s">
        <v>280</v>
      </c>
      <c r="P60" s="201" t="s">
        <v>97</v>
      </c>
      <c r="Q60" s="224" t="s">
        <v>609</v>
      </c>
      <c r="R60" s="201" t="s">
        <v>610</v>
      </c>
      <c r="S60" s="201"/>
      <c r="T60" s="201" t="s">
        <v>246</v>
      </c>
      <c r="U60" s="201"/>
      <c r="V60" s="201" t="s">
        <v>611</v>
      </c>
      <c r="W60" s="201" t="s">
        <v>97</v>
      </c>
      <c r="X60" s="201" t="s">
        <v>612</v>
      </c>
      <c r="Y60" s="201" t="s">
        <v>97</v>
      </c>
      <c r="Z60" s="201" t="s">
        <v>453</v>
      </c>
      <c r="AA60" s="201">
        <v>3</v>
      </c>
      <c r="AB60" s="201">
        <v>10</v>
      </c>
      <c r="AC60" s="201">
        <v>10</v>
      </c>
      <c r="AD60" s="201"/>
      <c r="AE60" s="201"/>
      <c r="AF60" s="201"/>
      <c r="AG60" s="201">
        <v>300</v>
      </c>
      <c r="AH60" s="201"/>
      <c r="AI60" s="201"/>
      <c r="AJ60" s="205" t="s">
        <v>101</v>
      </c>
      <c r="AK60" s="201"/>
      <c r="AL60" s="201" t="s">
        <v>613</v>
      </c>
      <c r="AM60" s="201" t="s">
        <v>97</v>
      </c>
      <c r="AN60" s="202">
        <v>45859</v>
      </c>
      <c r="AO60" s="201" t="b">
        <f t="shared" si="1"/>
        <v>1</v>
      </c>
    </row>
    <row r="61" spans="1:41" x14ac:dyDescent="0.2">
      <c r="A61" s="201">
        <v>44</v>
      </c>
      <c r="B61" s="201">
        <v>46</v>
      </c>
      <c r="C61" s="201" t="s">
        <v>271</v>
      </c>
      <c r="D61" s="201" t="s">
        <v>272</v>
      </c>
      <c r="E61" s="201">
        <v>5</v>
      </c>
      <c r="F61" s="201" t="s">
        <v>596</v>
      </c>
      <c r="G61" s="201">
        <v>30</v>
      </c>
      <c r="H61" s="201" t="s">
        <v>29</v>
      </c>
      <c r="I61" s="201" t="s">
        <v>97</v>
      </c>
      <c r="J61" s="201" t="s">
        <v>29</v>
      </c>
      <c r="K61" s="201">
        <v>30</v>
      </c>
      <c r="L61" s="203">
        <f t="shared" si="0"/>
        <v>30</v>
      </c>
      <c r="M61" s="202">
        <v>45566</v>
      </c>
      <c r="N61" s="201" t="s">
        <v>267</v>
      </c>
      <c r="O61" s="201" t="s">
        <v>273</v>
      </c>
      <c r="P61" s="201" t="s">
        <v>97</v>
      </c>
      <c r="Q61" s="224" t="s">
        <v>609</v>
      </c>
      <c r="R61" s="201" t="s">
        <v>610</v>
      </c>
      <c r="S61" s="201"/>
      <c r="T61" s="201" t="s">
        <v>246</v>
      </c>
      <c r="U61" s="201"/>
      <c r="V61" s="201" t="s">
        <v>611</v>
      </c>
      <c r="W61" s="201" t="s">
        <v>97</v>
      </c>
      <c r="X61" s="201" t="s">
        <v>612</v>
      </c>
      <c r="Y61" s="201" t="s">
        <v>97</v>
      </c>
      <c r="Z61" s="201" t="s">
        <v>453</v>
      </c>
      <c r="AA61" s="201">
        <v>3</v>
      </c>
      <c r="AB61" s="201">
        <v>10</v>
      </c>
      <c r="AC61" s="201">
        <v>10</v>
      </c>
      <c r="AD61" s="201"/>
      <c r="AE61" s="201"/>
      <c r="AF61" s="201"/>
      <c r="AG61" s="201">
        <v>300</v>
      </c>
      <c r="AH61" s="201"/>
      <c r="AI61" s="201"/>
      <c r="AJ61" s="205" t="s">
        <v>101</v>
      </c>
      <c r="AK61" s="201"/>
      <c r="AL61" s="201" t="s">
        <v>613</v>
      </c>
      <c r="AM61" s="201" t="s">
        <v>97</v>
      </c>
      <c r="AN61" s="202">
        <v>45859</v>
      </c>
      <c r="AO61" s="201" t="b">
        <f t="shared" si="1"/>
        <v>1</v>
      </c>
    </row>
    <row r="62" spans="1:41" x14ac:dyDescent="0.2">
      <c r="A62" s="201">
        <v>44</v>
      </c>
      <c r="B62" s="201">
        <v>46</v>
      </c>
      <c r="C62" s="201" t="s">
        <v>271</v>
      </c>
      <c r="D62" s="201" t="s">
        <v>272</v>
      </c>
      <c r="E62" s="201">
        <v>5</v>
      </c>
      <c r="F62" s="201" t="s">
        <v>235</v>
      </c>
      <c r="G62" s="201">
        <v>6</v>
      </c>
      <c r="H62" s="201" t="s">
        <v>29</v>
      </c>
      <c r="I62" s="201" t="s">
        <v>97</v>
      </c>
      <c r="J62" s="201" t="s">
        <v>29</v>
      </c>
      <c r="K62" s="201">
        <v>6</v>
      </c>
      <c r="L62" s="203">
        <f t="shared" si="0"/>
        <v>6</v>
      </c>
      <c r="M62" s="202">
        <v>45566</v>
      </c>
      <c r="N62" s="201" t="s">
        <v>108</v>
      </c>
      <c r="O62" s="201" t="s">
        <v>273</v>
      </c>
      <c r="P62" s="201" t="s">
        <v>97</v>
      </c>
      <c r="Q62" s="201" t="s">
        <v>274</v>
      </c>
      <c r="R62" s="201" t="s">
        <v>275</v>
      </c>
      <c r="S62" s="201"/>
      <c r="T62" s="201" t="s">
        <v>246</v>
      </c>
      <c r="U62" s="201"/>
      <c r="V62" s="201" t="s">
        <v>276</v>
      </c>
      <c r="W62" s="201" t="s">
        <v>97</v>
      </c>
      <c r="X62" s="201" t="s">
        <v>277</v>
      </c>
      <c r="Y62" s="201" t="s">
        <v>278</v>
      </c>
      <c r="Z62" s="201"/>
      <c r="AA62" s="201"/>
      <c r="AB62" s="201">
        <v>10</v>
      </c>
      <c r="AC62" s="201">
        <v>10</v>
      </c>
      <c r="AD62" s="201"/>
      <c r="AE62" s="201"/>
      <c r="AF62" s="201"/>
      <c r="AG62" s="201">
        <v>100</v>
      </c>
      <c r="AH62" s="201"/>
      <c r="AI62" s="201"/>
      <c r="AJ62" s="205" t="s">
        <v>101</v>
      </c>
      <c r="AK62" s="201"/>
      <c r="AL62" s="201" t="s">
        <v>279</v>
      </c>
      <c r="AM62" s="201" t="s">
        <v>97</v>
      </c>
      <c r="AN62" s="202">
        <v>45859</v>
      </c>
      <c r="AO62" s="201" t="b">
        <f t="shared" si="1"/>
        <v>1</v>
      </c>
    </row>
    <row r="63" spans="1:41" x14ac:dyDescent="0.2">
      <c r="A63" s="201">
        <v>53</v>
      </c>
      <c r="B63" s="201">
        <v>56</v>
      </c>
      <c r="C63" s="201" t="s">
        <v>618</v>
      </c>
      <c r="D63" s="201" t="s">
        <v>619</v>
      </c>
      <c r="E63" s="201"/>
      <c r="F63" s="201" t="s">
        <v>235</v>
      </c>
      <c r="G63" s="201">
        <v>1</v>
      </c>
      <c r="H63" s="201" t="s">
        <v>45</v>
      </c>
      <c r="I63" s="201" t="s">
        <v>278</v>
      </c>
      <c r="J63" s="201" t="s">
        <v>45</v>
      </c>
      <c r="K63" s="201">
        <v>1</v>
      </c>
      <c r="L63" s="203">
        <f t="shared" si="0"/>
        <v>1</v>
      </c>
      <c r="M63" s="202">
        <v>39643</v>
      </c>
      <c r="N63" s="201" t="s">
        <v>884</v>
      </c>
      <c r="O63" s="201" t="s">
        <v>236</v>
      </c>
      <c r="P63" s="201" t="s">
        <v>97</v>
      </c>
      <c r="Q63" s="224" t="s">
        <v>1632</v>
      </c>
      <c r="R63" s="201" t="s">
        <v>1633</v>
      </c>
      <c r="S63" s="201"/>
      <c r="T63" s="201" t="s">
        <v>239</v>
      </c>
      <c r="U63" s="201" t="s">
        <v>1634</v>
      </c>
      <c r="V63" s="201" t="s">
        <v>927</v>
      </c>
      <c r="W63" s="201" t="s">
        <v>97</v>
      </c>
      <c r="X63" s="201" t="s">
        <v>241</v>
      </c>
      <c r="Y63" s="201" t="s">
        <v>97</v>
      </c>
      <c r="Z63" s="201" t="s">
        <v>1635</v>
      </c>
      <c r="AA63" s="201">
        <v>3</v>
      </c>
      <c r="AB63" s="201">
        <v>10</v>
      </c>
      <c r="AC63" s="201"/>
      <c r="AD63" s="201">
        <v>3</v>
      </c>
      <c r="AE63" s="201">
        <v>10</v>
      </c>
      <c r="AF63" s="201"/>
      <c r="AG63" s="201">
        <v>1000</v>
      </c>
      <c r="AH63" s="201"/>
      <c r="AI63" s="201" t="s">
        <v>1636</v>
      </c>
      <c r="AJ63" s="204" t="s">
        <v>101</v>
      </c>
      <c r="AK63" s="201"/>
      <c r="AL63" s="201" t="s">
        <v>626</v>
      </c>
      <c r="AM63" s="201" t="s">
        <v>278</v>
      </c>
      <c r="AN63" s="202">
        <v>45672</v>
      </c>
      <c r="AO63" s="201" t="b">
        <f t="shared" si="1"/>
        <v>1</v>
      </c>
    </row>
    <row r="64" spans="1:41" x14ac:dyDescent="0.2">
      <c r="A64" s="201">
        <v>53</v>
      </c>
      <c r="B64" s="201">
        <v>56</v>
      </c>
      <c r="C64" s="201" t="s">
        <v>618</v>
      </c>
      <c r="D64" s="201" t="s">
        <v>619</v>
      </c>
      <c r="E64" s="201"/>
      <c r="F64" s="201" t="s">
        <v>596</v>
      </c>
      <c r="G64" s="201">
        <v>14</v>
      </c>
      <c r="H64" s="201" t="s">
        <v>36</v>
      </c>
      <c r="I64" s="201" t="s">
        <v>97</v>
      </c>
      <c r="J64" s="201" t="s">
        <v>47</v>
      </c>
      <c r="K64" s="201">
        <v>240</v>
      </c>
      <c r="L64" s="203">
        <f t="shared" si="0"/>
        <v>240</v>
      </c>
      <c r="M64" s="202">
        <v>36251</v>
      </c>
      <c r="N64" s="201" t="s">
        <v>627</v>
      </c>
      <c r="O64" s="201" t="s">
        <v>258</v>
      </c>
      <c r="P64" s="201" t="s">
        <v>97</v>
      </c>
      <c r="Q64" s="224" t="s">
        <v>620</v>
      </c>
      <c r="R64" s="201" t="s">
        <v>621</v>
      </c>
      <c r="S64" s="201"/>
      <c r="T64" s="201" t="s">
        <v>246</v>
      </c>
      <c r="U64" s="201"/>
      <c r="V64" s="201" t="s">
        <v>622</v>
      </c>
      <c r="W64" s="201" t="s">
        <v>97</v>
      </c>
      <c r="X64" s="201" t="s">
        <v>628</v>
      </c>
      <c r="Y64" s="201" t="s">
        <v>278</v>
      </c>
      <c r="Z64" s="201"/>
      <c r="AA64" s="201">
        <v>10</v>
      </c>
      <c r="AB64" s="201">
        <v>10</v>
      </c>
      <c r="AC64" s="201">
        <v>6</v>
      </c>
      <c r="AD64" s="201"/>
      <c r="AE64" s="201"/>
      <c r="AF64" s="201"/>
      <c r="AG64" s="201">
        <v>600</v>
      </c>
      <c r="AH64" s="201" t="s">
        <v>624</v>
      </c>
      <c r="AI64" s="201" t="s">
        <v>629</v>
      </c>
      <c r="AJ64" s="211" t="s">
        <v>157</v>
      </c>
      <c r="AK64" s="201"/>
      <c r="AL64" s="201" t="s">
        <v>626</v>
      </c>
      <c r="AM64" s="201" t="s">
        <v>97</v>
      </c>
      <c r="AN64" s="202">
        <v>45672</v>
      </c>
      <c r="AO64" s="201" t="b">
        <f t="shared" si="1"/>
        <v>0</v>
      </c>
    </row>
    <row r="65" spans="1:41" x14ac:dyDescent="0.2">
      <c r="A65" s="201">
        <v>53</v>
      </c>
      <c r="B65" s="201">
        <v>56</v>
      </c>
      <c r="C65" s="201" t="s">
        <v>618</v>
      </c>
      <c r="D65" s="201" t="s">
        <v>619</v>
      </c>
      <c r="E65" s="201"/>
      <c r="F65" s="201" t="s">
        <v>596</v>
      </c>
      <c r="G65" s="201">
        <v>14</v>
      </c>
      <c r="H65" s="201" t="s">
        <v>36</v>
      </c>
      <c r="I65" s="201" t="s">
        <v>97</v>
      </c>
      <c r="J65" s="201" t="s">
        <v>47</v>
      </c>
      <c r="K65" s="201">
        <v>240</v>
      </c>
      <c r="L65" s="203">
        <f t="shared" si="0"/>
        <v>240</v>
      </c>
      <c r="M65" s="202">
        <v>36251</v>
      </c>
      <c r="N65" s="201" t="s">
        <v>627</v>
      </c>
      <c r="O65" s="201" t="s">
        <v>236</v>
      </c>
      <c r="P65" s="201" t="s">
        <v>97</v>
      </c>
      <c r="Q65" s="224" t="s">
        <v>620</v>
      </c>
      <c r="R65" s="201" t="s">
        <v>621</v>
      </c>
      <c r="S65" s="201"/>
      <c r="T65" s="201" t="s">
        <v>246</v>
      </c>
      <c r="U65" s="201"/>
      <c r="V65" s="201" t="s">
        <v>622</v>
      </c>
      <c r="W65" s="201" t="s">
        <v>97</v>
      </c>
      <c r="X65" s="201" t="s">
        <v>628</v>
      </c>
      <c r="Y65" s="201" t="s">
        <v>278</v>
      </c>
      <c r="Z65" s="201"/>
      <c r="AA65" s="201">
        <v>10</v>
      </c>
      <c r="AB65" s="201">
        <v>10</v>
      </c>
      <c r="AC65" s="201">
        <v>6</v>
      </c>
      <c r="AD65" s="201"/>
      <c r="AE65" s="201"/>
      <c r="AF65" s="201"/>
      <c r="AG65" s="201">
        <v>600</v>
      </c>
      <c r="AH65" s="201" t="s">
        <v>624</v>
      </c>
      <c r="AI65" s="201" t="s">
        <v>629</v>
      </c>
      <c r="AJ65" s="211" t="s">
        <v>157</v>
      </c>
      <c r="AK65" s="201"/>
      <c r="AL65" s="201" t="s">
        <v>626</v>
      </c>
      <c r="AM65" s="201" t="s">
        <v>97</v>
      </c>
      <c r="AN65" s="202">
        <v>45672</v>
      </c>
      <c r="AO65" s="201" t="b">
        <f t="shared" si="1"/>
        <v>0</v>
      </c>
    </row>
    <row r="66" spans="1:41" x14ac:dyDescent="0.2">
      <c r="A66" s="201">
        <v>53</v>
      </c>
      <c r="B66" s="201">
        <v>56</v>
      </c>
      <c r="C66" s="201" t="s">
        <v>618</v>
      </c>
      <c r="D66" s="201" t="s">
        <v>619</v>
      </c>
      <c r="E66" s="201"/>
      <c r="F66" s="201" t="s">
        <v>596</v>
      </c>
      <c r="G66" s="201">
        <v>14</v>
      </c>
      <c r="H66" s="201" t="s">
        <v>36</v>
      </c>
      <c r="I66" s="201" t="s">
        <v>97</v>
      </c>
      <c r="J66" s="201" t="s">
        <v>36</v>
      </c>
      <c r="K66" s="201">
        <v>14</v>
      </c>
      <c r="L66" s="203">
        <f t="shared" si="0"/>
        <v>14</v>
      </c>
      <c r="M66" s="202">
        <v>45576</v>
      </c>
      <c r="N66" s="201" t="s">
        <v>98</v>
      </c>
      <c r="O66" s="201" t="s">
        <v>258</v>
      </c>
      <c r="P66" s="201" t="s">
        <v>97</v>
      </c>
      <c r="Q66" s="224" t="s">
        <v>620</v>
      </c>
      <c r="R66" s="201" t="s">
        <v>621</v>
      </c>
      <c r="S66" s="201"/>
      <c r="T66" s="201" t="s">
        <v>246</v>
      </c>
      <c r="U66" s="201"/>
      <c r="V66" s="201" t="s">
        <v>622</v>
      </c>
      <c r="W66" s="201" t="s">
        <v>97</v>
      </c>
      <c r="X66" s="201" t="s">
        <v>623</v>
      </c>
      <c r="Y66" s="201" t="s">
        <v>278</v>
      </c>
      <c r="Z66" s="201"/>
      <c r="AA66" s="201">
        <v>10</v>
      </c>
      <c r="AB66" s="201">
        <v>10</v>
      </c>
      <c r="AC66" s="201">
        <v>6</v>
      </c>
      <c r="AD66" s="201"/>
      <c r="AE66" s="201"/>
      <c r="AF66" s="201"/>
      <c r="AG66" s="201">
        <v>600</v>
      </c>
      <c r="AH66" s="201" t="s">
        <v>624</v>
      </c>
      <c r="AI66" s="201" t="s">
        <v>625</v>
      </c>
      <c r="AJ66" s="211" t="s">
        <v>157</v>
      </c>
      <c r="AK66" s="201"/>
      <c r="AL66" s="201" t="s">
        <v>626</v>
      </c>
      <c r="AM66" s="201" t="s">
        <v>97</v>
      </c>
      <c r="AN66" s="202">
        <v>45672</v>
      </c>
      <c r="AO66" s="201" t="b">
        <f t="shared" si="1"/>
        <v>1</v>
      </c>
    </row>
    <row r="67" spans="1:41" x14ac:dyDescent="0.2">
      <c r="A67" s="201">
        <v>53</v>
      </c>
      <c r="B67" s="201">
        <v>56</v>
      </c>
      <c r="C67" s="201" t="s">
        <v>618</v>
      </c>
      <c r="D67" s="201" t="s">
        <v>619</v>
      </c>
      <c r="E67" s="201"/>
      <c r="F67" s="201" t="s">
        <v>596</v>
      </c>
      <c r="G67" s="201">
        <v>14</v>
      </c>
      <c r="H67" s="201" t="s">
        <v>36</v>
      </c>
      <c r="I67" s="201" t="s">
        <v>97</v>
      </c>
      <c r="J67" s="201" t="s">
        <v>36</v>
      </c>
      <c r="K67" s="201">
        <v>14</v>
      </c>
      <c r="L67" s="203">
        <f t="shared" si="0"/>
        <v>14</v>
      </c>
      <c r="M67" s="202">
        <v>45576</v>
      </c>
      <c r="N67" s="201" t="s">
        <v>98</v>
      </c>
      <c r="O67" s="201" t="s">
        <v>236</v>
      </c>
      <c r="P67" s="201" t="s">
        <v>97</v>
      </c>
      <c r="Q67" s="224" t="s">
        <v>620</v>
      </c>
      <c r="R67" s="201" t="s">
        <v>621</v>
      </c>
      <c r="S67" s="201"/>
      <c r="T67" s="201" t="s">
        <v>246</v>
      </c>
      <c r="U67" s="201"/>
      <c r="V67" s="201" t="s">
        <v>622</v>
      </c>
      <c r="W67" s="201" t="s">
        <v>97</v>
      </c>
      <c r="X67" s="201" t="s">
        <v>623</v>
      </c>
      <c r="Y67" s="201" t="s">
        <v>278</v>
      </c>
      <c r="Z67" s="201"/>
      <c r="AA67" s="201">
        <v>10</v>
      </c>
      <c r="AB67" s="201">
        <v>10</v>
      </c>
      <c r="AC67" s="201">
        <v>6</v>
      </c>
      <c r="AD67" s="201"/>
      <c r="AE67" s="201"/>
      <c r="AF67" s="201"/>
      <c r="AG67" s="201">
        <v>600</v>
      </c>
      <c r="AH67" s="201" t="s">
        <v>624</v>
      </c>
      <c r="AI67" s="201" t="s">
        <v>625</v>
      </c>
      <c r="AJ67" s="211" t="s">
        <v>157</v>
      </c>
      <c r="AK67" s="201"/>
      <c r="AL67" s="201" t="s">
        <v>626</v>
      </c>
      <c r="AM67" s="201" t="s">
        <v>97</v>
      </c>
      <c r="AN67" s="202">
        <v>45672</v>
      </c>
      <c r="AO67" s="201" t="b">
        <f t="shared" si="1"/>
        <v>1</v>
      </c>
    </row>
    <row r="68" spans="1:41" x14ac:dyDescent="0.2">
      <c r="A68" s="201">
        <v>55</v>
      </c>
      <c r="B68" s="201">
        <v>58</v>
      </c>
      <c r="C68" s="201" t="s">
        <v>295</v>
      </c>
      <c r="D68" s="201" t="s">
        <v>296</v>
      </c>
      <c r="E68" s="201"/>
      <c r="F68" s="201" t="s">
        <v>235</v>
      </c>
      <c r="G68" s="201">
        <v>1E-3</v>
      </c>
      <c r="H68" s="201" t="s">
        <v>29</v>
      </c>
      <c r="I68" s="201" t="s">
        <v>97</v>
      </c>
      <c r="J68" s="201" t="s">
        <v>47</v>
      </c>
      <c r="K68" s="201">
        <v>7.0000000000000001E-3</v>
      </c>
      <c r="L68" s="203">
        <f t="shared" si="0"/>
        <v>7.0000000000000001E-3</v>
      </c>
      <c r="M68" s="202">
        <v>37226</v>
      </c>
      <c r="N68" s="201" t="s">
        <v>108</v>
      </c>
      <c r="O68" s="201" t="s">
        <v>280</v>
      </c>
      <c r="P68" s="201" t="s">
        <v>97</v>
      </c>
      <c r="Q68" s="224" t="s">
        <v>304</v>
      </c>
      <c r="R68" s="201" t="s">
        <v>305</v>
      </c>
      <c r="S68" s="201"/>
      <c r="T68" s="201" t="s">
        <v>246</v>
      </c>
      <c r="U68" s="201" t="s">
        <v>3479</v>
      </c>
      <c r="V68" s="201" t="s">
        <v>276</v>
      </c>
      <c r="W68" s="201" t="s">
        <v>97</v>
      </c>
      <c r="X68" s="201" t="s">
        <v>285</v>
      </c>
      <c r="Y68" s="201" t="s">
        <v>278</v>
      </c>
      <c r="Z68" s="201"/>
      <c r="AA68" s="201">
        <v>1</v>
      </c>
      <c r="AB68" s="201">
        <v>3</v>
      </c>
      <c r="AC68" s="201">
        <v>10</v>
      </c>
      <c r="AD68" s="201">
        <v>1</v>
      </c>
      <c r="AE68" s="201"/>
      <c r="AF68" s="201"/>
      <c r="AG68" s="201">
        <v>30</v>
      </c>
      <c r="AH68" s="201"/>
      <c r="AI68" s="201" t="s">
        <v>306</v>
      </c>
      <c r="AJ68" s="204" t="s">
        <v>101</v>
      </c>
      <c r="AK68" s="201"/>
      <c r="AL68" s="201" t="s">
        <v>300</v>
      </c>
      <c r="AM68" s="201" t="s">
        <v>97</v>
      </c>
      <c r="AN68" s="202">
        <v>45672</v>
      </c>
      <c r="AO68" s="201" t="b">
        <f t="shared" si="1"/>
        <v>0</v>
      </c>
    </row>
    <row r="69" spans="1:41" x14ac:dyDescent="0.2">
      <c r="A69" s="201">
        <v>55</v>
      </c>
      <c r="B69" s="201">
        <v>58</v>
      </c>
      <c r="C69" s="201" t="s">
        <v>295</v>
      </c>
      <c r="D69" s="201" t="s">
        <v>296</v>
      </c>
      <c r="E69" s="201"/>
      <c r="F69" s="201" t="s">
        <v>235</v>
      </c>
      <c r="G69" s="201">
        <v>1E-3</v>
      </c>
      <c r="H69" s="201" t="s">
        <v>29</v>
      </c>
      <c r="I69" s="201" t="s">
        <v>97</v>
      </c>
      <c r="J69" s="201" t="s">
        <v>47</v>
      </c>
      <c r="K69" s="201">
        <v>7.0000000000000001E-3</v>
      </c>
      <c r="L69" s="203">
        <f t="shared" ref="L69:L132" si="2">IF(K69="--","--",ROUND(K69,2-(1+INT(LOG10(ABS(K69))))))</f>
        <v>7.0000000000000001E-3</v>
      </c>
      <c r="M69" s="202">
        <v>37226</v>
      </c>
      <c r="N69" s="201" t="s">
        <v>108</v>
      </c>
      <c r="O69" s="201" t="s">
        <v>236</v>
      </c>
      <c r="P69" s="201" t="s">
        <v>97</v>
      </c>
      <c r="Q69" s="224" t="s">
        <v>307</v>
      </c>
      <c r="R69" s="201" t="s">
        <v>305</v>
      </c>
      <c r="S69" s="201"/>
      <c r="T69" s="201" t="s">
        <v>246</v>
      </c>
      <c r="U69" s="201" t="s">
        <v>3479</v>
      </c>
      <c r="V69" s="201" t="s">
        <v>276</v>
      </c>
      <c r="W69" s="201" t="s">
        <v>97</v>
      </c>
      <c r="X69" s="201" t="s">
        <v>285</v>
      </c>
      <c r="Y69" s="201" t="s">
        <v>278</v>
      </c>
      <c r="Z69" s="201"/>
      <c r="AA69" s="201">
        <v>1</v>
      </c>
      <c r="AB69" s="201">
        <v>3</v>
      </c>
      <c r="AC69" s="201">
        <v>10</v>
      </c>
      <c r="AD69" s="201">
        <v>1</v>
      </c>
      <c r="AE69" s="201"/>
      <c r="AF69" s="201"/>
      <c r="AG69" s="201">
        <v>30</v>
      </c>
      <c r="AH69" s="201"/>
      <c r="AI69" s="201" t="s">
        <v>306</v>
      </c>
      <c r="AJ69" s="204" t="s">
        <v>101</v>
      </c>
      <c r="AK69" s="201"/>
      <c r="AL69" s="201" t="s">
        <v>300</v>
      </c>
      <c r="AM69" s="201" t="s">
        <v>97</v>
      </c>
      <c r="AN69" s="202">
        <v>45672</v>
      </c>
      <c r="AO69" s="201" t="b">
        <f t="shared" ref="AO69:AO132" si="3">H69=J69</f>
        <v>0</v>
      </c>
    </row>
    <row r="70" spans="1:41" x14ac:dyDescent="0.2">
      <c r="A70" s="201">
        <v>55</v>
      </c>
      <c r="B70" s="201">
        <v>58</v>
      </c>
      <c r="C70" s="201" t="s">
        <v>295</v>
      </c>
      <c r="D70" s="201" t="s">
        <v>296</v>
      </c>
      <c r="E70" s="201"/>
      <c r="F70" s="201" t="s">
        <v>235</v>
      </c>
      <c r="G70" s="201">
        <v>1E-3</v>
      </c>
      <c r="H70" s="201" t="s">
        <v>29</v>
      </c>
      <c r="I70" s="201" t="s">
        <v>97</v>
      </c>
      <c r="J70" s="201" t="s">
        <v>43</v>
      </c>
      <c r="K70" s="201">
        <v>0.02</v>
      </c>
      <c r="L70" s="203">
        <f t="shared" si="2"/>
        <v>0.02</v>
      </c>
      <c r="M70" s="202">
        <v>35888</v>
      </c>
      <c r="N70" s="201" t="s">
        <v>108</v>
      </c>
      <c r="O70" s="201" t="s">
        <v>236</v>
      </c>
      <c r="P70" s="201" t="s">
        <v>97</v>
      </c>
      <c r="Q70" s="224" t="s">
        <v>301</v>
      </c>
      <c r="R70" s="201" t="s">
        <v>302</v>
      </c>
      <c r="S70" s="201"/>
      <c r="T70" s="201" t="s">
        <v>246</v>
      </c>
      <c r="U70" s="201"/>
      <c r="V70" s="201" t="s">
        <v>303</v>
      </c>
      <c r="W70" s="201" t="s">
        <v>97</v>
      </c>
      <c r="X70" s="201" t="s">
        <v>285</v>
      </c>
      <c r="Y70" s="201" t="s">
        <v>278</v>
      </c>
      <c r="Z70" s="201"/>
      <c r="AA70" s="201"/>
      <c r="AB70" s="201"/>
      <c r="AC70" s="201">
        <v>3</v>
      </c>
      <c r="AD70" s="201"/>
      <c r="AE70" s="201">
        <v>3</v>
      </c>
      <c r="AF70" s="201"/>
      <c r="AG70" s="201">
        <v>10</v>
      </c>
      <c r="AH70" s="201"/>
      <c r="AI70" s="201"/>
      <c r="AJ70" s="204" t="s">
        <v>101</v>
      </c>
      <c r="AK70" s="201"/>
      <c r="AL70" s="201" t="s">
        <v>300</v>
      </c>
      <c r="AM70" s="201" t="s">
        <v>97</v>
      </c>
      <c r="AN70" s="202">
        <v>45672</v>
      </c>
      <c r="AO70" s="201" t="b">
        <f t="shared" si="3"/>
        <v>0</v>
      </c>
    </row>
    <row r="71" spans="1:41" x14ac:dyDescent="0.2">
      <c r="A71" s="201">
        <v>55</v>
      </c>
      <c r="B71" s="201">
        <v>58</v>
      </c>
      <c r="C71" s="201" t="s">
        <v>295</v>
      </c>
      <c r="D71" s="201" t="s">
        <v>296</v>
      </c>
      <c r="E71" s="201"/>
      <c r="F71" s="201" t="s">
        <v>235</v>
      </c>
      <c r="G71" s="201">
        <v>1E-3</v>
      </c>
      <c r="H71" s="201" t="s">
        <v>29</v>
      </c>
      <c r="I71" s="201" t="s">
        <v>97</v>
      </c>
      <c r="J71" s="201" t="s">
        <v>29</v>
      </c>
      <c r="K71" s="201">
        <v>1E-3</v>
      </c>
      <c r="L71" s="203">
        <f t="shared" si="2"/>
        <v>1E-3</v>
      </c>
      <c r="M71" s="202">
        <v>45170</v>
      </c>
      <c r="N71" s="201" t="s">
        <v>108</v>
      </c>
      <c r="O71" s="201" t="s">
        <v>280</v>
      </c>
      <c r="P71" s="201" t="s">
        <v>97</v>
      </c>
      <c r="Q71" s="224" t="s">
        <v>297</v>
      </c>
      <c r="R71" s="201" t="s">
        <v>298</v>
      </c>
      <c r="S71" s="201"/>
      <c r="T71" s="201" t="s">
        <v>246</v>
      </c>
      <c r="U71" s="201"/>
      <c r="V71" s="201" t="s">
        <v>299</v>
      </c>
      <c r="W71" s="201" t="s">
        <v>278</v>
      </c>
      <c r="X71" s="201"/>
      <c r="Y71" s="201" t="s">
        <v>278</v>
      </c>
      <c r="Z71" s="201"/>
      <c r="AA71" s="201"/>
      <c r="AB71" s="201">
        <v>3</v>
      </c>
      <c r="AC71" s="201">
        <v>10</v>
      </c>
      <c r="AD71" s="201"/>
      <c r="AE71" s="201"/>
      <c r="AF71" s="201"/>
      <c r="AG71" s="201">
        <v>30</v>
      </c>
      <c r="AH71" s="201"/>
      <c r="AI71" s="201"/>
      <c r="AJ71" s="204" t="s">
        <v>101</v>
      </c>
      <c r="AK71" s="201"/>
      <c r="AL71" s="201" t="s">
        <v>300</v>
      </c>
      <c r="AM71" s="201" t="s">
        <v>97</v>
      </c>
      <c r="AN71" s="202">
        <v>45672</v>
      </c>
      <c r="AO71" s="201" t="b">
        <f t="shared" si="3"/>
        <v>1</v>
      </c>
    </row>
    <row r="72" spans="1:41" x14ac:dyDescent="0.2">
      <c r="A72" s="201">
        <v>55</v>
      </c>
      <c r="B72" s="201">
        <v>58</v>
      </c>
      <c r="C72" s="201" t="s">
        <v>295</v>
      </c>
      <c r="D72" s="201" t="s">
        <v>296</v>
      </c>
      <c r="E72" s="201"/>
      <c r="F72" s="201" t="s">
        <v>235</v>
      </c>
      <c r="G72" s="201">
        <v>1E-3</v>
      </c>
      <c r="H72" s="201" t="s">
        <v>29</v>
      </c>
      <c r="I72" s="201" t="s">
        <v>97</v>
      </c>
      <c r="J72" s="201" t="s">
        <v>43</v>
      </c>
      <c r="K72" s="201">
        <v>0.02</v>
      </c>
      <c r="L72" s="203">
        <f t="shared" si="2"/>
        <v>0.02</v>
      </c>
      <c r="M72" s="202">
        <v>35888</v>
      </c>
      <c r="N72" s="201" t="s">
        <v>108</v>
      </c>
      <c r="O72" s="201" t="s">
        <v>280</v>
      </c>
      <c r="P72" s="201" t="s">
        <v>97</v>
      </c>
      <c r="Q72" s="224" t="s">
        <v>301</v>
      </c>
      <c r="R72" s="201" t="s">
        <v>302</v>
      </c>
      <c r="S72" s="201"/>
      <c r="T72" s="201" t="s">
        <v>246</v>
      </c>
      <c r="U72" s="201"/>
      <c r="V72" s="201" t="s">
        <v>303</v>
      </c>
      <c r="W72" s="201" t="s">
        <v>97</v>
      </c>
      <c r="X72" s="201" t="s">
        <v>285</v>
      </c>
      <c r="Y72" s="201" t="s">
        <v>278</v>
      </c>
      <c r="Z72" s="201"/>
      <c r="AA72" s="201"/>
      <c r="AB72" s="201"/>
      <c r="AC72" s="201">
        <v>3</v>
      </c>
      <c r="AD72" s="201"/>
      <c r="AE72" s="201">
        <v>3</v>
      </c>
      <c r="AF72" s="201"/>
      <c r="AG72" s="201">
        <v>10</v>
      </c>
      <c r="AH72" s="201"/>
      <c r="AI72" s="201"/>
      <c r="AJ72" s="204" t="s">
        <v>101</v>
      </c>
      <c r="AK72" s="201"/>
      <c r="AL72" s="201" t="s">
        <v>300</v>
      </c>
      <c r="AM72" s="201" t="s">
        <v>97</v>
      </c>
      <c r="AN72" s="202">
        <v>45672</v>
      </c>
      <c r="AO72" s="201" t="b">
        <f t="shared" si="3"/>
        <v>0</v>
      </c>
    </row>
    <row r="73" spans="1:41" x14ac:dyDescent="0.2">
      <c r="A73" s="201">
        <v>56</v>
      </c>
      <c r="B73" s="201">
        <v>62</v>
      </c>
      <c r="C73" s="201" t="s">
        <v>1637</v>
      </c>
      <c r="D73" s="201" t="s">
        <v>1638</v>
      </c>
      <c r="E73" s="201">
        <v>3</v>
      </c>
      <c r="F73" s="201" t="s">
        <v>235</v>
      </c>
      <c r="G73" s="201">
        <v>0.4</v>
      </c>
      <c r="H73" s="201" t="s">
        <v>45</v>
      </c>
      <c r="I73" s="201" t="s">
        <v>278</v>
      </c>
      <c r="J73" s="201" t="s">
        <v>45</v>
      </c>
      <c r="K73" s="201">
        <v>0.4</v>
      </c>
      <c r="L73" s="203">
        <f t="shared" si="2"/>
        <v>0.4</v>
      </c>
      <c r="M73" s="202">
        <v>40637</v>
      </c>
      <c r="N73" s="201" t="s">
        <v>98</v>
      </c>
      <c r="O73" s="201" t="s">
        <v>368</v>
      </c>
      <c r="P73" s="201" t="s">
        <v>97</v>
      </c>
      <c r="Q73" s="224" t="s">
        <v>1639</v>
      </c>
      <c r="R73" s="201" t="s">
        <v>1640</v>
      </c>
      <c r="S73" s="201"/>
      <c r="T73" s="201" t="s">
        <v>239</v>
      </c>
      <c r="U73" s="201"/>
      <c r="V73" s="201" t="s">
        <v>263</v>
      </c>
      <c r="W73" s="201" t="s">
        <v>97</v>
      </c>
      <c r="X73" s="201" t="s">
        <v>372</v>
      </c>
      <c r="Y73" s="201" t="s">
        <v>97</v>
      </c>
      <c r="Z73" s="201" t="s">
        <v>453</v>
      </c>
      <c r="AA73" s="201">
        <v>3</v>
      </c>
      <c r="AB73" s="201">
        <v>10</v>
      </c>
      <c r="AC73" s="201"/>
      <c r="AD73" s="201">
        <v>10</v>
      </c>
      <c r="AE73" s="201">
        <v>10</v>
      </c>
      <c r="AF73" s="201"/>
      <c r="AG73" s="201">
        <v>3000</v>
      </c>
      <c r="AH73" s="201"/>
      <c r="AI73" s="201" t="s">
        <v>1641</v>
      </c>
      <c r="AJ73" s="204" t="s">
        <v>101</v>
      </c>
      <c r="AK73" s="201"/>
      <c r="AL73" s="201" t="s">
        <v>1642</v>
      </c>
      <c r="AM73" s="201" t="s">
        <v>97</v>
      </c>
      <c r="AN73" s="202">
        <v>45672</v>
      </c>
      <c r="AO73" s="201" t="b">
        <f t="shared" si="3"/>
        <v>1</v>
      </c>
    </row>
    <row r="74" spans="1:41" x14ac:dyDescent="0.2">
      <c r="A74" s="201">
        <v>56</v>
      </c>
      <c r="B74" s="201">
        <v>62</v>
      </c>
      <c r="C74" s="201" t="s">
        <v>1637</v>
      </c>
      <c r="D74" s="201" t="s">
        <v>1638</v>
      </c>
      <c r="E74" s="201">
        <v>3</v>
      </c>
      <c r="F74" s="201" t="s">
        <v>235</v>
      </c>
      <c r="G74" s="201">
        <v>0.4</v>
      </c>
      <c r="H74" s="201" t="s">
        <v>45</v>
      </c>
      <c r="I74" s="201" t="s">
        <v>278</v>
      </c>
      <c r="J74" s="201" t="s">
        <v>45</v>
      </c>
      <c r="K74" s="201">
        <v>0.4</v>
      </c>
      <c r="L74" s="203">
        <f t="shared" si="2"/>
        <v>0.4</v>
      </c>
      <c r="M74" s="202">
        <v>40637</v>
      </c>
      <c r="N74" s="201" t="s">
        <v>98</v>
      </c>
      <c r="O74" s="201" t="s">
        <v>363</v>
      </c>
      <c r="P74" s="201" t="s">
        <v>97</v>
      </c>
      <c r="Q74" s="224" t="s">
        <v>1639</v>
      </c>
      <c r="R74" s="201" t="s">
        <v>1640</v>
      </c>
      <c r="S74" s="201"/>
      <c r="T74" s="201" t="s">
        <v>239</v>
      </c>
      <c r="U74" s="201"/>
      <c r="V74" s="201" t="s">
        <v>263</v>
      </c>
      <c r="W74" s="201" t="s">
        <v>97</v>
      </c>
      <c r="X74" s="201" t="s">
        <v>372</v>
      </c>
      <c r="Y74" s="201" t="s">
        <v>97</v>
      </c>
      <c r="Z74" s="201" t="s">
        <v>453</v>
      </c>
      <c r="AA74" s="201">
        <v>3</v>
      </c>
      <c r="AB74" s="201">
        <v>10</v>
      </c>
      <c r="AC74" s="201"/>
      <c r="AD74" s="201">
        <v>10</v>
      </c>
      <c r="AE74" s="201">
        <v>10</v>
      </c>
      <c r="AF74" s="201"/>
      <c r="AG74" s="201">
        <v>3000</v>
      </c>
      <c r="AH74" s="201"/>
      <c r="AI74" s="201" t="s">
        <v>1641</v>
      </c>
      <c r="AJ74" s="204" t="s">
        <v>101</v>
      </c>
      <c r="AK74" s="201"/>
      <c r="AL74" s="201" t="s">
        <v>1642</v>
      </c>
      <c r="AM74" s="201" t="s">
        <v>97</v>
      </c>
      <c r="AN74" s="202">
        <v>45672</v>
      </c>
      <c r="AO74" s="201" t="b">
        <f t="shared" si="3"/>
        <v>1</v>
      </c>
    </row>
    <row r="75" spans="1:41" x14ac:dyDescent="0.2">
      <c r="A75" s="201">
        <v>59</v>
      </c>
      <c r="B75" s="201" t="s">
        <v>1643</v>
      </c>
      <c r="C75" s="201" t="s">
        <v>1644</v>
      </c>
      <c r="D75" s="201" t="s">
        <v>1645</v>
      </c>
      <c r="E75" s="201"/>
      <c r="F75" s="201" t="s">
        <v>235</v>
      </c>
      <c r="G75" s="201">
        <v>60</v>
      </c>
      <c r="H75" s="201" t="s">
        <v>43</v>
      </c>
      <c r="I75" s="201" t="s">
        <v>278</v>
      </c>
      <c r="J75" s="201" t="s">
        <v>43</v>
      </c>
      <c r="K75" s="201">
        <v>60</v>
      </c>
      <c r="L75" s="203">
        <f t="shared" si="2"/>
        <v>60</v>
      </c>
      <c r="M75" s="202">
        <v>40086</v>
      </c>
      <c r="N75" s="201" t="s">
        <v>98</v>
      </c>
      <c r="O75" s="201" t="s">
        <v>363</v>
      </c>
      <c r="P75" s="201" t="s">
        <v>97</v>
      </c>
      <c r="Q75" s="211" t="s">
        <v>1646</v>
      </c>
      <c r="R75" s="201" t="s">
        <v>1647</v>
      </c>
      <c r="S75" s="201"/>
      <c r="T75" s="201" t="s">
        <v>239</v>
      </c>
      <c r="U75" s="201"/>
      <c r="V75" s="201" t="s">
        <v>263</v>
      </c>
      <c r="W75" s="201" t="s">
        <v>97</v>
      </c>
      <c r="X75" s="201" t="s">
        <v>241</v>
      </c>
      <c r="Y75" s="201" t="s">
        <v>97</v>
      </c>
      <c r="Z75" s="201" t="s">
        <v>453</v>
      </c>
      <c r="AA75" s="201">
        <v>3</v>
      </c>
      <c r="AB75" s="201">
        <v>10</v>
      </c>
      <c r="AC75" s="201"/>
      <c r="AD75" s="201">
        <v>3</v>
      </c>
      <c r="AE75" s="201">
        <v>10</v>
      </c>
      <c r="AF75" s="201"/>
      <c r="AG75" s="201">
        <v>1000</v>
      </c>
      <c r="AH75" s="201"/>
      <c r="AI75" s="201"/>
      <c r="AJ75" s="204" t="s">
        <v>101</v>
      </c>
      <c r="AK75" s="201"/>
      <c r="AL75" s="201" t="s">
        <v>1648</v>
      </c>
      <c r="AM75" s="201" t="s">
        <v>97</v>
      </c>
      <c r="AN75" s="202">
        <v>45672</v>
      </c>
      <c r="AO75" s="201" t="b">
        <f t="shared" si="3"/>
        <v>1</v>
      </c>
    </row>
    <row r="76" spans="1:41" x14ac:dyDescent="0.2">
      <c r="A76" s="201">
        <v>62</v>
      </c>
      <c r="B76" s="201">
        <v>324</v>
      </c>
      <c r="C76" s="201" t="s">
        <v>308</v>
      </c>
      <c r="D76" s="201" t="s">
        <v>309</v>
      </c>
      <c r="E76" s="201"/>
      <c r="F76" s="201" t="s">
        <v>235</v>
      </c>
      <c r="G76" s="201">
        <v>3.9</v>
      </c>
      <c r="H76" s="201" t="s">
        <v>29</v>
      </c>
      <c r="I76" s="201" t="s">
        <v>97</v>
      </c>
      <c r="J76" s="201" t="s">
        <v>43</v>
      </c>
      <c r="K76" s="201">
        <v>5</v>
      </c>
      <c r="L76" s="203">
        <f t="shared" si="2"/>
        <v>5</v>
      </c>
      <c r="M76" s="202">
        <v>33695</v>
      </c>
      <c r="N76" s="201" t="s">
        <v>250</v>
      </c>
      <c r="O76" s="201" t="s">
        <v>236</v>
      </c>
      <c r="P76" s="201" t="s">
        <v>97</v>
      </c>
      <c r="Q76" s="224" t="s">
        <v>316</v>
      </c>
      <c r="R76" s="201" t="s">
        <v>311</v>
      </c>
      <c r="S76" s="201"/>
      <c r="T76" s="201" t="s">
        <v>246</v>
      </c>
      <c r="U76" s="201"/>
      <c r="V76" s="201" t="s">
        <v>317</v>
      </c>
      <c r="W76" s="201" t="s">
        <v>97</v>
      </c>
      <c r="X76" s="201" t="s">
        <v>241</v>
      </c>
      <c r="Y76" s="201" t="s">
        <v>97</v>
      </c>
      <c r="Z76" s="201" t="s">
        <v>318</v>
      </c>
      <c r="AA76" s="201">
        <v>3</v>
      </c>
      <c r="AB76" s="201">
        <v>10</v>
      </c>
      <c r="AC76" s="201">
        <v>3</v>
      </c>
      <c r="AD76" s="201"/>
      <c r="AE76" s="201"/>
      <c r="AF76" s="201"/>
      <c r="AG76" s="201">
        <v>100</v>
      </c>
      <c r="AH76" s="201"/>
      <c r="AI76" s="201" t="s">
        <v>319</v>
      </c>
      <c r="AJ76" s="204" t="s">
        <v>101</v>
      </c>
      <c r="AK76" s="201" t="s">
        <v>320</v>
      </c>
      <c r="AL76" s="201" t="s">
        <v>315</v>
      </c>
      <c r="AM76" s="201" t="s">
        <v>97</v>
      </c>
      <c r="AN76" s="202">
        <v>45672</v>
      </c>
      <c r="AO76" s="201" t="b">
        <f t="shared" si="3"/>
        <v>0</v>
      </c>
    </row>
    <row r="77" spans="1:41" x14ac:dyDescent="0.2">
      <c r="A77" s="201">
        <v>62</v>
      </c>
      <c r="B77" s="201">
        <v>324</v>
      </c>
      <c r="C77" s="201" t="s">
        <v>308</v>
      </c>
      <c r="D77" s="201" t="s">
        <v>309</v>
      </c>
      <c r="E77" s="201"/>
      <c r="F77" s="201" t="s">
        <v>235</v>
      </c>
      <c r="G77" s="201">
        <v>3.9</v>
      </c>
      <c r="H77" s="201" t="s">
        <v>29</v>
      </c>
      <c r="I77" s="201" t="s">
        <v>97</v>
      </c>
      <c r="J77" s="201" t="s">
        <v>43</v>
      </c>
      <c r="K77" s="201">
        <v>5</v>
      </c>
      <c r="L77" s="203">
        <f t="shared" si="2"/>
        <v>5</v>
      </c>
      <c r="M77" s="202">
        <v>33695</v>
      </c>
      <c r="N77" s="201" t="s">
        <v>98</v>
      </c>
      <c r="O77" s="201" t="s">
        <v>270</v>
      </c>
      <c r="P77" s="201" t="s">
        <v>97</v>
      </c>
      <c r="Q77" s="224" t="s">
        <v>316</v>
      </c>
      <c r="R77" s="201" t="s">
        <v>311</v>
      </c>
      <c r="S77" s="201"/>
      <c r="T77" s="201" t="s">
        <v>246</v>
      </c>
      <c r="U77" s="201"/>
      <c r="V77" s="201" t="s">
        <v>317</v>
      </c>
      <c r="W77" s="201" t="s">
        <v>97</v>
      </c>
      <c r="X77" s="201" t="s">
        <v>241</v>
      </c>
      <c r="Y77" s="201" t="s">
        <v>97</v>
      </c>
      <c r="Z77" s="201" t="s">
        <v>318</v>
      </c>
      <c r="AA77" s="201">
        <v>3</v>
      </c>
      <c r="AB77" s="201">
        <v>10</v>
      </c>
      <c r="AC77" s="201">
        <v>3</v>
      </c>
      <c r="AD77" s="201"/>
      <c r="AE77" s="201"/>
      <c r="AF77" s="201"/>
      <c r="AG77" s="201">
        <v>100</v>
      </c>
      <c r="AH77" s="201"/>
      <c r="AI77" s="201"/>
      <c r="AJ77" s="204" t="s">
        <v>101</v>
      </c>
      <c r="AK77" s="201"/>
      <c r="AL77" s="201" t="s">
        <v>315</v>
      </c>
      <c r="AM77" s="201" t="s">
        <v>97</v>
      </c>
      <c r="AN77" s="202">
        <v>45672</v>
      </c>
      <c r="AO77" s="201" t="b">
        <f t="shared" si="3"/>
        <v>0</v>
      </c>
    </row>
    <row r="78" spans="1:41" x14ac:dyDescent="0.2">
      <c r="A78" s="201">
        <v>62</v>
      </c>
      <c r="B78" s="201">
        <v>324</v>
      </c>
      <c r="C78" s="201" t="s">
        <v>308</v>
      </c>
      <c r="D78" s="201" t="s">
        <v>309</v>
      </c>
      <c r="E78" s="201"/>
      <c r="F78" s="201" t="s">
        <v>235</v>
      </c>
      <c r="G78" s="201">
        <v>3.9</v>
      </c>
      <c r="H78" s="201" t="s">
        <v>29</v>
      </c>
      <c r="I78" s="201" t="s">
        <v>97</v>
      </c>
      <c r="J78" s="201" t="s">
        <v>47</v>
      </c>
      <c r="K78" s="201">
        <v>5</v>
      </c>
      <c r="L78" s="203">
        <f t="shared" si="2"/>
        <v>5</v>
      </c>
      <c r="M78" s="202">
        <v>36557</v>
      </c>
      <c r="N78" s="201" t="s">
        <v>98</v>
      </c>
      <c r="O78" s="201" t="s">
        <v>236</v>
      </c>
      <c r="P78" s="201" t="s">
        <v>97</v>
      </c>
      <c r="Q78" s="224" t="s">
        <v>316</v>
      </c>
      <c r="R78" s="201" t="s">
        <v>311</v>
      </c>
      <c r="S78" s="201"/>
      <c r="T78" s="201" t="s">
        <v>246</v>
      </c>
      <c r="U78" s="201"/>
      <c r="V78" s="201" t="s">
        <v>317</v>
      </c>
      <c r="W78" s="201" t="s">
        <v>97</v>
      </c>
      <c r="X78" s="201" t="s">
        <v>241</v>
      </c>
      <c r="Y78" s="201" t="s">
        <v>97</v>
      </c>
      <c r="Z78" s="201" t="s">
        <v>321</v>
      </c>
      <c r="AA78" s="201">
        <v>3</v>
      </c>
      <c r="AB78" s="201">
        <v>10</v>
      </c>
      <c r="AC78" s="201">
        <v>3</v>
      </c>
      <c r="AD78" s="201"/>
      <c r="AE78" s="201"/>
      <c r="AF78" s="201"/>
      <c r="AG78" s="201">
        <v>100</v>
      </c>
      <c r="AH78" s="201"/>
      <c r="AI78" s="201"/>
      <c r="AJ78" s="204" t="s">
        <v>101</v>
      </c>
      <c r="AK78" s="201"/>
      <c r="AL78" s="201" t="s">
        <v>315</v>
      </c>
      <c r="AM78" s="201" t="s">
        <v>97</v>
      </c>
      <c r="AN78" s="202">
        <v>45672</v>
      </c>
      <c r="AO78" s="201" t="b">
        <f t="shared" si="3"/>
        <v>0</v>
      </c>
    </row>
    <row r="79" spans="1:41" x14ac:dyDescent="0.2">
      <c r="A79" s="201">
        <v>62</v>
      </c>
      <c r="B79" s="201">
        <v>324</v>
      </c>
      <c r="C79" s="201" t="s">
        <v>308</v>
      </c>
      <c r="D79" s="201" t="s">
        <v>309</v>
      </c>
      <c r="E79" s="201"/>
      <c r="F79" s="201" t="s">
        <v>235</v>
      </c>
      <c r="G79" s="201">
        <v>3.9</v>
      </c>
      <c r="H79" s="201" t="s">
        <v>29</v>
      </c>
      <c r="I79" s="201" t="s">
        <v>97</v>
      </c>
      <c r="J79" s="201" t="s">
        <v>47</v>
      </c>
      <c r="K79" s="201">
        <v>5</v>
      </c>
      <c r="L79" s="203">
        <f t="shared" si="2"/>
        <v>5</v>
      </c>
      <c r="M79" s="202">
        <v>36557</v>
      </c>
      <c r="N79" s="201" t="s">
        <v>98</v>
      </c>
      <c r="O79" s="201" t="s">
        <v>270</v>
      </c>
      <c r="P79" s="201" t="s">
        <v>97</v>
      </c>
      <c r="Q79" s="224" t="s">
        <v>316</v>
      </c>
      <c r="R79" s="201" t="s">
        <v>311</v>
      </c>
      <c r="S79" s="201"/>
      <c r="T79" s="201" t="s">
        <v>246</v>
      </c>
      <c r="U79" s="201"/>
      <c r="V79" s="201" t="s">
        <v>317</v>
      </c>
      <c r="W79" s="201" t="s">
        <v>97</v>
      </c>
      <c r="X79" s="201" t="s">
        <v>241</v>
      </c>
      <c r="Y79" s="201" t="s">
        <v>97</v>
      </c>
      <c r="Z79" s="201" t="s">
        <v>321</v>
      </c>
      <c r="AA79" s="201">
        <v>3</v>
      </c>
      <c r="AB79" s="201">
        <v>10</v>
      </c>
      <c r="AC79" s="201">
        <v>3</v>
      </c>
      <c r="AD79" s="201"/>
      <c r="AE79" s="201"/>
      <c r="AF79" s="201"/>
      <c r="AG79" s="201">
        <v>100</v>
      </c>
      <c r="AH79" s="201"/>
      <c r="AI79" s="201"/>
      <c r="AJ79" s="204" t="s">
        <v>101</v>
      </c>
      <c r="AK79" s="201"/>
      <c r="AL79" s="201" t="s">
        <v>315</v>
      </c>
      <c r="AM79" s="201" t="s">
        <v>97</v>
      </c>
      <c r="AN79" s="202">
        <v>45672</v>
      </c>
      <c r="AO79" s="201" t="b">
        <f t="shared" si="3"/>
        <v>0</v>
      </c>
    </row>
    <row r="80" spans="1:41" x14ac:dyDescent="0.2">
      <c r="A80" s="201">
        <v>62</v>
      </c>
      <c r="B80" s="201">
        <v>324</v>
      </c>
      <c r="C80" s="201" t="s">
        <v>308</v>
      </c>
      <c r="D80" s="201" t="s">
        <v>309</v>
      </c>
      <c r="E80" s="201"/>
      <c r="F80" s="201" t="s">
        <v>235</v>
      </c>
      <c r="G80" s="201">
        <v>3.9</v>
      </c>
      <c r="H80" s="201" t="s">
        <v>29</v>
      </c>
      <c r="I80" s="201" t="s">
        <v>97</v>
      </c>
      <c r="J80" s="201" t="s">
        <v>29</v>
      </c>
      <c r="K80" s="201">
        <v>3.9</v>
      </c>
      <c r="L80" s="203">
        <f t="shared" si="2"/>
        <v>3.9</v>
      </c>
      <c r="M80" s="202">
        <v>43891</v>
      </c>
      <c r="N80" s="201" t="s">
        <v>98</v>
      </c>
      <c r="O80" s="201" t="s">
        <v>236</v>
      </c>
      <c r="P80" s="201" t="s">
        <v>97</v>
      </c>
      <c r="Q80" s="224" t="s">
        <v>310</v>
      </c>
      <c r="R80" s="201" t="s">
        <v>311</v>
      </c>
      <c r="S80" s="201"/>
      <c r="T80" s="201" t="s">
        <v>246</v>
      </c>
      <c r="U80" s="201"/>
      <c r="V80" s="201" t="s">
        <v>312</v>
      </c>
      <c r="W80" s="201" t="s">
        <v>97</v>
      </c>
      <c r="X80" s="201" t="s">
        <v>241</v>
      </c>
      <c r="Y80" s="201" t="s">
        <v>97</v>
      </c>
      <c r="Z80" s="201" t="s">
        <v>313</v>
      </c>
      <c r="AA80" s="201">
        <v>3</v>
      </c>
      <c r="AB80" s="201">
        <v>10</v>
      </c>
      <c r="AC80" s="201">
        <v>3</v>
      </c>
      <c r="AD80" s="201"/>
      <c r="AE80" s="201"/>
      <c r="AF80" s="201"/>
      <c r="AG80" s="201">
        <v>90</v>
      </c>
      <c r="AH80" s="201" t="s">
        <v>314</v>
      </c>
      <c r="AI80" s="201"/>
      <c r="AJ80" s="204" t="s">
        <v>101</v>
      </c>
      <c r="AK80" s="201"/>
      <c r="AL80" s="201" t="s">
        <v>315</v>
      </c>
      <c r="AM80" s="201" t="s">
        <v>97</v>
      </c>
      <c r="AN80" s="202">
        <v>45672</v>
      </c>
      <c r="AO80" s="201" t="b">
        <f t="shared" si="3"/>
        <v>1</v>
      </c>
    </row>
    <row r="81" spans="1:41" x14ac:dyDescent="0.2">
      <c r="A81" s="201">
        <v>62</v>
      </c>
      <c r="B81" s="201">
        <v>324</v>
      </c>
      <c r="C81" s="201" t="s">
        <v>308</v>
      </c>
      <c r="D81" s="201" t="s">
        <v>309</v>
      </c>
      <c r="E81" s="201"/>
      <c r="F81" s="201" t="s">
        <v>235</v>
      </c>
      <c r="G81" s="201">
        <v>3.9</v>
      </c>
      <c r="H81" s="201" t="s">
        <v>29</v>
      </c>
      <c r="I81" s="201" t="s">
        <v>97</v>
      </c>
      <c r="J81" s="201" t="s">
        <v>29</v>
      </c>
      <c r="K81" s="201">
        <v>3.9</v>
      </c>
      <c r="L81" s="203">
        <f t="shared" si="2"/>
        <v>3.9</v>
      </c>
      <c r="M81" s="202">
        <v>43891</v>
      </c>
      <c r="N81" s="201" t="s">
        <v>98</v>
      </c>
      <c r="O81" s="201" t="s">
        <v>270</v>
      </c>
      <c r="P81" s="201" t="s">
        <v>97</v>
      </c>
      <c r="Q81" s="224" t="s">
        <v>310</v>
      </c>
      <c r="R81" s="201" t="s">
        <v>311</v>
      </c>
      <c r="S81" s="201"/>
      <c r="T81" s="201" t="s">
        <v>246</v>
      </c>
      <c r="U81" s="201"/>
      <c r="V81" s="201" t="s">
        <v>312</v>
      </c>
      <c r="W81" s="201" t="s">
        <v>97</v>
      </c>
      <c r="X81" s="201" t="s">
        <v>241</v>
      </c>
      <c r="Y81" s="201" t="s">
        <v>97</v>
      </c>
      <c r="Z81" s="201" t="s">
        <v>313</v>
      </c>
      <c r="AA81" s="201">
        <v>3</v>
      </c>
      <c r="AB81" s="201">
        <v>10</v>
      </c>
      <c r="AC81" s="201">
        <v>3</v>
      </c>
      <c r="AD81" s="201"/>
      <c r="AE81" s="201"/>
      <c r="AF81" s="201"/>
      <c r="AG81" s="201">
        <v>90</v>
      </c>
      <c r="AH81" s="201" t="s">
        <v>314</v>
      </c>
      <c r="AI81" s="201"/>
      <c r="AJ81" s="204" t="s">
        <v>101</v>
      </c>
      <c r="AK81" s="201"/>
      <c r="AL81" s="201" t="s">
        <v>315</v>
      </c>
      <c r="AM81" s="201" t="s">
        <v>97</v>
      </c>
      <c r="AN81" s="202">
        <v>45672</v>
      </c>
      <c r="AO81" s="201" t="b">
        <f t="shared" si="3"/>
        <v>1</v>
      </c>
    </row>
    <row r="82" spans="1:41" x14ac:dyDescent="0.2">
      <c r="A82" s="201">
        <v>62</v>
      </c>
      <c r="B82" s="201">
        <v>324</v>
      </c>
      <c r="C82" s="201" t="s">
        <v>308</v>
      </c>
      <c r="D82" s="201" t="s">
        <v>309</v>
      </c>
      <c r="E82" s="201"/>
      <c r="F82" s="201" t="s">
        <v>235</v>
      </c>
      <c r="G82" s="201">
        <v>3.9</v>
      </c>
      <c r="H82" s="201" t="s">
        <v>29</v>
      </c>
      <c r="I82" s="201" t="s">
        <v>97</v>
      </c>
      <c r="J82" s="201" t="s">
        <v>45</v>
      </c>
      <c r="K82" s="201">
        <v>100</v>
      </c>
      <c r="L82" s="203">
        <f t="shared" si="2"/>
        <v>100</v>
      </c>
      <c r="M82" s="202">
        <v>39238</v>
      </c>
      <c r="N82" s="201" t="s">
        <v>98</v>
      </c>
      <c r="O82" s="201" t="s">
        <v>236</v>
      </c>
      <c r="P82" s="201" t="s">
        <v>97</v>
      </c>
      <c r="Q82" s="224" t="s">
        <v>322</v>
      </c>
      <c r="R82" s="201" t="s">
        <v>311</v>
      </c>
      <c r="S82" s="201"/>
      <c r="T82" s="201" t="s">
        <v>253</v>
      </c>
      <c r="U82" s="201"/>
      <c r="V82" s="201" t="s">
        <v>263</v>
      </c>
      <c r="W82" s="201" t="s">
        <v>97</v>
      </c>
      <c r="X82" s="201" t="s">
        <v>323</v>
      </c>
      <c r="Y82" s="201" t="s">
        <v>97</v>
      </c>
      <c r="Z82" s="201" t="s">
        <v>324</v>
      </c>
      <c r="AA82" s="201">
        <v>3</v>
      </c>
      <c r="AB82" s="201">
        <v>10</v>
      </c>
      <c r="AC82" s="201"/>
      <c r="AD82" s="201"/>
      <c r="AE82" s="201"/>
      <c r="AF82" s="201"/>
      <c r="AG82" s="201">
        <v>30</v>
      </c>
      <c r="AH82" s="201"/>
      <c r="AI82" s="201"/>
      <c r="AJ82" s="204" t="s">
        <v>101</v>
      </c>
      <c r="AK82" s="201"/>
      <c r="AL82" s="201" t="s">
        <v>315</v>
      </c>
      <c r="AM82" s="201" t="s">
        <v>97</v>
      </c>
      <c r="AN82" s="202">
        <v>45672</v>
      </c>
      <c r="AO82" s="201" t="b">
        <f t="shared" si="3"/>
        <v>0</v>
      </c>
    </row>
    <row r="83" spans="1:41" x14ac:dyDescent="0.2">
      <c r="A83" s="201">
        <v>62</v>
      </c>
      <c r="B83" s="201">
        <v>324</v>
      </c>
      <c r="C83" s="201" t="s">
        <v>308</v>
      </c>
      <c r="D83" s="201" t="s">
        <v>309</v>
      </c>
      <c r="E83" s="201"/>
      <c r="F83" s="201" t="s">
        <v>596</v>
      </c>
      <c r="G83" s="201">
        <v>190</v>
      </c>
      <c r="H83" s="201" t="s">
        <v>36</v>
      </c>
      <c r="I83" s="201" t="s">
        <v>97</v>
      </c>
      <c r="J83" s="201" t="s">
        <v>47</v>
      </c>
      <c r="K83" s="201">
        <v>3900</v>
      </c>
      <c r="L83" s="203">
        <f t="shared" si="2"/>
        <v>3900</v>
      </c>
      <c r="M83" s="202">
        <v>36251</v>
      </c>
      <c r="N83" s="201" t="s">
        <v>108</v>
      </c>
      <c r="O83" s="201" t="s">
        <v>270</v>
      </c>
      <c r="P83" s="201" t="s">
        <v>97</v>
      </c>
      <c r="Q83" s="224" t="s">
        <v>630</v>
      </c>
      <c r="R83" s="201" t="s">
        <v>631</v>
      </c>
      <c r="S83" s="201"/>
      <c r="T83" s="201" t="s">
        <v>246</v>
      </c>
      <c r="U83" s="201"/>
      <c r="V83" s="201" t="s">
        <v>622</v>
      </c>
      <c r="W83" s="201" t="s">
        <v>97</v>
      </c>
      <c r="X83" s="201" t="s">
        <v>636</v>
      </c>
      <c r="Y83" s="201" t="s">
        <v>278</v>
      </c>
      <c r="Z83" s="201"/>
      <c r="AA83" s="201"/>
      <c r="AB83" s="201">
        <v>10</v>
      </c>
      <c r="AC83" s="201">
        <v>6</v>
      </c>
      <c r="AD83" s="201"/>
      <c r="AE83" s="201"/>
      <c r="AF83" s="201"/>
      <c r="AG83" s="201">
        <v>60</v>
      </c>
      <c r="AH83" s="201"/>
      <c r="AI83" s="201"/>
      <c r="AJ83" s="211" t="s">
        <v>157</v>
      </c>
      <c r="AK83" s="201" t="s">
        <v>236</v>
      </c>
      <c r="AL83" s="201" t="s">
        <v>633</v>
      </c>
      <c r="AM83" s="201" t="s">
        <v>97</v>
      </c>
      <c r="AN83" s="202">
        <v>45859</v>
      </c>
      <c r="AO83" s="201" t="b">
        <f t="shared" si="3"/>
        <v>0</v>
      </c>
    </row>
    <row r="84" spans="1:41" x14ac:dyDescent="0.2">
      <c r="A84" s="201">
        <v>62</v>
      </c>
      <c r="B84" s="201">
        <v>324</v>
      </c>
      <c r="C84" s="201" t="s">
        <v>308</v>
      </c>
      <c r="D84" s="201" t="s">
        <v>309</v>
      </c>
      <c r="E84" s="201"/>
      <c r="F84" s="201" t="s">
        <v>596</v>
      </c>
      <c r="G84" s="201">
        <v>190</v>
      </c>
      <c r="H84" s="201" t="s">
        <v>36</v>
      </c>
      <c r="I84" s="201" t="s">
        <v>97</v>
      </c>
      <c r="J84" s="201" t="s">
        <v>29</v>
      </c>
      <c r="K84" s="201">
        <v>78</v>
      </c>
      <c r="L84" s="203">
        <f t="shared" si="2"/>
        <v>78</v>
      </c>
      <c r="M84" s="202">
        <v>43891</v>
      </c>
      <c r="N84" s="201" t="s">
        <v>98</v>
      </c>
      <c r="O84" s="201" t="s">
        <v>270</v>
      </c>
      <c r="P84" s="201" t="s">
        <v>97</v>
      </c>
      <c r="Q84" s="224" t="s">
        <v>322</v>
      </c>
      <c r="R84" s="201" t="s">
        <v>634</v>
      </c>
      <c r="S84" s="201"/>
      <c r="T84" s="201" t="s">
        <v>246</v>
      </c>
      <c r="U84" s="201"/>
      <c r="V84" s="201" t="s">
        <v>371</v>
      </c>
      <c r="W84" s="201" t="s">
        <v>97</v>
      </c>
      <c r="X84" s="201" t="s">
        <v>241</v>
      </c>
      <c r="Y84" s="201" t="s">
        <v>97</v>
      </c>
      <c r="Z84" s="201" t="s">
        <v>635</v>
      </c>
      <c r="AA84" s="201">
        <v>3</v>
      </c>
      <c r="AB84" s="201">
        <v>10</v>
      </c>
      <c r="AC84" s="201">
        <v>3</v>
      </c>
      <c r="AD84" s="201"/>
      <c r="AE84" s="201"/>
      <c r="AF84" s="201"/>
      <c r="AG84" s="201">
        <v>90</v>
      </c>
      <c r="AH84" s="201" t="s">
        <v>3416</v>
      </c>
      <c r="AI84" s="201"/>
      <c r="AJ84" s="211" t="s">
        <v>157</v>
      </c>
      <c r="AK84" s="201"/>
      <c r="AL84" s="201" t="s">
        <v>633</v>
      </c>
      <c r="AM84" s="201" t="s">
        <v>97</v>
      </c>
      <c r="AN84" s="202">
        <v>45859</v>
      </c>
      <c r="AO84" s="201" t="b">
        <f t="shared" si="3"/>
        <v>0</v>
      </c>
    </row>
    <row r="85" spans="1:41" x14ac:dyDescent="0.2">
      <c r="A85" s="201">
        <v>62</v>
      </c>
      <c r="B85" s="201">
        <v>324</v>
      </c>
      <c r="C85" s="201" t="s">
        <v>308</v>
      </c>
      <c r="D85" s="201" t="s">
        <v>309</v>
      </c>
      <c r="E85" s="201"/>
      <c r="F85" s="201" t="s">
        <v>596</v>
      </c>
      <c r="G85" s="201">
        <v>190</v>
      </c>
      <c r="H85" s="201" t="s">
        <v>36</v>
      </c>
      <c r="I85" s="201" t="s">
        <v>97</v>
      </c>
      <c r="J85" s="201" t="s">
        <v>36</v>
      </c>
      <c r="K85" s="203">
        <v>190</v>
      </c>
      <c r="L85" s="203">
        <f t="shared" si="2"/>
        <v>190</v>
      </c>
      <c r="M85" s="202">
        <v>45576</v>
      </c>
      <c r="N85" s="201" t="s">
        <v>108</v>
      </c>
      <c r="O85" s="201" t="s">
        <v>270</v>
      </c>
      <c r="P85" s="201" t="s">
        <v>97</v>
      </c>
      <c r="Q85" s="224" t="s">
        <v>630</v>
      </c>
      <c r="R85" s="201" t="s">
        <v>631</v>
      </c>
      <c r="S85" s="201"/>
      <c r="T85" s="201" t="s">
        <v>246</v>
      </c>
      <c r="U85" s="201"/>
      <c r="V85" s="201" t="s">
        <v>622</v>
      </c>
      <c r="W85" s="201" t="s">
        <v>97</v>
      </c>
      <c r="X85" s="201" t="s">
        <v>3443</v>
      </c>
      <c r="Y85" s="201" t="s">
        <v>278</v>
      </c>
      <c r="Z85" s="201"/>
      <c r="AA85" s="201"/>
      <c r="AB85" s="201">
        <v>10</v>
      </c>
      <c r="AC85" s="201">
        <v>6</v>
      </c>
      <c r="AD85" s="201"/>
      <c r="AE85" s="201"/>
      <c r="AF85" s="201"/>
      <c r="AG85" s="201">
        <v>60</v>
      </c>
      <c r="AH85" s="201"/>
      <c r="AI85" s="201" t="s">
        <v>632</v>
      </c>
      <c r="AJ85" s="211" t="s">
        <v>157</v>
      </c>
      <c r="AK85" s="201"/>
      <c r="AL85" s="201" t="s">
        <v>633</v>
      </c>
      <c r="AM85" s="201" t="s">
        <v>97</v>
      </c>
      <c r="AN85" s="202">
        <v>45859</v>
      </c>
      <c r="AO85" s="201" t="b">
        <f t="shared" si="3"/>
        <v>1</v>
      </c>
    </row>
    <row r="86" spans="1:41" x14ac:dyDescent="0.2">
      <c r="A86" s="201">
        <v>63</v>
      </c>
      <c r="B86" s="201">
        <v>73</v>
      </c>
      <c r="C86" s="201" t="s">
        <v>325</v>
      </c>
      <c r="D86" s="201" t="s">
        <v>326</v>
      </c>
      <c r="E86" s="201"/>
      <c r="F86" s="201" t="s">
        <v>235</v>
      </c>
      <c r="G86" s="201">
        <v>1.7</v>
      </c>
      <c r="H86" s="201" t="s">
        <v>47</v>
      </c>
      <c r="I86" s="201" t="s">
        <v>97</v>
      </c>
      <c r="J86" s="201" t="s">
        <v>29</v>
      </c>
      <c r="K86" s="201">
        <v>100</v>
      </c>
      <c r="L86" s="203">
        <f t="shared" si="2"/>
        <v>100</v>
      </c>
      <c r="M86" s="202">
        <v>42948</v>
      </c>
      <c r="N86" s="201" t="s">
        <v>108</v>
      </c>
      <c r="O86" s="201" t="s">
        <v>270</v>
      </c>
      <c r="P86" s="201" t="s">
        <v>97</v>
      </c>
      <c r="Q86" s="224" t="s">
        <v>327</v>
      </c>
      <c r="R86" s="201" t="s">
        <v>332</v>
      </c>
      <c r="S86" s="201"/>
      <c r="T86" s="201" t="s">
        <v>246</v>
      </c>
      <c r="U86" s="201"/>
      <c r="V86" s="201" t="s">
        <v>333</v>
      </c>
      <c r="W86" s="201" t="s">
        <v>97</v>
      </c>
      <c r="X86" s="201" t="s">
        <v>334</v>
      </c>
      <c r="Y86" s="201" t="s">
        <v>278</v>
      </c>
      <c r="Z86" s="201"/>
      <c r="AA86" s="201"/>
      <c r="AB86" s="201">
        <v>10</v>
      </c>
      <c r="AC86" s="201">
        <v>3</v>
      </c>
      <c r="AD86" s="201"/>
      <c r="AE86" s="201"/>
      <c r="AF86" s="201"/>
      <c r="AG86" s="201">
        <v>30</v>
      </c>
      <c r="AH86" s="201"/>
      <c r="AI86" s="201" t="s">
        <v>335</v>
      </c>
      <c r="AJ86" s="204" t="s">
        <v>101</v>
      </c>
      <c r="AK86" s="201" t="s">
        <v>336</v>
      </c>
      <c r="AL86" s="201" t="s">
        <v>331</v>
      </c>
      <c r="AM86" s="201" t="s">
        <v>97</v>
      </c>
      <c r="AN86" s="202">
        <v>45859</v>
      </c>
      <c r="AO86" s="201" t="b">
        <f t="shared" si="3"/>
        <v>0</v>
      </c>
    </row>
    <row r="87" spans="1:41" x14ac:dyDescent="0.2">
      <c r="A87" s="201">
        <v>63</v>
      </c>
      <c r="B87" s="201">
        <v>73</v>
      </c>
      <c r="C87" s="201" t="s">
        <v>325</v>
      </c>
      <c r="D87" s="201" t="s">
        <v>326</v>
      </c>
      <c r="E87" s="201"/>
      <c r="F87" s="201" t="s">
        <v>235</v>
      </c>
      <c r="G87" s="201">
        <v>1.7</v>
      </c>
      <c r="H87" s="201" t="s">
        <v>47</v>
      </c>
      <c r="I87" s="201" t="s">
        <v>97</v>
      </c>
      <c r="J87" s="201" t="s">
        <v>47</v>
      </c>
      <c r="K87" s="201">
        <v>1.7</v>
      </c>
      <c r="L87" s="203">
        <f t="shared" si="2"/>
        <v>1.7</v>
      </c>
      <c r="M87" s="202">
        <v>45017</v>
      </c>
      <c r="N87" s="201" t="s">
        <v>108</v>
      </c>
      <c r="O87" s="201" t="s">
        <v>270</v>
      </c>
      <c r="P87" s="201" t="s">
        <v>97</v>
      </c>
      <c r="Q87" s="224" t="s">
        <v>327</v>
      </c>
      <c r="R87" s="201" t="s">
        <v>328</v>
      </c>
      <c r="S87" s="201"/>
      <c r="T87" s="201" t="s">
        <v>246</v>
      </c>
      <c r="U87" s="201"/>
      <c r="V87" s="201" t="s">
        <v>329</v>
      </c>
      <c r="W87" s="201" t="s">
        <v>97</v>
      </c>
      <c r="X87" s="201" t="s">
        <v>330</v>
      </c>
      <c r="Y87" s="201" t="s">
        <v>278</v>
      </c>
      <c r="Z87" s="201"/>
      <c r="AA87" s="201"/>
      <c r="AB87" s="201">
        <v>100</v>
      </c>
      <c r="AC87" s="201">
        <v>3</v>
      </c>
      <c r="AD87" s="201">
        <v>10</v>
      </c>
      <c r="AE87" s="201"/>
      <c r="AF87" s="201"/>
      <c r="AG87" s="201">
        <v>3000</v>
      </c>
      <c r="AH87" s="201" t="s">
        <v>3440</v>
      </c>
      <c r="AI87" s="201"/>
      <c r="AJ87" s="204" t="s">
        <v>101</v>
      </c>
      <c r="AK87" s="201"/>
      <c r="AL87" s="201" t="s">
        <v>331</v>
      </c>
      <c r="AM87" s="201" t="s">
        <v>97</v>
      </c>
      <c r="AN87" s="202">
        <v>45859</v>
      </c>
      <c r="AO87" s="201" t="b">
        <f t="shared" si="3"/>
        <v>1</v>
      </c>
    </row>
    <row r="88" spans="1:41" x14ac:dyDescent="0.2">
      <c r="A88" s="201">
        <v>63</v>
      </c>
      <c r="B88" s="201">
        <v>73</v>
      </c>
      <c r="C88" s="201" t="s">
        <v>325</v>
      </c>
      <c r="D88" s="201" t="s">
        <v>326</v>
      </c>
      <c r="E88" s="201"/>
      <c r="F88" s="201" t="s">
        <v>596</v>
      </c>
      <c r="G88" s="201">
        <v>3300</v>
      </c>
      <c r="H88" s="201" t="s">
        <v>47</v>
      </c>
      <c r="I88" s="201" t="s">
        <v>97</v>
      </c>
      <c r="J88" s="201" t="s">
        <v>29</v>
      </c>
      <c r="K88" s="201">
        <v>5000</v>
      </c>
      <c r="L88" s="203">
        <f t="shared" si="2"/>
        <v>5000</v>
      </c>
      <c r="M88" s="202">
        <v>42948</v>
      </c>
      <c r="N88" s="201" t="s">
        <v>250</v>
      </c>
      <c r="O88" s="201" t="s">
        <v>270</v>
      </c>
      <c r="P88" s="201" t="s">
        <v>97</v>
      </c>
      <c r="Q88" s="224" t="s">
        <v>640</v>
      </c>
      <c r="R88" s="201" t="s">
        <v>641</v>
      </c>
      <c r="S88" s="201"/>
      <c r="T88" s="201" t="s">
        <v>283</v>
      </c>
      <c r="U88" s="201"/>
      <c r="V88" s="201" t="s">
        <v>642</v>
      </c>
      <c r="W88" s="201" t="s">
        <v>97</v>
      </c>
      <c r="X88" s="201" t="s">
        <v>643</v>
      </c>
      <c r="Y88" s="201" t="s">
        <v>97</v>
      </c>
      <c r="Z88" s="201" t="s">
        <v>644</v>
      </c>
      <c r="AA88" s="201">
        <v>3</v>
      </c>
      <c r="AB88" s="201">
        <v>10</v>
      </c>
      <c r="AC88" s="201"/>
      <c r="AD88" s="201"/>
      <c r="AE88" s="201"/>
      <c r="AF88" s="201"/>
      <c r="AG88" s="201">
        <v>30</v>
      </c>
      <c r="AH88" s="201"/>
      <c r="AI88" s="201"/>
      <c r="AJ88" s="204" t="s">
        <v>101</v>
      </c>
      <c r="AK88" s="201" t="s">
        <v>645</v>
      </c>
      <c r="AL88" s="201" t="s">
        <v>3417</v>
      </c>
      <c r="AM88" s="201" t="s">
        <v>97</v>
      </c>
      <c r="AN88" s="202">
        <v>45672</v>
      </c>
      <c r="AO88" s="201" t="b">
        <f t="shared" si="3"/>
        <v>0</v>
      </c>
    </row>
    <row r="89" spans="1:41" x14ac:dyDescent="0.2">
      <c r="A89" s="201">
        <v>63</v>
      </c>
      <c r="B89" s="201">
        <v>73</v>
      </c>
      <c r="C89" s="201" t="s">
        <v>325</v>
      </c>
      <c r="D89" s="201" t="s">
        <v>326</v>
      </c>
      <c r="E89" s="201"/>
      <c r="F89" s="201" t="s">
        <v>596</v>
      </c>
      <c r="G89" s="201">
        <v>3300</v>
      </c>
      <c r="H89" s="201" t="s">
        <v>47</v>
      </c>
      <c r="I89" s="201" t="s">
        <v>97</v>
      </c>
      <c r="J89" s="201" t="s">
        <v>47</v>
      </c>
      <c r="K89" s="201">
        <v>3300</v>
      </c>
      <c r="L89" s="203">
        <f t="shared" si="2"/>
        <v>3300</v>
      </c>
      <c r="M89" s="202">
        <v>45017</v>
      </c>
      <c r="N89" s="201" t="s">
        <v>98</v>
      </c>
      <c r="O89" s="201" t="s">
        <v>353</v>
      </c>
      <c r="P89" s="201" t="s">
        <v>97</v>
      </c>
      <c r="Q89" s="224" t="s">
        <v>637</v>
      </c>
      <c r="R89" s="201" t="s">
        <v>638</v>
      </c>
      <c r="S89" s="201"/>
      <c r="T89" s="201" t="s">
        <v>349</v>
      </c>
      <c r="U89" s="201"/>
      <c r="V89" s="201" t="s">
        <v>639</v>
      </c>
      <c r="W89" s="201" t="s">
        <v>278</v>
      </c>
      <c r="X89" s="201"/>
      <c r="Y89" s="201" t="s">
        <v>97</v>
      </c>
      <c r="Z89" s="201" t="s">
        <v>464</v>
      </c>
      <c r="AA89" s="201">
        <v>6</v>
      </c>
      <c r="AB89" s="201">
        <v>30</v>
      </c>
      <c r="AC89" s="201"/>
      <c r="AD89" s="201"/>
      <c r="AE89" s="201"/>
      <c r="AF89" s="201"/>
      <c r="AG89" s="201">
        <v>200</v>
      </c>
      <c r="AH89" s="201"/>
      <c r="AI89" s="201"/>
      <c r="AJ89" s="204" t="s">
        <v>101</v>
      </c>
      <c r="AK89" s="201"/>
      <c r="AL89" s="201" t="s">
        <v>3417</v>
      </c>
      <c r="AM89" s="201" t="s">
        <v>97</v>
      </c>
      <c r="AN89" s="202">
        <v>45672</v>
      </c>
      <c r="AO89" s="201" t="b">
        <f t="shared" si="3"/>
        <v>1</v>
      </c>
    </row>
    <row r="90" spans="1:41" x14ac:dyDescent="0.2">
      <c r="A90" s="201">
        <v>64</v>
      </c>
      <c r="B90" s="201">
        <v>75</v>
      </c>
      <c r="C90" s="201" t="s">
        <v>1043</v>
      </c>
      <c r="D90" s="201" t="s">
        <v>1044</v>
      </c>
      <c r="E90" s="201"/>
      <c r="F90" s="201" t="s">
        <v>235</v>
      </c>
      <c r="G90" s="201">
        <v>2</v>
      </c>
      <c r="H90" s="201" t="s">
        <v>47</v>
      </c>
      <c r="I90" s="201" t="s">
        <v>97</v>
      </c>
      <c r="J90" s="201" t="s">
        <v>47</v>
      </c>
      <c r="K90" s="201">
        <v>2</v>
      </c>
      <c r="L90" s="203">
        <f t="shared" si="2"/>
        <v>2</v>
      </c>
      <c r="M90" s="202">
        <v>41456</v>
      </c>
      <c r="N90" s="201" t="s">
        <v>267</v>
      </c>
      <c r="O90" s="201" t="s">
        <v>410</v>
      </c>
      <c r="P90" s="201" t="s">
        <v>97</v>
      </c>
      <c r="Q90" s="224" t="s">
        <v>1649</v>
      </c>
      <c r="R90" s="201" t="s">
        <v>1650</v>
      </c>
      <c r="S90" s="201"/>
      <c r="T90" s="201" t="s">
        <v>349</v>
      </c>
      <c r="U90" s="201"/>
      <c r="V90" s="201" t="s">
        <v>1651</v>
      </c>
      <c r="W90" s="201" t="s">
        <v>97</v>
      </c>
      <c r="X90" s="201" t="s">
        <v>241</v>
      </c>
      <c r="Y90" s="201" t="s">
        <v>97</v>
      </c>
      <c r="Z90" s="201" t="s">
        <v>1652</v>
      </c>
      <c r="AA90" s="201">
        <v>10</v>
      </c>
      <c r="AB90" s="201">
        <v>30</v>
      </c>
      <c r="AC90" s="201"/>
      <c r="AD90" s="201"/>
      <c r="AE90" s="201"/>
      <c r="AF90" s="201"/>
      <c r="AG90" s="201">
        <v>300</v>
      </c>
      <c r="AH90" s="201"/>
      <c r="AI90" s="201"/>
      <c r="AJ90" s="204" t="s">
        <v>101</v>
      </c>
      <c r="AK90" s="201"/>
      <c r="AL90" s="201" t="s">
        <v>1046</v>
      </c>
      <c r="AM90" s="201" t="s">
        <v>278</v>
      </c>
      <c r="AN90" s="202">
        <v>45672</v>
      </c>
      <c r="AO90" s="201" t="b">
        <f t="shared" si="3"/>
        <v>1</v>
      </c>
    </row>
    <row r="91" spans="1:41" x14ac:dyDescent="0.2">
      <c r="A91" s="201">
        <v>64</v>
      </c>
      <c r="B91" s="201">
        <v>75</v>
      </c>
      <c r="C91" s="201" t="s">
        <v>1043</v>
      </c>
      <c r="D91" s="201" t="s">
        <v>1044</v>
      </c>
      <c r="E91" s="201"/>
      <c r="F91" s="201" t="s">
        <v>235</v>
      </c>
      <c r="G91" s="201">
        <v>2</v>
      </c>
      <c r="H91" s="201" t="s">
        <v>47</v>
      </c>
      <c r="I91" s="201" t="s">
        <v>97</v>
      </c>
      <c r="J91" s="201" t="s">
        <v>43</v>
      </c>
      <c r="K91" s="201">
        <v>2</v>
      </c>
      <c r="L91" s="203">
        <f t="shared" si="2"/>
        <v>2</v>
      </c>
      <c r="M91" s="202">
        <v>37565</v>
      </c>
      <c r="N91" s="201" t="s">
        <v>98</v>
      </c>
      <c r="O91" s="201" t="s">
        <v>410</v>
      </c>
      <c r="P91" s="201" t="s">
        <v>97</v>
      </c>
      <c r="Q91" s="224" t="s">
        <v>1653</v>
      </c>
      <c r="R91" s="201" t="s">
        <v>1654</v>
      </c>
      <c r="S91" s="201"/>
      <c r="T91" s="201" t="s">
        <v>239</v>
      </c>
      <c r="U91" s="201"/>
      <c r="V91" s="201" t="s">
        <v>240</v>
      </c>
      <c r="W91" s="201" t="s">
        <v>97</v>
      </c>
      <c r="X91" s="201" t="s">
        <v>241</v>
      </c>
      <c r="Y91" s="201" t="s">
        <v>97</v>
      </c>
      <c r="Z91" s="201" t="s">
        <v>1655</v>
      </c>
      <c r="AA91" s="201">
        <v>3</v>
      </c>
      <c r="AB91" s="201">
        <v>10</v>
      </c>
      <c r="AC91" s="201">
        <v>10</v>
      </c>
      <c r="AD91" s="201"/>
      <c r="AE91" s="201">
        <v>3</v>
      </c>
      <c r="AF91" s="201"/>
      <c r="AG91" s="201">
        <v>1000</v>
      </c>
      <c r="AH91" s="201" t="s">
        <v>1656</v>
      </c>
      <c r="AI91" s="201"/>
      <c r="AJ91" s="204" t="s">
        <v>101</v>
      </c>
      <c r="AK91" s="201"/>
      <c r="AL91" s="201" t="s">
        <v>1046</v>
      </c>
      <c r="AM91" s="201" t="s">
        <v>278</v>
      </c>
      <c r="AN91" s="202">
        <v>45672</v>
      </c>
      <c r="AO91" s="201" t="b">
        <f t="shared" si="3"/>
        <v>0</v>
      </c>
    </row>
    <row r="92" spans="1:41" x14ac:dyDescent="0.2">
      <c r="A92" s="201">
        <v>64</v>
      </c>
      <c r="B92" s="201">
        <v>75</v>
      </c>
      <c r="C92" s="201" t="s">
        <v>1043</v>
      </c>
      <c r="D92" s="201" t="s">
        <v>1044</v>
      </c>
      <c r="E92" s="201"/>
      <c r="F92" s="201" t="s">
        <v>596</v>
      </c>
      <c r="G92" s="201">
        <v>660</v>
      </c>
      <c r="H92" s="201" t="s">
        <v>47</v>
      </c>
      <c r="I92" s="201" t="s">
        <v>278</v>
      </c>
      <c r="J92" s="201" t="s">
        <v>47</v>
      </c>
      <c r="K92" s="201">
        <v>660</v>
      </c>
      <c r="L92" s="203">
        <f t="shared" si="2"/>
        <v>660</v>
      </c>
      <c r="M92" s="202">
        <v>41456</v>
      </c>
      <c r="N92" s="201" t="s">
        <v>267</v>
      </c>
      <c r="O92" s="201" t="s">
        <v>353</v>
      </c>
      <c r="P92" s="201" t="s">
        <v>97</v>
      </c>
      <c r="Q92" s="224" t="s">
        <v>1657</v>
      </c>
      <c r="R92" s="201" t="s">
        <v>1658</v>
      </c>
      <c r="S92" s="201"/>
      <c r="T92" s="201" t="s">
        <v>349</v>
      </c>
      <c r="U92" s="201"/>
      <c r="V92" s="201" t="s">
        <v>650</v>
      </c>
      <c r="W92" s="201" t="s">
        <v>278</v>
      </c>
      <c r="X92" s="201"/>
      <c r="Y92" s="201" t="s">
        <v>97</v>
      </c>
      <c r="Z92" s="201" t="s">
        <v>1652</v>
      </c>
      <c r="AA92" s="201">
        <v>3</v>
      </c>
      <c r="AB92" s="201">
        <v>30</v>
      </c>
      <c r="AC92" s="201"/>
      <c r="AD92" s="201"/>
      <c r="AE92" s="201"/>
      <c r="AF92" s="201"/>
      <c r="AG92" s="201">
        <v>100</v>
      </c>
      <c r="AH92" s="201" t="s">
        <v>1659</v>
      </c>
      <c r="AI92" s="201" t="s">
        <v>1660</v>
      </c>
      <c r="AJ92" s="204" t="s">
        <v>101</v>
      </c>
      <c r="AK92" s="201"/>
      <c r="AL92" s="201" t="s">
        <v>1046</v>
      </c>
      <c r="AM92" s="201" t="s">
        <v>278</v>
      </c>
      <c r="AN92" s="202">
        <v>45672</v>
      </c>
      <c r="AO92" s="201" t="b">
        <f t="shared" si="3"/>
        <v>1</v>
      </c>
    </row>
    <row r="93" spans="1:41" x14ac:dyDescent="0.2">
      <c r="A93" s="201">
        <v>65</v>
      </c>
      <c r="B93" s="201">
        <v>333</v>
      </c>
      <c r="C93" s="201" t="s">
        <v>646</v>
      </c>
      <c r="D93" s="201" t="s">
        <v>647</v>
      </c>
      <c r="E93" s="201"/>
      <c r="F93" s="201" t="s">
        <v>235</v>
      </c>
      <c r="G93" s="201" t="s">
        <v>1661</v>
      </c>
      <c r="H93" s="201" t="s">
        <v>1661</v>
      </c>
      <c r="I93" s="201" t="s">
        <v>278</v>
      </c>
      <c r="J93" s="201" t="s">
        <v>43</v>
      </c>
      <c r="K93" s="201">
        <v>5000</v>
      </c>
      <c r="L93" s="203">
        <f t="shared" si="2"/>
        <v>5000</v>
      </c>
      <c r="M93" s="202">
        <v>37890</v>
      </c>
      <c r="N93" s="201" t="s">
        <v>267</v>
      </c>
      <c r="O93" s="201" t="s">
        <v>353</v>
      </c>
      <c r="P93" s="201" t="s">
        <v>97</v>
      </c>
      <c r="Q93" s="224" t="s">
        <v>1662</v>
      </c>
      <c r="R93" s="201" t="s">
        <v>1663</v>
      </c>
      <c r="S93" s="201"/>
      <c r="T93" s="201" t="s">
        <v>246</v>
      </c>
      <c r="U93" s="201"/>
      <c r="V93" s="201" t="s">
        <v>1664</v>
      </c>
      <c r="W93" s="201" t="s">
        <v>97</v>
      </c>
      <c r="X93" s="201" t="s">
        <v>1665</v>
      </c>
      <c r="Y93" s="201" t="s">
        <v>97</v>
      </c>
      <c r="Z93" s="201" t="s">
        <v>1666</v>
      </c>
      <c r="AA93" s="201">
        <v>3</v>
      </c>
      <c r="AB93" s="201">
        <v>10</v>
      </c>
      <c r="AC93" s="201"/>
      <c r="AD93" s="201"/>
      <c r="AE93" s="201">
        <v>10</v>
      </c>
      <c r="AF93" s="201"/>
      <c r="AG93" s="201">
        <v>300</v>
      </c>
      <c r="AH93" s="201"/>
      <c r="AI93" s="201"/>
      <c r="AJ93" s="204" t="s">
        <v>101</v>
      </c>
      <c r="AK93" s="201"/>
      <c r="AL93" s="201" t="s">
        <v>1667</v>
      </c>
      <c r="AM93" s="201" t="s">
        <v>97</v>
      </c>
      <c r="AN93" s="202">
        <v>45859</v>
      </c>
      <c r="AO93" s="201" t="b">
        <f t="shared" si="3"/>
        <v>0</v>
      </c>
    </row>
    <row r="94" spans="1:41" x14ac:dyDescent="0.2">
      <c r="A94" s="201">
        <v>65</v>
      </c>
      <c r="B94" s="201">
        <v>333</v>
      </c>
      <c r="C94" s="201" t="s">
        <v>646</v>
      </c>
      <c r="D94" s="201" t="s">
        <v>647</v>
      </c>
      <c r="E94" s="201"/>
      <c r="F94" s="201" t="s">
        <v>596</v>
      </c>
      <c r="G94" s="201">
        <v>2900</v>
      </c>
      <c r="H94" s="201" t="s">
        <v>29</v>
      </c>
      <c r="I94" s="201" t="s">
        <v>97</v>
      </c>
      <c r="J94" s="201" t="s">
        <v>47</v>
      </c>
      <c r="K94" s="201">
        <v>13000</v>
      </c>
      <c r="L94" s="203">
        <f t="shared" si="2"/>
        <v>13000</v>
      </c>
      <c r="M94" s="202">
        <v>36251</v>
      </c>
      <c r="N94" s="201" t="s">
        <v>108</v>
      </c>
      <c r="O94" s="201" t="s">
        <v>258</v>
      </c>
      <c r="P94" s="201" t="s">
        <v>97</v>
      </c>
      <c r="Q94" s="224" t="s">
        <v>652</v>
      </c>
      <c r="R94" s="201" t="s">
        <v>3418</v>
      </c>
      <c r="S94" s="201"/>
      <c r="T94" s="201" t="s">
        <v>246</v>
      </c>
      <c r="U94" s="201"/>
      <c r="V94" s="201" t="s">
        <v>622</v>
      </c>
      <c r="W94" s="201" t="s">
        <v>278</v>
      </c>
      <c r="X94" s="201"/>
      <c r="Y94" s="201" t="s">
        <v>278</v>
      </c>
      <c r="Z94" s="201"/>
      <c r="AA94" s="201"/>
      <c r="AB94" s="201">
        <v>10</v>
      </c>
      <c r="AC94" s="201">
        <v>6</v>
      </c>
      <c r="AD94" s="201"/>
      <c r="AE94" s="201"/>
      <c r="AF94" s="201"/>
      <c r="AG94" s="201">
        <v>60</v>
      </c>
      <c r="AH94" s="201"/>
      <c r="AI94" s="201"/>
      <c r="AJ94" s="204" t="s">
        <v>101</v>
      </c>
      <c r="AK94" s="201"/>
      <c r="AL94" s="201" t="s">
        <v>651</v>
      </c>
      <c r="AM94" s="201" t="s">
        <v>97</v>
      </c>
      <c r="AN94" s="202">
        <v>45859</v>
      </c>
      <c r="AO94" s="201" t="b">
        <f t="shared" si="3"/>
        <v>0</v>
      </c>
    </row>
    <row r="95" spans="1:41" x14ac:dyDescent="0.2">
      <c r="A95" s="201">
        <v>65</v>
      </c>
      <c r="B95" s="201">
        <v>333</v>
      </c>
      <c r="C95" s="201" t="s">
        <v>646</v>
      </c>
      <c r="D95" s="201" t="s">
        <v>647</v>
      </c>
      <c r="E95" s="201"/>
      <c r="F95" s="201" t="s">
        <v>596</v>
      </c>
      <c r="G95" s="201">
        <v>2900</v>
      </c>
      <c r="H95" s="201" t="s">
        <v>29</v>
      </c>
      <c r="I95" s="201" t="s">
        <v>97</v>
      </c>
      <c r="J95" s="201" t="s">
        <v>47</v>
      </c>
      <c r="K95" s="201">
        <v>13000</v>
      </c>
      <c r="L95" s="203">
        <f t="shared" si="2"/>
        <v>13000</v>
      </c>
      <c r="M95" s="202">
        <v>36251</v>
      </c>
      <c r="N95" s="201" t="s">
        <v>108</v>
      </c>
      <c r="O95" s="201" t="s">
        <v>236</v>
      </c>
      <c r="P95" s="201" t="s">
        <v>97</v>
      </c>
      <c r="Q95" s="224" t="s">
        <v>652</v>
      </c>
      <c r="R95" s="201" t="s">
        <v>3418</v>
      </c>
      <c r="S95" s="201"/>
      <c r="T95" s="201" t="s">
        <v>246</v>
      </c>
      <c r="U95" s="201"/>
      <c r="V95" s="201" t="s">
        <v>622</v>
      </c>
      <c r="W95" s="201" t="s">
        <v>278</v>
      </c>
      <c r="X95" s="201"/>
      <c r="Y95" s="201" t="s">
        <v>278</v>
      </c>
      <c r="Z95" s="201"/>
      <c r="AA95" s="201"/>
      <c r="AB95" s="201">
        <v>10</v>
      </c>
      <c r="AC95" s="201">
        <v>6</v>
      </c>
      <c r="AD95" s="201"/>
      <c r="AE95" s="201"/>
      <c r="AF95" s="201"/>
      <c r="AG95" s="201">
        <v>60</v>
      </c>
      <c r="AH95" s="201"/>
      <c r="AI95" s="201"/>
      <c r="AJ95" s="204" t="s">
        <v>101</v>
      </c>
      <c r="AK95" s="201"/>
      <c r="AL95" s="201" t="s">
        <v>651</v>
      </c>
      <c r="AM95" s="201" t="s">
        <v>97</v>
      </c>
      <c r="AN95" s="202">
        <v>45859</v>
      </c>
      <c r="AO95" s="201" t="b">
        <f t="shared" si="3"/>
        <v>0</v>
      </c>
    </row>
    <row r="96" spans="1:41" x14ac:dyDescent="0.2">
      <c r="A96" s="201">
        <v>65</v>
      </c>
      <c r="B96" s="201">
        <v>333</v>
      </c>
      <c r="C96" s="201" t="s">
        <v>646</v>
      </c>
      <c r="D96" s="201" t="s">
        <v>647</v>
      </c>
      <c r="E96" s="201"/>
      <c r="F96" s="201" t="s">
        <v>596</v>
      </c>
      <c r="G96" s="201">
        <v>2900</v>
      </c>
      <c r="H96" s="201" t="s">
        <v>29</v>
      </c>
      <c r="I96" s="201" t="s">
        <v>97</v>
      </c>
      <c r="J96" s="201" t="s">
        <v>29</v>
      </c>
      <c r="K96" s="201">
        <v>2900</v>
      </c>
      <c r="L96" s="203">
        <f t="shared" si="2"/>
        <v>2900</v>
      </c>
      <c r="M96" s="202">
        <v>44105</v>
      </c>
      <c r="N96" s="201" t="s">
        <v>108</v>
      </c>
      <c r="O96" s="201" t="s">
        <v>270</v>
      </c>
      <c r="P96" s="201" t="s">
        <v>97</v>
      </c>
      <c r="Q96" s="224" t="s">
        <v>648</v>
      </c>
      <c r="R96" s="201" t="s">
        <v>649</v>
      </c>
      <c r="S96" s="201"/>
      <c r="T96" s="201" t="s">
        <v>246</v>
      </c>
      <c r="U96" s="201"/>
      <c r="V96" s="201" t="s">
        <v>650</v>
      </c>
      <c r="W96" s="201" t="s">
        <v>278</v>
      </c>
      <c r="X96" s="201"/>
      <c r="Y96" s="201" t="s">
        <v>278</v>
      </c>
      <c r="Z96" s="201"/>
      <c r="AA96" s="201"/>
      <c r="AB96" s="201">
        <v>10</v>
      </c>
      <c r="AC96" s="201">
        <v>10</v>
      </c>
      <c r="AD96" s="201"/>
      <c r="AE96" s="201"/>
      <c r="AF96" s="201"/>
      <c r="AG96" s="201">
        <v>100</v>
      </c>
      <c r="AH96" s="201"/>
      <c r="AI96" s="201"/>
      <c r="AJ96" s="204" t="s">
        <v>101</v>
      </c>
      <c r="AK96" s="201"/>
      <c r="AL96" s="201" t="s">
        <v>651</v>
      </c>
      <c r="AM96" s="201" t="s">
        <v>97</v>
      </c>
      <c r="AN96" s="202">
        <v>45859</v>
      </c>
      <c r="AO96" s="201" t="b">
        <f t="shared" si="3"/>
        <v>1</v>
      </c>
    </row>
    <row r="97" spans="1:41" x14ac:dyDescent="0.2">
      <c r="A97" s="201">
        <v>69</v>
      </c>
      <c r="B97" s="201">
        <v>79</v>
      </c>
      <c r="C97" s="201" t="s">
        <v>1668</v>
      </c>
      <c r="D97" s="201" t="s">
        <v>1669</v>
      </c>
      <c r="E97" s="201"/>
      <c r="F97" s="201" t="s">
        <v>235</v>
      </c>
      <c r="G97" s="201">
        <v>30000</v>
      </c>
      <c r="H97" s="201" t="s">
        <v>45</v>
      </c>
      <c r="I97" s="201" t="s">
        <v>278</v>
      </c>
      <c r="J97" s="201" t="s">
        <v>45</v>
      </c>
      <c r="K97" s="201">
        <v>30000</v>
      </c>
      <c r="L97" s="203">
        <f t="shared" si="2"/>
        <v>30000</v>
      </c>
      <c r="M97" s="202">
        <v>39862</v>
      </c>
      <c r="N97" s="201" t="s">
        <v>250</v>
      </c>
      <c r="O97" s="201" t="s">
        <v>353</v>
      </c>
      <c r="P97" s="201" t="s">
        <v>97</v>
      </c>
      <c r="Q97" s="224" t="s">
        <v>1670</v>
      </c>
      <c r="R97" s="201" t="s">
        <v>1671</v>
      </c>
      <c r="S97" s="201"/>
      <c r="T97" s="201" t="s">
        <v>253</v>
      </c>
      <c r="U97" s="201"/>
      <c r="V97" s="201" t="s">
        <v>1672</v>
      </c>
      <c r="W97" s="201" t="s">
        <v>97</v>
      </c>
      <c r="X97" s="201" t="s">
        <v>1673</v>
      </c>
      <c r="Y97" s="201" t="s">
        <v>97</v>
      </c>
      <c r="Z97" s="201" t="s">
        <v>1674</v>
      </c>
      <c r="AA97" s="201">
        <v>3</v>
      </c>
      <c r="AB97" s="201">
        <v>10</v>
      </c>
      <c r="AC97" s="201"/>
      <c r="AD97" s="201"/>
      <c r="AE97" s="201">
        <v>3</v>
      </c>
      <c r="AF97" s="201"/>
      <c r="AG97" s="201">
        <v>100</v>
      </c>
      <c r="AH97" s="201"/>
      <c r="AI97" s="201"/>
      <c r="AJ97" s="204" t="s">
        <v>101</v>
      </c>
      <c r="AK97" s="201"/>
      <c r="AL97" s="201" t="s">
        <v>1675</v>
      </c>
      <c r="AM97" s="201" t="s">
        <v>278</v>
      </c>
      <c r="AN97" s="202">
        <v>45672</v>
      </c>
      <c r="AO97" s="201" t="b">
        <f t="shared" si="3"/>
        <v>1</v>
      </c>
    </row>
    <row r="98" spans="1:41" x14ac:dyDescent="0.2">
      <c r="A98" s="201">
        <v>69</v>
      </c>
      <c r="B98" s="201">
        <v>79</v>
      </c>
      <c r="C98" s="201" t="s">
        <v>1668</v>
      </c>
      <c r="D98" s="201" t="s">
        <v>1669</v>
      </c>
      <c r="E98" s="201"/>
      <c r="F98" s="201" t="s">
        <v>596</v>
      </c>
      <c r="G98" s="201">
        <v>30000</v>
      </c>
      <c r="H98" s="201" t="s">
        <v>36</v>
      </c>
      <c r="I98" s="201" t="s">
        <v>278</v>
      </c>
      <c r="J98" s="201" t="s">
        <v>36</v>
      </c>
      <c r="K98" s="201">
        <v>30000</v>
      </c>
      <c r="L98" s="203">
        <f t="shared" si="2"/>
        <v>30000</v>
      </c>
      <c r="M98" s="202">
        <v>45058</v>
      </c>
      <c r="N98" s="201" t="s">
        <v>98</v>
      </c>
      <c r="O98" s="201" t="s">
        <v>353</v>
      </c>
      <c r="P98" s="201" t="s">
        <v>97</v>
      </c>
      <c r="Q98" s="224"/>
      <c r="R98" s="201" t="s">
        <v>1676</v>
      </c>
      <c r="S98" s="201"/>
      <c r="T98" s="201"/>
      <c r="U98" s="201"/>
      <c r="V98" s="201"/>
      <c r="W98" s="201"/>
      <c r="X98" s="201"/>
      <c r="Y98" s="201"/>
      <c r="Z98" s="201"/>
      <c r="AA98" s="201"/>
      <c r="AB98" s="201"/>
      <c r="AC98" s="201"/>
      <c r="AD98" s="201"/>
      <c r="AE98" s="201"/>
      <c r="AF98" s="201"/>
      <c r="AG98" s="201"/>
      <c r="AH98" s="201"/>
      <c r="AI98" s="201"/>
      <c r="AJ98" s="211" t="s">
        <v>157</v>
      </c>
      <c r="AK98" s="201"/>
      <c r="AL98" s="201" t="s">
        <v>1675</v>
      </c>
      <c r="AM98" s="201" t="s">
        <v>97</v>
      </c>
      <c r="AN98" s="202">
        <v>45672</v>
      </c>
      <c r="AO98" s="201" t="b">
        <f t="shared" si="3"/>
        <v>1</v>
      </c>
    </row>
    <row r="99" spans="1:41" x14ac:dyDescent="0.2">
      <c r="A99" s="201">
        <v>70</v>
      </c>
      <c r="B99" s="201">
        <v>80</v>
      </c>
      <c r="C99" s="201" t="s">
        <v>1677</v>
      </c>
      <c r="D99" s="201" t="s">
        <v>1678</v>
      </c>
      <c r="E99" s="201"/>
      <c r="F99" s="201" t="s">
        <v>235</v>
      </c>
      <c r="G99" s="201">
        <v>5000</v>
      </c>
      <c r="H99" s="201" t="s">
        <v>43</v>
      </c>
      <c r="I99" s="201" t="s">
        <v>278</v>
      </c>
      <c r="J99" s="201" t="s">
        <v>43</v>
      </c>
      <c r="K99" s="201">
        <v>5000</v>
      </c>
      <c r="L99" s="203">
        <f t="shared" si="2"/>
        <v>5000</v>
      </c>
      <c r="M99" s="202">
        <v>44421</v>
      </c>
      <c r="N99" s="201" t="s">
        <v>98</v>
      </c>
      <c r="O99" s="201" t="s">
        <v>368</v>
      </c>
      <c r="P99" s="201" t="s">
        <v>97</v>
      </c>
      <c r="Q99" s="224" t="s">
        <v>1052</v>
      </c>
      <c r="R99" s="201" t="s">
        <v>1679</v>
      </c>
      <c r="S99" s="201"/>
      <c r="T99" s="201" t="s">
        <v>246</v>
      </c>
      <c r="U99" s="201"/>
      <c r="V99" s="201" t="s">
        <v>240</v>
      </c>
      <c r="W99" s="201" t="s">
        <v>97</v>
      </c>
      <c r="X99" s="201" t="s">
        <v>1680</v>
      </c>
      <c r="Y99" s="201" t="s">
        <v>97</v>
      </c>
      <c r="Z99" s="201" t="s">
        <v>1681</v>
      </c>
      <c r="AA99" s="201">
        <v>3</v>
      </c>
      <c r="AB99" s="201">
        <v>10</v>
      </c>
      <c r="AC99" s="201">
        <v>3</v>
      </c>
      <c r="AD99" s="201"/>
      <c r="AE99" s="201"/>
      <c r="AF99" s="201"/>
      <c r="AG99" s="201">
        <v>100</v>
      </c>
      <c r="AH99" s="201"/>
      <c r="AI99" s="201"/>
      <c r="AJ99" s="204" t="s">
        <v>101</v>
      </c>
      <c r="AK99" s="201"/>
      <c r="AL99" s="201" t="s">
        <v>1682</v>
      </c>
      <c r="AM99" s="201" t="s">
        <v>97</v>
      </c>
      <c r="AN99" s="202">
        <v>45672</v>
      </c>
      <c r="AO99" s="201" t="b">
        <f t="shared" si="3"/>
        <v>1</v>
      </c>
    </row>
    <row r="100" spans="1:41" x14ac:dyDescent="0.2">
      <c r="A100" s="201">
        <v>70</v>
      </c>
      <c r="B100" s="201">
        <v>80</v>
      </c>
      <c r="C100" s="201" t="s">
        <v>1677</v>
      </c>
      <c r="D100" s="201" t="s">
        <v>1678</v>
      </c>
      <c r="E100" s="201"/>
      <c r="F100" s="201" t="s">
        <v>596</v>
      </c>
      <c r="G100" s="201">
        <v>15000</v>
      </c>
      <c r="H100" s="201" t="s">
        <v>36</v>
      </c>
      <c r="I100" s="201" t="s">
        <v>278</v>
      </c>
      <c r="J100" s="201" t="s">
        <v>36</v>
      </c>
      <c r="K100" s="201">
        <v>15000</v>
      </c>
      <c r="L100" s="203">
        <f t="shared" si="2"/>
        <v>15000</v>
      </c>
      <c r="M100" s="202">
        <v>45000</v>
      </c>
      <c r="N100" s="201" t="s">
        <v>98</v>
      </c>
      <c r="O100" s="201" t="s">
        <v>270</v>
      </c>
      <c r="P100" s="201" t="s">
        <v>97</v>
      </c>
      <c r="Q100" s="224" t="s">
        <v>1300</v>
      </c>
      <c r="R100" s="201" t="s">
        <v>1683</v>
      </c>
      <c r="S100" s="201"/>
      <c r="T100" s="201" t="s">
        <v>253</v>
      </c>
      <c r="U100" s="201"/>
      <c r="V100" s="201" t="s">
        <v>1684</v>
      </c>
      <c r="W100" s="201" t="s">
        <v>278</v>
      </c>
      <c r="X100" s="201" t="s">
        <v>1685</v>
      </c>
      <c r="Y100" s="201" t="s">
        <v>97</v>
      </c>
      <c r="Z100" s="201" t="s">
        <v>464</v>
      </c>
      <c r="AA100" s="201">
        <v>3</v>
      </c>
      <c r="AB100" s="201">
        <v>10</v>
      </c>
      <c r="AC100" s="201"/>
      <c r="AD100" s="201"/>
      <c r="AE100" s="201">
        <v>3</v>
      </c>
      <c r="AF100" s="201"/>
      <c r="AG100" s="201">
        <v>90</v>
      </c>
      <c r="AH100" s="201"/>
      <c r="AI100" s="201" t="s">
        <v>1686</v>
      </c>
      <c r="AJ100" s="211" t="s">
        <v>157</v>
      </c>
      <c r="AK100" s="201"/>
      <c r="AL100" s="201" t="s">
        <v>1682</v>
      </c>
      <c r="AM100" s="201" t="s">
        <v>97</v>
      </c>
      <c r="AN100" s="202">
        <v>45672</v>
      </c>
      <c r="AO100" s="201" t="b">
        <f t="shared" si="3"/>
        <v>1</v>
      </c>
    </row>
    <row r="101" spans="1:41" x14ac:dyDescent="0.2">
      <c r="A101" s="201">
        <v>75</v>
      </c>
      <c r="B101" s="201">
        <v>83</v>
      </c>
      <c r="C101" s="201" t="s">
        <v>1054</v>
      </c>
      <c r="D101" s="201" t="s">
        <v>1055</v>
      </c>
      <c r="E101" s="201">
        <v>6</v>
      </c>
      <c r="F101" s="201" t="s">
        <v>235</v>
      </c>
      <c r="G101" s="201">
        <v>0.01</v>
      </c>
      <c r="H101" s="201" t="s">
        <v>29</v>
      </c>
      <c r="I101" s="201" t="s">
        <v>97</v>
      </c>
      <c r="J101" s="201" t="s">
        <v>29</v>
      </c>
      <c r="K101" s="201">
        <v>0.01</v>
      </c>
      <c r="L101" s="203">
        <f t="shared" si="2"/>
        <v>0.01</v>
      </c>
      <c r="M101" s="202">
        <v>41153</v>
      </c>
      <c r="N101" s="201" t="s">
        <v>108</v>
      </c>
      <c r="O101" s="201" t="s">
        <v>368</v>
      </c>
      <c r="P101" s="201" t="s">
        <v>97</v>
      </c>
      <c r="Q101" s="224" t="s">
        <v>1687</v>
      </c>
      <c r="R101" s="201" t="s">
        <v>1688</v>
      </c>
      <c r="S101" s="201"/>
      <c r="T101" s="201" t="s">
        <v>239</v>
      </c>
      <c r="U101" s="201" t="s">
        <v>1689</v>
      </c>
      <c r="V101" s="201" t="s">
        <v>434</v>
      </c>
      <c r="W101" s="201" t="s">
        <v>278</v>
      </c>
      <c r="X101" s="201"/>
      <c r="Y101" s="201" t="s">
        <v>278</v>
      </c>
      <c r="Z101" s="201"/>
      <c r="AA101" s="201"/>
      <c r="AB101" s="201">
        <v>10</v>
      </c>
      <c r="AC101" s="201"/>
      <c r="AD101" s="201"/>
      <c r="AE101" s="201"/>
      <c r="AF101" s="201"/>
      <c r="AG101" s="201">
        <v>10</v>
      </c>
      <c r="AH101" s="201" t="s">
        <v>1690</v>
      </c>
      <c r="AI101" s="201"/>
      <c r="AJ101" s="204" t="s">
        <v>101</v>
      </c>
      <c r="AK101" s="201" t="s">
        <v>236</v>
      </c>
      <c r="AL101" s="201" t="s">
        <v>1058</v>
      </c>
      <c r="AM101" s="201" t="s">
        <v>278</v>
      </c>
      <c r="AN101" s="202">
        <v>45672</v>
      </c>
      <c r="AO101" s="201" t="b">
        <f t="shared" si="3"/>
        <v>1</v>
      </c>
    </row>
    <row r="102" spans="1:41" x14ac:dyDescent="0.2">
      <c r="A102" s="201">
        <v>75</v>
      </c>
      <c r="B102" s="201">
        <v>83</v>
      </c>
      <c r="C102" s="201" t="s">
        <v>1054</v>
      </c>
      <c r="D102" s="201" t="s">
        <v>1055</v>
      </c>
      <c r="E102" s="201">
        <v>6</v>
      </c>
      <c r="F102" s="201" t="s">
        <v>235</v>
      </c>
      <c r="G102" s="201">
        <v>0.01</v>
      </c>
      <c r="H102" s="201" t="s">
        <v>29</v>
      </c>
      <c r="I102" s="201" t="s">
        <v>97</v>
      </c>
      <c r="J102" s="201" t="s">
        <v>47</v>
      </c>
      <c r="K102" s="201">
        <v>0.02</v>
      </c>
      <c r="L102" s="203">
        <f t="shared" si="2"/>
        <v>0.02</v>
      </c>
      <c r="M102" s="202">
        <v>36892</v>
      </c>
      <c r="N102" s="201" t="s">
        <v>108</v>
      </c>
      <c r="O102" s="201" t="s">
        <v>368</v>
      </c>
      <c r="P102" s="201" t="s">
        <v>97</v>
      </c>
      <c r="Q102" s="224" t="s">
        <v>1691</v>
      </c>
      <c r="R102" s="201" t="s">
        <v>1692</v>
      </c>
      <c r="S102" s="201"/>
      <c r="T102" s="201" t="s">
        <v>253</v>
      </c>
      <c r="U102" s="201"/>
      <c r="V102" s="201" t="s">
        <v>1693</v>
      </c>
      <c r="W102" s="201" t="s">
        <v>97</v>
      </c>
      <c r="X102" s="201" t="s">
        <v>285</v>
      </c>
      <c r="Y102" s="201" t="s">
        <v>278</v>
      </c>
      <c r="Z102" s="201"/>
      <c r="AA102" s="201"/>
      <c r="AB102" s="201">
        <v>10</v>
      </c>
      <c r="AC102" s="201"/>
      <c r="AD102" s="201">
        <v>3</v>
      </c>
      <c r="AE102" s="201"/>
      <c r="AF102" s="201"/>
      <c r="AG102" s="201">
        <v>30</v>
      </c>
      <c r="AH102" s="201"/>
      <c r="AI102" s="201"/>
      <c r="AJ102" s="204" t="s">
        <v>101</v>
      </c>
      <c r="AK102" s="201"/>
      <c r="AL102" s="201" t="s">
        <v>1058</v>
      </c>
      <c r="AM102" s="201" t="s">
        <v>278</v>
      </c>
      <c r="AN102" s="202">
        <v>45672</v>
      </c>
      <c r="AO102" s="201" t="b">
        <f t="shared" si="3"/>
        <v>0</v>
      </c>
    </row>
    <row r="103" spans="1:41" x14ac:dyDescent="0.2">
      <c r="A103" s="201">
        <v>75</v>
      </c>
      <c r="B103" s="201">
        <v>83</v>
      </c>
      <c r="C103" s="201" t="s">
        <v>1054</v>
      </c>
      <c r="D103" s="201" t="s">
        <v>1055</v>
      </c>
      <c r="E103" s="201">
        <v>6</v>
      </c>
      <c r="F103" s="201" t="s">
        <v>596</v>
      </c>
      <c r="G103" s="201">
        <v>0.03</v>
      </c>
      <c r="H103" s="201" t="s">
        <v>29</v>
      </c>
      <c r="I103" s="201" t="s">
        <v>278</v>
      </c>
      <c r="J103" s="201" t="s">
        <v>29</v>
      </c>
      <c r="K103" s="201">
        <v>0.03</v>
      </c>
      <c r="L103" s="203">
        <f t="shared" si="2"/>
        <v>0.03</v>
      </c>
      <c r="M103" s="202">
        <v>41153</v>
      </c>
      <c r="N103" s="201" t="s">
        <v>250</v>
      </c>
      <c r="O103" s="201" t="s">
        <v>236</v>
      </c>
      <c r="P103" s="201" t="s">
        <v>97</v>
      </c>
      <c r="Q103" s="224" t="s">
        <v>1052</v>
      </c>
      <c r="R103" s="201" t="s">
        <v>1694</v>
      </c>
      <c r="S103" s="201"/>
      <c r="T103" s="201" t="s">
        <v>246</v>
      </c>
      <c r="U103" s="201"/>
      <c r="V103" s="201" t="s">
        <v>1695</v>
      </c>
      <c r="W103" s="201" t="s">
        <v>97</v>
      </c>
      <c r="X103" s="201" t="s">
        <v>1696</v>
      </c>
      <c r="Y103" s="201" t="s">
        <v>97</v>
      </c>
      <c r="Z103" s="201" t="s">
        <v>1697</v>
      </c>
      <c r="AA103" s="201">
        <v>3</v>
      </c>
      <c r="AB103" s="201">
        <v>10</v>
      </c>
      <c r="AC103" s="201">
        <v>10</v>
      </c>
      <c r="AD103" s="201"/>
      <c r="AE103" s="201"/>
      <c r="AF103" s="201"/>
      <c r="AG103" s="201">
        <v>300</v>
      </c>
      <c r="AH103" s="201"/>
      <c r="AI103" s="201"/>
      <c r="AJ103" s="204" t="s">
        <v>101</v>
      </c>
      <c r="AK103" s="201" t="s">
        <v>1698</v>
      </c>
      <c r="AL103" s="201" t="s">
        <v>1058</v>
      </c>
      <c r="AM103" s="201" t="s">
        <v>278</v>
      </c>
      <c r="AN103" s="202">
        <v>45672</v>
      </c>
      <c r="AO103" s="201" t="b">
        <f t="shared" si="3"/>
        <v>1</v>
      </c>
    </row>
    <row r="104" spans="1:41" x14ac:dyDescent="0.2">
      <c r="A104" s="201">
        <v>77</v>
      </c>
      <c r="B104" s="201">
        <v>86</v>
      </c>
      <c r="C104" s="201" t="s">
        <v>1699</v>
      </c>
      <c r="D104" s="201" t="s">
        <v>1700</v>
      </c>
      <c r="E104" s="201"/>
      <c r="F104" s="201" t="s">
        <v>235</v>
      </c>
      <c r="G104" s="201">
        <v>2.2000000000000002</v>
      </c>
      <c r="H104" s="201" t="s">
        <v>47</v>
      </c>
      <c r="I104" s="201" t="s">
        <v>278</v>
      </c>
      <c r="J104" s="201" t="s">
        <v>47</v>
      </c>
      <c r="K104" s="201">
        <v>2.2000000000000002</v>
      </c>
      <c r="L104" s="203">
        <f t="shared" si="2"/>
        <v>2.2000000000000002</v>
      </c>
      <c r="M104" s="202">
        <v>41548</v>
      </c>
      <c r="N104" s="201" t="s">
        <v>250</v>
      </c>
      <c r="O104" s="201" t="s">
        <v>236</v>
      </c>
      <c r="P104" s="201" t="s">
        <v>97</v>
      </c>
      <c r="Q104" s="224" t="s">
        <v>1701</v>
      </c>
      <c r="R104" s="201" t="s">
        <v>1702</v>
      </c>
      <c r="S104" s="201"/>
      <c r="T104" s="201" t="s">
        <v>349</v>
      </c>
      <c r="U104" s="201"/>
      <c r="V104" s="201" t="s">
        <v>514</v>
      </c>
      <c r="W104" s="201" t="s">
        <v>97</v>
      </c>
      <c r="X104" s="201" t="s">
        <v>241</v>
      </c>
      <c r="Y104" s="201" t="s">
        <v>97</v>
      </c>
      <c r="Z104" s="201" t="s">
        <v>1703</v>
      </c>
      <c r="AA104" s="201">
        <v>3</v>
      </c>
      <c r="AB104" s="201">
        <v>10</v>
      </c>
      <c r="AC104" s="201"/>
      <c r="AD104" s="201">
        <v>2</v>
      </c>
      <c r="AE104" s="201"/>
      <c r="AF104" s="201"/>
      <c r="AG104" s="201">
        <v>60</v>
      </c>
      <c r="AH104" s="201"/>
      <c r="AI104" s="201"/>
      <c r="AJ104" s="204" t="s">
        <v>101</v>
      </c>
      <c r="AK104" s="201" t="s">
        <v>1704</v>
      </c>
      <c r="AL104" s="201" t="s">
        <v>1705</v>
      </c>
      <c r="AM104" s="201" t="s">
        <v>278</v>
      </c>
      <c r="AN104" s="202">
        <v>45672</v>
      </c>
      <c r="AO104" s="201" t="b">
        <f t="shared" si="3"/>
        <v>1</v>
      </c>
    </row>
    <row r="105" spans="1:41" x14ac:dyDescent="0.2">
      <c r="A105" s="201">
        <v>77</v>
      </c>
      <c r="B105" s="201">
        <v>86</v>
      </c>
      <c r="C105" s="201" t="s">
        <v>1699</v>
      </c>
      <c r="D105" s="201" t="s">
        <v>1700</v>
      </c>
      <c r="E105" s="201"/>
      <c r="F105" s="201" t="s">
        <v>596</v>
      </c>
      <c r="G105" s="201">
        <v>50</v>
      </c>
      <c r="H105" s="201" t="s">
        <v>47</v>
      </c>
      <c r="I105" s="201" t="s">
        <v>278</v>
      </c>
      <c r="J105" s="201" t="s">
        <v>47</v>
      </c>
      <c r="K105" s="201">
        <v>50</v>
      </c>
      <c r="L105" s="203">
        <f t="shared" si="2"/>
        <v>50</v>
      </c>
      <c r="M105" s="202">
        <v>41548</v>
      </c>
      <c r="N105" s="201" t="s">
        <v>108</v>
      </c>
      <c r="O105" s="201" t="s">
        <v>258</v>
      </c>
      <c r="P105" s="201" t="s">
        <v>97</v>
      </c>
      <c r="Q105" s="224" t="s">
        <v>1706</v>
      </c>
      <c r="R105" s="201" t="s">
        <v>1707</v>
      </c>
      <c r="S105" s="201"/>
      <c r="T105" s="201" t="s">
        <v>253</v>
      </c>
      <c r="U105" s="201"/>
      <c r="V105" s="201" t="s">
        <v>784</v>
      </c>
      <c r="W105" s="201" t="s">
        <v>278</v>
      </c>
      <c r="X105" s="201"/>
      <c r="Y105" s="201" t="s">
        <v>278</v>
      </c>
      <c r="Z105" s="201"/>
      <c r="AA105" s="201"/>
      <c r="AB105" s="201">
        <v>10</v>
      </c>
      <c r="AC105" s="201"/>
      <c r="AD105" s="201"/>
      <c r="AE105" s="201"/>
      <c r="AF105" s="201"/>
      <c r="AG105" s="201">
        <v>10</v>
      </c>
      <c r="AH105" s="201"/>
      <c r="AI105" s="201"/>
      <c r="AJ105" s="204" t="s">
        <v>101</v>
      </c>
      <c r="AK105" s="201" t="s">
        <v>270</v>
      </c>
      <c r="AL105" s="201" t="s">
        <v>1705</v>
      </c>
      <c r="AM105" s="201" t="s">
        <v>278</v>
      </c>
      <c r="AN105" s="202">
        <v>45672</v>
      </c>
      <c r="AO105" s="201" t="b">
        <f t="shared" si="3"/>
        <v>1</v>
      </c>
    </row>
    <row r="106" spans="1:41" x14ac:dyDescent="0.2">
      <c r="A106" s="201">
        <v>81</v>
      </c>
      <c r="B106" s="201">
        <v>90</v>
      </c>
      <c r="C106" s="201" t="s">
        <v>337</v>
      </c>
      <c r="D106" s="201" t="s">
        <v>338</v>
      </c>
      <c r="E106" s="201"/>
      <c r="F106" s="201" t="s">
        <v>235</v>
      </c>
      <c r="G106" s="201">
        <v>300</v>
      </c>
      <c r="H106" s="201" t="s">
        <v>29</v>
      </c>
      <c r="I106" s="201" t="s">
        <v>97</v>
      </c>
      <c r="J106" s="201" t="s">
        <v>47</v>
      </c>
      <c r="K106" s="201">
        <v>800</v>
      </c>
      <c r="L106" s="203">
        <f t="shared" si="2"/>
        <v>800</v>
      </c>
      <c r="M106" s="202">
        <v>37377</v>
      </c>
      <c r="N106" s="201" t="s">
        <v>108</v>
      </c>
      <c r="O106" s="201" t="s">
        <v>270</v>
      </c>
      <c r="P106" s="201" t="s">
        <v>97</v>
      </c>
      <c r="Q106" s="224" t="s">
        <v>345</v>
      </c>
      <c r="R106" s="201" t="s">
        <v>348</v>
      </c>
      <c r="S106" s="201"/>
      <c r="T106" s="201" t="s">
        <v>349</v>
      </c>
      <c r="U106" s="201"/>
      <c r="V106" s="201" t="s">
        <v>347</v>
      </c>
      <c r="W106" s="201" t="s">
        <v>97</v>
      </c>
      <c r="X106" s="201" t="s">
        <v>285</v>
      </c>
      <c r="Y106" s="201" t="s">
        <v>278</v>
      </c>
      <c r="Z106" s="201"/>
      <c r="AA106" s="201"/>
      <c r="AB106" s="201">
        <v>10</v>
      </c>
      <c r="AC106" s="201"/>
      <c r="AD106" s="201"/>
      <c r="AE106" s="201"/>
      <c r="AF106" s="201"/>
      <c r="AG106" s="201">
        <v>10</v>
      </c>
      <c r="AH106" s="201"/>
      <c r="AI106" s="201"/>
      <c r="AJ106" s="204" t="s">
        <v>101</v>
      </c>
      <c r="AK106" s="201" t="s">
        <v>350</v>
      </c>
      <c r="AL106" s="201" t="s">
        <v>344</v>
      </c>
      <c r="AM106" s="201" t="s">
        <v>97</v>
      </c>
      <c r="AN106" s="202">
        <v>45672</v>
      </c>
      <c r="AO106" s="201" t="b">
        <f t="shared" si="3"/>
        <v>0</v>
      </c>
    </row>
    <row r="107" spans="1:41" x14ac:dyDescent="0.2">
      <c r="A107" s="201">
        <v>81</v>
      </c>
      <c r="B107" s="201">
        <v>90</v>
      </c>
      <c r="C107" s="201" t="s">
        <v>337</v>
      </c>
      <c r="D107" s="201" t="s">
        <v>338</v>
      </c>
      <c r="E107" s="201"/>
      <c r="F107" s="201" t="s">
        <v>235</v>
      </c>
      <c r="G107" s="201">
        <v>300</v>
      </c>
      <c r="H107" s="201" t="s">
        <v>29</v>
      </c>
      <c r="I107" s="201" t="s">
        <v>97</v>
      </c>
      <c r="J107" s="201" t="s">
        <v>43</v>
      </c>
      <c r="K107" s="201">
        <v>700</v>
      </c>
      <c r="L107" s="203">
        <f t="shared" si="2"/>
        <v>700</v>
      </c>
      <c r="M107" s="202">
        <v>34912</v>
      </c>
      <c r="N107" s="201" t="s">
        <v>108</v>
      </c>
      <c r="O107" s="201" t="s">
        <v>270</v>
      </c>
      <c r="P107" s="201" t="s">
        <v>97</v>
      </c>
      <c r="Q107" s="224" t="s">
        <v>345</v>
      </c>
      <c r="R107" s="201" t="s">
        <v>346</v>
      </c>
      <c r="S107" s="201"/>
      <c r="T107" s="201" t="s">
        <v>239</v>
      </c>
      <c r="U107" s="201"/>
      <c r="V107" s="201" t="s">
        <v>347</v>
      </c>
      <c r="W107" s="201" t="s">
        <v>97</v>
      </c>
      <c r="X107" s="201" t="s">
        <v>285</v>
      </c>
      <c r="Y107" s="201" t="s">
        <v>278</v>
      </c>
      <c r="Z107" s="201"/>
      <c r="AA107" s="201"/>
      <c r="AB107" s="201">
        <v>3</v>
      </c>
      <c r="AC107" s="201"/>
      <c r="AD107" s="201" t="s">
        <v>269</v>
      </c>
      <c r="AE107" s="201" t="s">
        <v>269</v>
      </c>
      <c r="AF107" s="201">
        <v>10</v>
      </c>
      <c r="AG107" s="201">
        <v>30</v>
      </c>
      <c r="AH107" s="201"/>
      <c r="AI107" s="201"/>
      <c r="AJ107" s="204" t="s">
        <v>101</v>
      </c>
      <c r="AK107" s="201"/>
      <c r="AL107" s="201" t="s">
        <v>344</v>
      </c>
      <c r="AM107" s="201" t="s">
        <v>97</v>
      </c>
      <c r="AN107" s="202">
        <v>45672</v>
      </c>
      <c r="AO107" s="201" t="b">
        <f t="shared" si="3"/>
        <v>0</v>
      </c>
    </row>
    <row r="108" spans="1:41" x14ac:dyDescent="0.2">
      <c r="A108" s="201">
        <v>81</v>
      </c>
      <c r="B108" s="201">
        <v>90</v>
      </c>
      <c r="C108" s="201" t="s">
        <v>337</v>
      </c>
      <c r="D108" s="201" t="s">
        <v>338</v>
      </c>
      <c r="E108" s="201"/>
      <c r="F108" s="201" t="s">
        <v>596</v>
      </c>
      <c r="G108" s="201">
        <v>600</v>
      </c>
      <c r="H108" s="201" t="s">
        <v>29</v>
      </c>
      <c r="I108" s="201" t="s">
        <v>97</v>
      </c>
      <c r="J108" s="201" t="s">
        <v>47</v>
      </c>
      <c r="K108" s="201">
        <v>6200</v>
      </c>
      <c r="L108" s="203">
        <f t="shared" si="2"/>
        <v>6200</v>
      </c>
      <c r="M108" s="202">
        <v>36251</v>
      </c>
      <c r="N108" s="201" t="s">
        <v>250</v>
      </c>
      <c r="O108" s="201" t="s">
        <v>353</v>
      </c>
      <c r="P108" s="201" t="s">
        <v>97</v>
      </c>
      <c r="Q108" s="224" t="s">
        <v>658</v>
      </c>
      <c r="R108" s="201" t="s">
        <v>659</v>
      </c>
      <c r="S108" s="201"/>
      <c r="T108" s="201" t="s">
        <v>253</v>
      </c>
      <c r="U108" s="201"/>
      <c r="V108" s="201" t="s">
        <v>660</v>
      </c>
      <c r="W108" s="201" t="s">
        <v>278</v>
      </c>
      <c r="X108" s="201"/>
      <c r="Y108" s="201" t="s">
        <v>278</v>
      </c>
      <c r="Z108" s="201"/>
      <c r="AA108" s="201">
        <v>10</v>
      </c>
      <c r="AB108" s="201">
        <v>10</v>
      </c>
      <c r="AC108" s="201"/>
      <c r="AD108" s="201"/>
      <c r="AE108" s="201"/>
      <c r="AF108" s="201"/>
      <c r="AG108" s="201">
        <v>100</v>
      </c>
      <c r="AH108" s="201"/>
      <c r="AI108" s="201"/>
      <c r="AJ108" s="204" t="s">
        <v>101</v>
      </c>
      <c r="AK108" s="201"/>
      <c r="AL108" s="201" t="s">
        <v>1708</v>
      </c>
      <c r="AM108" s="201" t="s">
        <v>97</v>
      </c>
      <c r="AN108" s="202">
        <v>45672</v>
      </c>
      <c r="AO108" s="201" t="b">
        <f t="shared" si="3"/>
        <v>0</v>
      </c>
    </row>
    <row r="109" spans="1:41" x14ac:dyDescent="0.2">
      <c r="A109" s="201">
        <v>81</v>
      </c>
      <c r="B109" s="201">
        <v>90</v>
      </c>
      <c r="C109" s="201" t="s">
        <v>337</v>
      </c>
      <c r="D109" s="201" t="s">
        <v>338</v>
      </c>
      <c r="E109" s="201"/>
      <c r="F109" s="201" t="s">
        <v>596</v>
      </c>
      <c r="G109" s="201">
        <v>600</v>
      </c>
      <c r="H109" s="201" t="s">
        <v>29</v>
      </c>
      <c r="I109" s="201" t="s">
        <v>97</v>
      </c>
      <c r="J109" s="201" t="s">
        <v>29</v>
      </c>
      <c r="K109" s="201">
        <v>600</v>
      </c>
      <c r="L109" s="203">
        <f t="shared" si="2"/>
        <v>600</v>
      </c>
      <c r="M109" s="202">
        <v>45839</v>
      </c>
      <c r="N109" s="201" t="s">
        <v>250</v>
      </c>
      <c r="O109" s="201" t="s">
        <v>363</v>
      </c>
      <c r="P109" s="201" t="s">
        <v>97</v>
      </c>
      <c r="Q109" s="211" t="s">
        <v>653</v>
      </c>
      <c r="R109" s="201" t="s">
        <v>654</v>
      </c>
      <c r="S109" s="201"/>
      <c r="T109" s="201" t="s">
        <v>246</v>
      </c>
      <c r="U109" s="201"/>
      <c r="V109" s="201" t="s">
        <v>655</v>
      </c>
      <c r="W109" s="201" t="s">
        <v>278</v>
      </c>
      <c r="X109" s="201"/>
      <c r="Y109" s="201" t="s">
        <v>97</v>
      </c>
      <c r="Z109" s="201" t="s">
        <v>656</v>
      </c>
      <c r="AA109" s="201">
        <v>3</v>
      </c>
      <c r="AB109" s="201">
        <v>10</v>
      </c>
      <c r="AC109" s="201">
        <v>3</v>
      </c>
      <c r="AD109" s="201"/>
      <c r="AE109" s="201"/>
      <c r="AF109" s="201"/>
      <c r="AG109" s="201">
        <v>90</v>
      </c>
      <c r="AH109" s="201"/>
      <c r="AI109" s="201"/>
      <c r="AJ109" s="205" t="s">
        <v>101</v>
      </c>
      <c r="AK109" s="201"/>
      <c r="AL109" s="201" t="s">
        <v>657</v>
      </c>
      <c r="AM109" s="201" t="s">
        <v>97</v>
      </c>
      <c r="AN109" s="202">
        <v>45859</v>
      </c>
      <c r="AO109" s="201" t="b">
        <f t="shared" si="3"/>
        <v>1</v>
      </c>
    </row>
    <row r="110" spans="1:41" x14ac:dyDescent="0.2">
      <c r="A110" s="201">
        <v>81</v>
      </c>
      <c r="B110" s="201">
        <v>90</v>
      </c>
      <c r="C110" s="201" t="s">
        <v>337</v>
      </c>
      <c r="D110" s="201" t="s">
        <v>338</v>
      </c>
      <c r="E110" s="201"/>
      <c r="F110" s="201" t="s">
        <v>235</v>
      </c>
      <c r="G110" s="201">
        <v>300</v>
      </c>
      <c r="H110" s="201" t="s">
        <v>29</v>
      </c>
      <c r="I110" s="201" t="s">
        <v>97</v>
      </c>
      <c r="J110" s="201" t="s">
        <v>29</v>
      </c>
      <c r="K110" s="201">
        <v>300</v>
      </c>
      <c r="L110" s="203">
        <f t="shared" si="2"/>
        <v>300</v>
      </c>
      <c r="M110" s="202">
        <v>45839</v>
      </c>
      <c r="N110" s="201" t="s">
        <v>108</v>
      </c>
      <c r="O110" s="201" t="s">
        <v>270</v>
      </c>
      <c r="P110" s="201" t="s">
        <v>97</v>
      </c>
      <c r="Q110" s="224" t="s">
        <v>339</v>
      </c>
      <c r="R110" s="201" t="s">
        <v>340</v>
      </c>
      <c r="S110" s="201"/>
      <c r="T110" s="201" t="s">
        <v>341</v>
      </c>
      <c r="U110" s="201"/>
      <c r="V110" s="201" t="s">
        <v>342</v>
      </c>
      <c r="W110" s="201" t="s">
        <v>97</v>
      </c>
      <c r="X110" s="201" t="s">
        <v>343</v>
      </c>
      <c r="Y110" s="201" t="s">
        <v>278</v>
      </c>
      <c r="Z110" s="201"/>
      <c r="AA110" s="201"/>
      <c r="AB110" s="201">
        <v>10</v>
      </c>
      <c r="AC110" s="201"/>
      <c r="AD110" s="201"/>
      <c r="AE110" s="201"/>
      <c r="AF110" s="201"/>
      <c r="AG110" s="201">
        <v>10</v>
      </c>
      <c r="AH110" s="201"/>
      <c r="AI110" s="201"/>
      <c r="AJ110" s="205" t="s">
        <v>101</v>
      </c>
      <c r="AK110" s="201"/>
      <c r="AL110" s="201" t="s">
        <v>344</v>
      </c>
      <c r="AM110" s="201" t="s">
        <v>97</v>
      </c>
      <c r="AN110" s="202">
        <v>45859</v>
      </c>
      <c r="AO110" s="201" t="b">
        <f t="shared" si="3"/>
        <v>1</v>
      </c>
    </row>
    <row r="111" spans="1:41" x14ac:dyDescent="0.2">
      <c r="A111" s="201">
        <v>82</v>
      </c>
      <c r="B111" s="201">
        <v>91</v>
      </c>
      <c r="C111" s="201" t="s">
        <v>1060</v>
      </c>
      <c r="D111" s="201" t="s">
        <v>1061</v>
      </c>
      <c r="E111" s="201"/>
      <c r="F111" s="201" t="s">
        <v>235</v>
      </c>
      <c r="G111" s="201">
        <v>100</v>
      </c>
      <c r="H111" s="201" t="s">
        <v>43</v>
      </c>
      <c r="I111" s="201" t="s">
        <v>97</v>
      </c>
      <c r="J111" s="201" t="s">
        <v>43</v>
      </c>
      <c r="K111" s="201">
        <v>100</v>
      </c>
      <c r="L111" s="203">
        <f t="shared" si="2"/>
        <v>100</v>
      </c>
      <c r="M111" s="202">
        <v>40268</v>
      </c>
      <c r="N111" s="201" t="s">
        <v>250</v>
      </c>
      <c r="O111" s="201" t="s">
        <v>363</v>
      </c>
      <c r="P111" s="201" t="s">
        <v>97</v>
      </c>
      <c r="Q111" s="224" t="s">
        <v>1063</v>
      </c>
      <c r="R111" s="201" t="s">
        <v>1709</v>
      </c>
      <c r="S111" s="201"/>
      <c r="T111" s="201" t="s">
        <v>239</v>
      </c>
      <c r="U111" s="201"/>
      <c r="V111" s="201" t="s">
        <v>365</v>
      </c>
      <c r="W111" s="201" t="s">
        <v>97</v>
      </c>
      <c r="X111" s="201" t="s">
        <v>1710</v>
      </c>
      <c r="Y111" s="201" t="s">
        <v>97</v>
      </c>
      <c r="Z111" s="201" t="s">
        <v>1711</v>
      </c>
      <c r="AA111" s="201">
        <v>3</v>
      </c>
      <c r="AB111" s="201">
        <v>10</v>
      </c>
      <c r="AC111" s="201"/>
      <c r="AD111" s="201"/>
      <c r="AE111" s="201">
        <v>3</v>
      </c>
      <c r="AF111" s="201"/>
      <c r="AG111" s="201">
        <v>100</v>
      </c>
      <c r="AH111" s="201"/>
      <c r="AI111" s="201" t="s">
        <v>1712</v>
      </c>
      <c r="AJ111" s="204" t="s">
        <v>101</v>
      </c>
      <c r="AK111" s="201" t="s">
        <v>368</v>
      </c>
      <c r="AL111" s="201" t="s">
        <v>1064</v>
      </c>
      <c r="AM111" s="201" t="s">
        <v>278</v>
      </c>
      <c r="AN111" s="202">
        <v>45672</v>
      </c>
      <c r="AO111" s="201" t="b">
        <f t="shared" si="3"/>
        <v>1</v>
      </c>
    </row>
    <row r="112" spans="1:41" x14ac:dyDescent="0.2">
      <c r="A112" s="201">
        <v>82</v>
      </c>
      <c r="B112" s="201">
        <v>91</v>
      </c>
      <c r="C112" s="201" t="s">
        <v>1060</v>
      </c>
      <c r="D112" s="201" t="s">
        <v>1061</v>
      </c>
      <c r="E112" s="201"/>
      <c r="F112" s="201" t="s">
        <v>235</v>
      </c>
      <c r="G112" s="201">
        <v>100</v>
      </c>
      <c r="H112" s="201" t="s">
        <v>43</v>
      </c>
      <c r="I112" s="201" t="s">
        <v>97</v>
      </c>
      <c r="J112" s="201" t="s">
        <v>47</v>
      </c>
      <c r="K112" s="201">
        <v>40</v>
      </c>
      <c r="L112" s="203">
        <f t="shared" si="2"/>
        <v>40</v>
      </c>
      <c r="M112" s="202">
        <v>36892</v>
      </c>
      <c r="N112" s="201" t="s">
        <v>98</v>
      </c>
      <c r="O112" s="201" t="s">
        <v>363</v>
      </c>
      <c r="P112" s="201" t="s">
        <v>97</v>
      </c>
      <c r="Q112" s="224" t="s">
        <v>1713</v>
      </c>
      <c r="R112" s="201" t="s">
        <v>1714</v>
      </c>
      <c r="S112" s="201"/>
      <c r="T112" s="201" t="s">
        <v>246</v>
      </c>
      <c r="U112" s="201"/>
      <c r="V112" s="201" t="s">
        <v>1715</v>
      </c>
      <c r="W112" s="201" t="s">
        <v>97</v>
      </c>
      <c r="X112" s="201" t="s">
        <v>372</v>
      </c>
      <c r="Y112" s="201" t="s">
        <v>97</v>
      </c>
      <c r="Z112" s="201" t="s">
        <v>1716</v>
      </c>
      <c r="AA112" s="201">
        <v>3</v>
      </c>
      <c r="AB112" s="201">
        <v>10</v>
      </c>
      <c r="AC112" s="201">
        <v>3</v>
      </c>
      <c r="AD112" s="201">
        <v>3</v>
      </c>
      <c r="AE112" s="201"/>
      <c r="AF112" s="201"/>
      <c r="AG112" s="201">
        <v>300</v>
      </c>
      <c r="AH112" s="201"/>
      <c r="AI112" s="201"/>
      <c r="AJ112" s="204" t="s">
        <v>101</v>
      </c>
      <c r="AK112" s="201"/>
      <c r="AL112" s="201" t="s">
        <v>1064</v>
      </c>
      <c r="AM112" s="201" t="s">
        <v>278</v>
      </c>
      <c r="AN112" s="202">
        <v>45672</v>
      </c>
      <c r="AO112" s="201" t="b">
        <f t="shared" si="3"/>
        <v>0</v>
      </c>
    </row>
    <row r="113" spans="1:41" x14ac:dyDescent="0.2">
      <c r="A113" s="201">
        <v>82</v>
      </c>
      <c r="B113" s="201">
        <v>91</v>
      </c>
      <c r="C113" s="201" t="s">
        <v>1060</v>
      </c>
      <c r="D113" s="201" t="s">
        <v>1061</v>
      </c>
      <c r="E113" s="201"/>
      <c r="F113" s="201" t="s">
        <v>235</v>
      </c>
      <c r="G113" s="201">
        <v>100</v>
      </c>
      <c r="H113" s="201" t="s">
        <v>43</v>
      </c>
      <c r="I113" s="201" t="s">
        <v>97</v>
      </c>
      <c r="J113" s="201" t="s">
        <v>29</v>
      </c>
      <c r="K113" s="201">
        <v>190</v>
      </c>
      <c r="L113" s="203">
        <f t="shared" si="2"/>
        <v>190</v>
      </c>
      <c r="M113" s="202">
        <v>38565</v>
      </c>
      <c r="N113" s="201" t="s">
        <v>98</v>
      </c>
      <c r="O113" s="201" t="s">
        <v>363</v>
      </c>
      <c r="P113" s="201" t="s">
        <v>97</v>
      </c>
      <c r="Q113" s="224" t="s">
        <v>1717</v>
      </c>
      <c r="R113" s="201" t="s">
        <v>1718</v>
      </c>
      <c r="S113" s="201"/>
      <c r="T113" s="201" t="s">
        <v>253</v>
      </c>
      <c r="U113" s="201"/>
      <c r="V113" s="201" t="s">
        <v>365</v>
      </c>
      <c r="W113" s="201" t="s">
        <v>97</v>
      </c>
      <c r="X113" s="201" t="s">
        <v>241</v>
      </c>
      <c r="Y113" s="201" t="s">
        <v>97</v>
      </c>
      <c r="Z113" s="201" t="s">
        <v>1719</v>
      </c>
      <c r="AA113" s="201">
        <v>3</v>
      </c>
      <c r="AB113" s="201">
        <v>10</v>
      </c>
      <c r="AC113" s="201"/>
      <c r="AD113" s="201"/>
      <c r="AE113" s="201"/>
      <c r="AF113" s="201"/>
      <c r="AG113" s="201">
        <v>30</v>
      </c>
      <c r="AH113" s="201"/>
      <c r="AI113" s="201"/>
      <c r="AJ113" s="204" t="s">
        <v>101</v>
      </c>
      <c r="AK113" s="201"/>
      <c r="AL113" s="201" t="s">
        <v>1064</v>
      </c>
      <c r="AM113" s="201" t="s">
        <v>278</v>
      </c>
      <c r="AN113" s="202">
        <v>45672</v>
      </c>
      <c r="AO113" s="201" t="b">
        <f t="shared" si="3"/>
        <v>0</v>
      </c>
    </row>
    <row r="114" spans="1:41" ht="14.25" customHeight="1" x14ac:dyDescent="0.2">
      <c r="A114" s="201">
        <v>82</v>
      </c>
      <c r="B114" s="201">
        <v>91</v>
      </c>
      <c r="C114" s="201" t="s">
        <v>1060</v>
      </c>
      <c r="D114" s="201" t="s">
        <v>1061</v>
      </c>
      <c r="E114" s="201"/>
      <c r="F114" s="201" t="s">
        <v>596</v>
      </c>
      <c r="G114" s="201">
        <v>1900</v>
      </c>
      <c r="H114" s="201" t="s">
        <v>47</v>
      </c>
      <c r="I114" s="201" t="s">
        <v>97</v>
      </c>
      <c r="J114" s="201" t="s">
        <v>47</v>
      </c>
      <c r="K114" s="201">
        <v>1900</v>
      </c>
      <c r="L114" s="203">
        <f t="shared" si="2"/>
        <v>1900</v>
      </c>
      <c r="M114" s="202">
        <v>36251</v>
      </c>
      <c r="N114" s="201" t="s">
        <v>250</v>
      </c>
      <c r="O114" s="201" t="s">
        <v>353</v>
      </c>
      <c r="P114" s="201" t="s">
        <v>97</v>
      </c>
      <c r="Q114" s="224" t="s">
        <v>701</v>
      </c>
      <c r="R114" s="201" t="s">
        <v>1720</v>
      </c>
      <c r="S114" s="201"/>
      <c r="T114" s="201" t="s">
        <v>246</v>
      </c>
      <c r="U114" s="201"/>
      <c r="V114" s="201" t="s">
        <v>1721</v>
      </c>
      <c r="W114" s="201" t="s">
        <v>278</v>
      </c>
      <c r="X114" s="201"/>
      <c r="Y114" s="201" t="s">
        <v>278</v>
      </c>
      <c r="Z114" s="201"/>
      <c r="AA114" s="201">
        <v>10</v>
      </c>
      <c r="AB114" s="201">
        <v>10</v>
      </c>
      <c r="AC114" s="201">
        <v>10</v>
      </c>
      <c r="AD114" s="201"/>
      <c r="AE114" s="201"/>
      <c r="AF114" s="201"/>
      <c r="AG114" s="201">
        <v>1000</v>
      </c>
      <c r="AH114" s="201"/>
      <c r="AI114" s="201"/>
      <c r="AJ114" s="204" t="s">
        <v>101</v>
      </c>
      <c r="AK114" s="201" t="s">
        <v>270</v>
      </c>
      <c r="AL114" s="201" t="s">
        <v>1064</v>
      </c>
      <c r="AM114" s="201" t="s">
        <v>278</v>
      </c>
      <c r="AN114" s="202">
        <v>45672</v>
      </c>
      <c r="AO114" s="201" t="b">
        <f t="shared" si="3"/>
        <v>1</v>
      </c>
    </row>
    <row r="115" spans="1:41" x14ac:dyDescent="0.2">
      <c r="A115" s="201">
        <v>82</v>
      </c>
      <c r="B115" s="201">
        <v>91</v>
      </c>
      <c r="C115" s="201" t="s">
        <v>1060</v>
      </c>
      <c r="D115" s="201" t="s">
        <v>1061</v>
      </c>
      <c r="E115" s="201"/>
      <c r="F115" s="201" t="s">
        <v>596</v>
      </c>
      <c r="G115" s="201">
        <v>1900</v>
      </c>
      <c r="H115" s="201" t="s">
        <v>47</v>
      </c>
      <c r="I115" s="201" t="s">
        <v>97</v>
      </c>
      <c r="J115" s="201" t="s">
        <v>29</v>
      </c>
      <c r="K115" s="201">
        <v>190</v>
      </c>
      <c r="L115" s="203">
        <f t="shared" si="2"/>
        <v>190</v>
      </c>
      <c r="M115" s="202">
        <v>38565</v>
      </c>
      <c r="N115" s="201" t="s">
        <v>98</v>
      </c>
      <c r="O115" s="201" t="s">
        <v>363</v>
      </c>
      <c r="P115" s="201" t="s">
        <v>97</v>
      </c>
      <c r="Q115" s="224" t="s">
        <v>1713</v>
      </c>
      <c r="R115" s="201" t="s">
        <v>1722</v>
      </c>
      <c r="S115" s="201"/>
      <c r="T115" s="201" t="s">
        <v>253</v>
      </c>
      <c r="U115" s="201"/>
      <c r="V115" s="201" t="s">
        <v>1723</v>
      </c>
      <c r="W115" s="201" t="s">
        <v>97</v>
      </c>
      <c r="X115" s="201" t="s">
        <v>372</v>
      </c>
      <c r="Y115" s="201" t="s">
        <v>97</v>
      </c>
      <c r="Z115" s="201" t="s">
        <v>1719</v>
      </c>
      <c r="AA115" s="201">
        <v>3</v>
      </c>
      <c r="AB115" s="201">
        <v>10</v>
      </c>
      <c r="AC115" s="201"/>
      <c r="AD115" s="201"/>
      <c r="AE115" s="201"/>
      <c r="AF115" s="201"/>
      <c r="AG115" s="201">
        <v>30</v>
      </c>
      <c r="AH115" s="201"/>
      <c r="AI115" s="201"/>
      <c r="AJ115" s="204" t="s">
        <v>101</v>
      </c>
      <c r="AK115" s="201"/>
      <c r="AL115" s="201" t="s">
        <v>1064</v>
      </c>
      <c r="AM115" s="201" t="s">
        <v>278</v>
      </c>
      <c r="AN115" s="202">
        <v>45672</v>
      </c>
      <c r="AO115" s="201" t="b">
        <f t="shared" si="3"/>
        <v>0</v>
      </c>
    </row>
    <row r="116" spans="1:41" x14ac:dyDescent="0.2">
      <c r="A116" s="201">
        <v>83</v>
      </c>
      <c r="B116" s="201">
        <v>92</v>
      </c>
      <c r="C116" s="201" t="s">
        <v>661</v>
      </c>
      <c r="D116" s="201" t="s">
        <v>662</v>
      </c>
      <c r="E116" s="201"/>
      <c r="F116" s="201" t="s">
        <v>235</v>
      </c>
      <c r="G116" s="201">
        <v>10</v>
      </c>
      <c r="H116" s="201" t="s">
        <v>47</v>
      </c>
      <c r="I116" s="201" t="s">
        <v>97</v>
      </c>
      <c r="J116" s="201" t="s">
        <v>47</v>
      </c>
      <c r="K116" s="201">
        <v>10</v>
      </c>
      <c r="L116" s="203">
        <f t="shared" si="2"/>
        <v>10</v>
      </c>
      <c r="M116" s="202">
        <v>42783</v>
      </c>
      <c r="N116" s="201" t="s">
        <v>250</v>
      </c>
      <c r="O116" s="201" t="s">
        <v>270</v>
      </c>
      <c r="P116" s="201" t="s">
        <v>97</v>
      </c>
      <c r="Q116" s="224" t="s">
        <v>663</v>
      </c>
      <c r="R116" s="201" t="s">
        <v>1724</v>
      </c>
      <c r="S116" s="201"/>
      <c r="T116" s="201" t="s">
        <v>283</v>
      </c>
      <c r="U116" s="201"/>
      <c r="V116" s="201" t="s">
        <v>1725</v>
      </c>
      <c r="W116" s="201" t="s">
        <v>97</v>
      </c>
      <c r="X116" s="201" t="s">
        <v>241</v>
      </c>
      <c r="Y116" s="201" t="s">
        <v>97</v>
      </c>
      <c r="Z116" s="201" t="s">
        <v>464</v>
      </c>
      <c r="AA116" s="201">
        <v>6</v>
      </c>
      <c r="AB116" s="201">
        <v>30</v>
      </c>
      <c r="AC116" s="201"/>
      <c r="AD116" s="201">
        <v>3</v>
      </c>
      <c r="AE116" s="201">
        <v>3</v>
      </c>
      <c r="AF116" s="201"/>
      <c r="AG116" s="201">
        <v>2000</v>
      </c>
      <c r="AH116" s="201" t="s">
        <v>1726</v>
      </c>
      <c r="AI116" s="201"/>
      <c r="AJ116" s="204" t="s">
        <v>101</v>
      </c>
      <c r="AK116" s="201"/>
      <c r="AL116" s="201" t="s">
        <v>667</v>
      </c>
      <c r="AM116" s="201" t="s">
        <v>278</v>
      </c>
      <c r="AN116" s="202">
        <v>45672</v>
      </c>
      <c r="AO116" s="201" t="b">
        <f t="shared" si="3"/>
        <v>1</v>
      </c>
    </row>
    <row r="117" spans="1:41" x14ac:dyDescent="0.2">
      <c r="A117" s="201">
        <v>83</v>
      </c>
      <c r="B117" s="201">
        <v>92</v>
      </c>
      <c r="C117" s="201" t="s">
        <v>661</v>
      </c>
      <c r="D117" s="201" t="s">
        <v>662</v>
      </c>
      <c r="E117" s="201"/>
      <c r="F117" s="201" t="s">
        <v>235</v>
      </c>
      <c r="G117" s="201">
        <v>10</v>
      </c>
      <c r="H117" s="201" t="s">
        <v>47</v>
      </c>
      <c r="I117" s="201" t="s">
        <v>97</v>
      </c>
      <c r="J117" s="201" t="s">
        <v>45</v>
      </c>
      <c r="K117" s="201">
        <v>100</v>
      </c>
      <c r="L117" s="203">
        <f t="shared" si="2"/>
        <v>100</v>
      </c>
      <c r="M117" s="202">
        <v>42276</v>
      </c>
      <c r="N117" s="201" t="s">
        <v>98</v>
      </c>
      <c r="O117" s="201" t="s">
        <v>270</v>
      </c>
      <c r="P117" s="201" t="s">
        <v>97</v>
      </c>
      <c r="Q117" s="224" t="s">
        <v>663</v>
      </c>
      <c r="R117" s="201" t="s">
        <v>1727</v>
      </c>
      <c r="S117" s="201"/>
      <c r="T117" s="201" t="s">
        <v>239</v>
      </c>
      <c r="U117" s="201"/>
      <c r="V117" s="201" t="s">
        <v>1627</v>
      </c>
      <c r="W117" s="201" t="s">
        <v>97</v>
      </c>
      <c r="X117" s="201" t="s">
        <v>241</v>
      </c>
      <c r="Y117" s="201" t="s">
        <v>97</v>
      </c>
      <c r="Z117" s="201" t="s">
        <v>453</v>
      </c>
      <c r="AA117" s="201">
        <v>3</v>
      </c>
      <c r="AB117" s="201">
        <v>10</v>
      </c>
      <c r="AC117" s="201"/>
      <c r="AD117" s="201">
        <v>10</v>
      </c>
      <c r="AE117" s="201">
        <v>3</v>
      </c>
      <c r="AF117" s="201"/>
      <c r="AG117" s="201">
        <v>1000</v>
      </c>
      <c r="AH117" s="201"/>
      <c r="AI117" s="201"/>
      <c r="AJ117" s="204" t="s">
        <v>101</v>
      </c>
      <c r="AK117" s="201"/>
      <c r="AL117" s="201" t="s">
        <v>667</v>
      </c>
      <c r="AM117" s="201" t="s">
        <v>278</v>
      </c>
      <c r="AN117" s="202">
        <v>45672</v>
      </c>
      <c r="AO117" s="201" t="b">
        <f t="shared" si="3"/>
        <v>0</v>
      </c>
    </row>
    <row r="118" spans="1:41" x14ac:dyDescent="0.2">
      <c r="A118" s="201">
        <v>83</v>
      </c>
      <c r="B118" s="201">
        <v>92</v>
      </c>
      <c r="C118" s="201" t="s">
        <v>661</v>
      </c>
      <c r="D118" s="201" t="s">
        <v>662</v>
      </c>
      <c r="E118" s="201"/>
      <c r="F118" s="201" t="s">
        <v>596</v>
      </c>
      <c r="G118" s="201">
        <v>93</v>
      </c>
      <c r="H118" s="201" t="s">
        <v>36</v>
      </c>
      <c r="I118" s="201" t="s">
        <v>97</v>
      </c>
      <c r="J118" s="201" t="s">
        <v>47</v>
      </c>
      <c r="K118" s="201">
        <v>660</v>
      </c>
      <c r="L118" s="203">
        <f t="shared" si="2"/>
        <v>660</v>
      </c>
      <c r="M118" s="202">
        <v>42783</v>
      </c>
      <c r="N118" s="201" t="s">
        <v>250</v>
      </c>
      <c r="O118" s="201" t="s">
        <v>270</v>
      </c>
      <c r="P118" s="201" t="s">
        <v>97</v>
      </c>
      <c r="Q118" s="224" t="s">
        <v>663</v>
      </c>
      <c r="R118" s="201" t="s">
        <v>664</v>
      </c>
      <c r="S118" s="201"/>
      <c r="T118" s="201" t="s">
        <v>253</v>
      </c>
      <c r="U118" s="201"/>
      <c r="V118" s="201" t="s">
        <v>650</v>
      </c>
      <c r="W118" s="201" t="s">
        <v>97</v>
      </c>
      <c r="X118" s="201" t="s">
        <v>668</v>
      </c>
      <c r="Y118" s="201" t="s">
        <v>97</v>
      </c>
      <c r="Z118" s="201" t="s">
        <v>464</v>
      </c>
      <c r="AA118" s="201">
        <v>6</v>
      </c>
      <c r="AB118" s="201">
        <v>100</v>
      </c>
      <c r="AC118" s="201"/>
      <c r="AD118" s="201"/>
      <c r="AE118" s="201">
        <v>3</v>
      </c>
      <c r="AF118" s="201"/>
      <c r="AG118" s="201">
        <v>2000</v>
      </c>
      <c r="AH118" s="201" t="s">
        <v>665</v>
      </c>
      <c r="AI118" s="201"/>
      <c r="AJ118" s="211" t="s">
        <v>157</v>
      </c>
      <c r="AK118" s="201"/>
      <c r="AL118" s="201" t="s">
        <v>667</v>
      </c>
      <c r="AM118" s="201" t="s">
        <v>97</v>
      </c>
      <c r="AN118" s="202">
        <v>45672</v>
      </c>
      <c r="AO118" s="201" t="b">
        <f t="shared" si="3"/>
        <v>0</v>
      </c>
    </row>
    <row r="119" spans="1:41" x14ac:dyDescent="0.2">
      <c r="A119" s="201">
        <v>83</v>
      </c>
      <c r="B119" s="201">
        <v>92</v>
      </c>
      <c r="C119" s="201" t="s">
        <v>661</v>
      </c>
      <c r="D119" s="201" t="s">
        <v>662</v>
      </c>
      <c r="E119" s="201"/>
      <c r="F119" s="201" t="s">
        <v>596</v>
      </c>
      <c r="G119" s="201">
        <v>93</v>
      </c>
      <c r="H119" s="201" t="s">
        <v>36</v>
      </c>
      <c r="I119" s="201" t="s">
        <v>97</v>
      </c>
      <c r="J119" s="201" t="s">
        <v>36</v>
      </c>
      <c r="K119" s="201">
        <v>93</v>
      </c>
      <c r="L119" s="203">
        <f t="shared" si="2"/>
        <v>93</v>
      </c>
      <c r="M119" s="202">
        <v>45576</v>
      </c>
      <c r="N119" s="201" t="s">
        <v>98</v>
      </c>
      <c r="O119" s="201" t="s">
        <v>270</v>
      </c>
      <c r="P119" s="201" t="s">
        <v>97</v>
      </c>
      <c r="Q119" s="224" t="s">
        <v>663</v>
      </c>
      <c r="R119" s="201" t="s">
        <v>664</v>
      </c>
      <c r="S119" s="201"/>
      <c r="T119" s="201" t="s">
        <v>253</v>
      </c>
      <c r="U119" s="201"/>
      <c r="V119" s="201" t="s">
        <v>650</v>
      </c>
      <c r="W119" s="201" t="s">
        <v>97</v>
      </c>
      <c r="X119" s="201" t="s">
        <v>607</v>
      </c>
      <c r="Y119" s="201" t="s">
        <v>97</v>
      </c>
      <c r="Z119" s="201" t="s">
        <v>464</v>
      </c>
      <c r="AA119" s="201">
        <v>6</v>
      </c>
      <c r="AB119" s="201">
        <v>100</v>
      </c>
      <c r="AC119" s="201"/>
      <c r="AD119" s="201"/>
      <c r="AE119" s="201">
        <v>3</v>
      </c>
      <c r="AF119" s="201"/>
      <c r="AG119" s="201">
        <v>2000</v>
      </c>
      <c r="AH119" s="201" t="s">
        <v>665</v>
      </c>
      <c r="AI119" s="201" t="s">
        <v>666</v>
      </c>
      <c r="AJ119" s="211" t="s">
        <v>157</v>
      </c>
      <c r="AK119" s="201"/>
      <c r="AL119" s="201" t="s">
        <v>667</v>
      </c>
      <c r="AM119" s="201" t="s">
        <v>97</v>
      </c>
      <c r="AN119" s="202">
        <v>45672</v>
      </c>
      <c r="AO119" s="201" t="b">
        <f t="shared" si="3"/>
        <v>1</v>
      </c>
    </row>
    <row r="120" spans="1:41" x14ac:dyDescent="0.2">
      <c r="A120" s="201">
        <v>86</v>
      </c>
      <c r="B120" s="201" t="s">
        <v>1728</v>
      </c>
      <c r="C120" s="201" t="s">
        <v>1729</v>
      </c>
      <c r="D120" s="201" t="s">
        <v>1730</v>
      </c>
      <c r="E120" s="201"/>
      <c r="F120" s="201" t="s">
        <v>235</v>
      </c>
      <c r="G120" s="201">
        <v>0.9</v>
      </c>
      <c r="H120" s="201" t="s">
        <v>43</v>
      </c>
      <c r="I120" s="201" t="s">
        <v>278</v>
      </c>
      <c r="J120" s="201" t="s">
        <v>43</v>
      </c>
      <c r="K120" s="201">
        <v>0.9</v>
      </c>
      <c r="L120" s="203">
        <f t="shared" si="2"/>
        <v>0.9</v>
      </c>
      <c r="M120" s="202">
        <v>40085</v>
      </c>
      <c r="N120" s="201" t="s">
        <v>98</v>
      </c>
      <c r="O120" s="201" t="s">
        <v>236</v>
      </c>
      <c r="P120" s="201" t="s">
        <v>97</v>
      </c>
      <c r="Q120" s="211" t="s">
        <v>1731</v>
      </c>
      <c r="R120" s="201" t="s">
        <v>1732</v>
      </c>
      <c r="S120" s="201"/>
      <c r="T120" s="201" t="s">
        <v>239</v>
      </c>
      <c r="U120" s="201"/>
      <c r="V120" s="201" t="s">
        <v>263</v>
      </c>
      <c r="W120" s="201" t="s">
        <v>97</v>
      </c>
      <c r="X120" s="201" t="s">
        <v>241</v>
      </c>
      <c r="Y120" s="201" t="s">
        <v>97</v>
      </c>
      <c r="Z120" s="201" t="s">
        <v>1733</v>
      </c>
      <c r="AA120" s="201">
        <v>3</v>
      </c>
      <c r="AB120" s="201">
        <v>10</v>
      </c>
      <c r="AC120" s="201"/>
      <c r="AD120" s="201">
        <v>10</v>
      </c>
      <c r="AE120" s="201">
        <v>3</v>
      </c>
      <c r="AF120" s="201"/>
      <c r="AG120" s="201">
        <v>1000</v>
      </c>
      <c r="AH120" s="201"/>
      <c r="AI120" s="201"/>
      <c r="AJ120" s="204" t="s">
        <v>101</v>
      </c>
      <c r="AK120" s="201"/>
      <c r="AL120" s="201" t="s">
        <v>1734</v>
      </c>
      <c r="AM120" s="201" t="s">
        <v>97</v>
      </c>
      <c r="AN120" s="202">
        <v>45672</v>
      </c>
      <c r="AO120" s="201" t="b">
        <f t="shared" si="3"/>
        <v>1</v>
      </c>
    </row>
    <row r="121" spans="1:41" x14ac:dyDescent="0.2">
      <c r="A121" s="201">
        <v>89</v>
      </c>
      <c r="B121" s="201">
        <v>97</v>
      </c>
      <c r="C121" s="201" t="s">
        <v>669</v>
      </c>
      <c r="D121" s="201" t="s">
        <v>670</v>
      </c>
      <c r="E121" s="201"/>
      <c r="F121" s="201" t="s">
        <v>235</v>
      </c>
      <c r="G121" s="201">
        <v>0.02</v>
      </c>
      <c r="H121" s="201" t="s">
        <v>29</v>
      </c>
      <c r="I121" s="201" t="s">
        <v>97</v>
      </c>
      <c r="J121" s="201" t="s">
        <v>43</v>
      </c>
      <c r="K121" s="201">
        <v>0.7</v>
      </c>
      <c r="L121" s="203">
        <f t="shared" si="2"/>
        <v>0.7</v>
      </c>
      <c r="M121" s="202">
        <v>35833</v>
      </c>
      <c r="N121" s="201" t="s">
        <v>250</v>
      </c>
      <c r="O121" s="201" t="s">
        <v>363</v>
      </c>
      <c r="P121" s="201" t="s">
        <v>97</v>
      </c>
      <c r="Q121" s="224" t="s">
        <v>1735</v>
      </c>
      <c r="R121" s="201" t="s">
        <v>1736</v>
      </c>
      <c r="S121" s="201"/>
      <c r="T121" s="201" t="s">
        <v>253</v>
      </c>
      <c r="U121" s="201"/>
      <c r="V121" s="201" t="s">
        <v>390</v>
      </c>
      <c r="W121" s="201" t="s">
        <v>97</v>
      </c>
      <c r="X121" s="201" t="s">
        <v>395</v>
      </c>
      <c r="Y121" s="201" t="s">
        <v>97</v>
      </c>
      <c r="Z121" s="201" t="s">
        <v>1737</v>
      </c>
      <c r="AA121" s="201" t="s">
        <v>269</v>
      </c>
      <c r="AB121" s="201">
        <v>10</v>
      </c>
      <c r="AC121" s="201"/>
      <c r="AD121" s="201">
        <v>10</v>
      </c>
      <c r="AE121" s="201" t="s">
        <v>269</v>
      </c>
      <c r="AF121" s="201">
        <v>10</v>
      </c>
      <c r="AG121" s="201">
        <v>1000</v>
      </c>
      <c r="AH121" s="201"/>
      <c r="AI121" s="201"/>
      <c r="AJ121" s="204" t="s">
        <v>101</v>
      </c>
      <c r="AK121" s="201"/>
      <c r="AL121" s="201" t="s">
        <v>3419</v>
      </c>
      <c r="AM121" s="201" t="s">
        <v>278</v>
      </c>
      <c r="AN121" s="202">
        <v>45672</v>
      </c>
      <c r="AO121" s="201" t="b">
        <f t="shared" si="3"/>
        <v>0</v>
      </c>
    </row>
    <row r="122" spans="1:41" x14ac:dyDescent="0.2">
      <c r="A122" s="201">
        <v>89</v>
      </c>
      <c r="B122" s="201">
        <v>97</v>
      </c>
      <c r="C122" s="201" t="s">
        <v>669</v>
      </c>
      <c r="D122" s="201" t="s">
        <v>670</v>
      </c>
      <c r="E122" s="201"/>
      <c r="F122" s="201" t="s">
        <v>235</v>
      </c>
      <c r="G122" s="201">
        <v>0.02</v>
      </c>
      <c r="H122" s="201" t="s">
        <v>29</v>
      </c>
      <c r="I122" s="201" t="s">
        <v>97</v>
      </c>
      <c r="J122" s="201" t="s">
        <v>29</v>
      </c>
      <c r="K122" s="201">
        <v>0.02</v>
      </c>
      <c r="L122" s="203">
        <f t="shared" si="2"/>
        <v>0.02</v>
      </c>
      <c r="M122" s="202">
        <v>43132</v>
      </c>
      <c r="N122" s="201" t="s">
        <v>98</v>
      </c>
      <c r="O122" s="201" t="s">
        <v>363</v>
      </c>
      <c r="P122" s="201" t="s">
        <v>97</v>
      </c>
      <c r="Q122" s="224" t="s">
        <v>671</v>
      </c>
      <c r="R122" s="201" t="s">
        <v>672</v>
      </c>
      <c r="S122" s="201"/>
      <c r="T122" s="201" t="s">
        <v>253</v>
      </c>
      <c r="U122" s="201"/>
      <c r="V122" s="201" t="s">
        <v>390</v>
      </c>
      <c r="W122" s="201" t="s">
        <v>97</v>
      </c>
      <c r="X122" s="201" t="s">
        <v>676</v>
      </c>
      <c r="Y122" s="201" t="s">
        <v>97</v>
      </c>
      <c r="Z122" s="201" t="s">
        <v>674</v>
      </c>
      <c r="AA122" s="201">
        <v>10</v>
      </c>
      <c r="AB122" s="201">
        <v>10</v>
      </c>
      <c r="AC122" s="201"/>
      <c r="AD122" s="201">
        <v>10</v>
      </c>
      <c r="AE122" s="201"/>
      <c r="AF122" s="201"/>
      <c r="AG122" s="201">
        <v>1000</v>
      </c>
      <c r="AH122" s="201"/>
      <c r="AI122" s="201" t="s">
        <v>1738</v>
      </c>
      <c r="AJ122" s="204" t="s">
        <v>101</v>
      </c>
      <c r="AK122" s="201"/>
      <c r="AL122" s="201" t="s">
        <v>3419</v>
      </c>
      <c r="AM122" s="201" t="s">
        <v>278</v>
      </c>
      <c r="AN122" s="202">
        <v>45672</v>
      </c>
      <c r="AO122" s="201" t="b">
        <f t="shared" si="3"/>
        <v>1</v>
      </c>
    </row>
    <row r="123" spans="1:41" x14ac:dyDescent="0.2">
      <c r="A123" s="201">
        <v>89</v>
      </c>
      <c r="B123" s="201">
        <v>97</v>
      </c>
      <c r="C123" s="201" t="s">
        <v>669</v>
      </c>
      <c r="D123" s="201" t="s">
        <v>670</v>
      </c>
      <c r="E123" s="201"/>
      <c r="F123" s="201" t="s">
        <v>596</v>
      </c>
      <c r="G123" s="201">
        <v>0.28000000000000003</v>
      </c>
      <c r="H123" s="201" t="s">
        <v>36</v>
      </c>
      <c r="I123" s="201" t="s">
        <v>97</v>
      </c>
      <c r="J123" s="201" t="s">
        <v>29</v>
      </c>
      <c r="K123" s="201">
        <v>0.2</v>
      </c>
      <c r="L123" s="203">
        <f t="shared" si="2"/>
        <v>0.2</v>
      </c>
      <c r="M123" s="202">
        <v>43132</v>
      </c>
      <c r="N123" s="201" t="s">
        <v>98</v>
      </c>
      <c r="O123" s="201" t="s">
        <v>363</v>
      </c>
      <c r="P123" s="201" t="s">
        <v>97</v>
      </c>
      <c r="Q123" s="224" t="s">
        <v>671</v>
      </c>
      <c r="R123" s="201" t="s">
        <v>672</v>
      </c>
      <c r="S123" s="201"/>
      <c r="T123" s="201" t="s">
        <v>253</v>
      </c>
      <c r="U123" s="201"/>
      <c r="V123" s="201" t="s">
        <v>390</v>
      </c>
      <c r="W123" s="201" t="s">
        <v>97</v>
      </c>
      <c r="X123" s="201" t="s">
        <v>676</v>
      </c>
      <c r="Y123" s="201" t="s">
        <v>97</v>
      </c>
      <c r="Z123" s="201" t="s">
        <v>674</v>
      </c>
      <c r="AA123" s="201">
        <v>10</v>
      </c>
      <c r="AB123" s="201">
        <v>10</v>
      </c>
      <c r="AC123" s="201"/>
      <c r="AD123" s="201"/>
      <c r="AE123" s="201"/>
      <c r="AF123" s="201"/>
      <c r="AG123" s="201">
        <v>100</v>
      </c>
      <c r="AH123" s="201"/>
      <c r="AI123" s="201" t="s">
        <v>677</v>
      </c>
      <c r="AJ123" s="211" t="s">
        <v>157</v>
      </c>
      <c r="AK123" s="201"/>
      <c r="AL123" s="201" t="s">
        <v>3419</v>
      </c>
      <c r="AM123" s="201" t="s">
        <v>97</v>
      </c>
      <c r="AN123" s="202">
        <v>45672</v>
      </c>
      <c r="AO123" s="201" t="b">
        <f t="shared" si="3"/>
        <v>0</v>
      </c>
    </row>
    <row r="124" spans="1:41" x14ac:dyDescent="0.2">
      <c r="A124" s="201">
        <v>89</v>
      </c>
      <c r="B124" s="201">
        <v>97</v>
      </c>
      <c r="C124" s="201" t="s">
        <v>669</v>
      </c>
      <c r="D124" s="201" t="s">
        <v>670</v>
      </c>
      <c r="E124" s="201"/>
      <c r="F124" s="201" t="s">
        <v>596</v>
      </c>
      <c r="G124" s="201">
        <v>0.28000000000000003</v>
      </c>
      <c r="H124" s="201" t="s">
        <v>36</v>
      </c>
      <c r="I124" s="201" t="s">
        <v>97</v>
      </c>
      <c r="J124" s="201" t="s">
        <v>36</v>
      </c>
      <c r="K124" s="201">
        <v>0.28000000000000003</v>
      </c>
      <c r="L124" s="203">
        <f t="shared" si="2"/>
        <v>0.28000000000000003</v>
      </c>
      <c r="M124" s="202">
        <v>45604</v>
      </c>
      <c r="N124" s="201" t="s">
        <v>98</v>
      </c>
      <c r="O124" s="201" t="s">
        <v>363</v>
      </c>
      <c r="P124" s="201" t="s">
        <v>97</v>
      </c>
      <c r="Q124" s="224" t="s">
        <v>671</v>
      </c>
      <c r="R124" s="201" t="s">
        <v>672</v>
      </c>
      <c r="S124" s="201"/>
      <c r="T124" s="201" t="s">
        <v>253</v>
      </c>
      <c r="U124" s="201"/>
      <c r="V124" s="201" t="s">
        <v>390</v>
      </c>
      <c r="W124" s="201" t="s">
        <v>97</v>
      </c>
      <c r="X124" s="201" t="s">
        <v>673</v>
      </c>
      <c r="Y124" s="201" t="s">
        <v>97</v>
      </c>
      <c r="Z124" s="201" t="s">
        <v>674</v>
      </c>
      <c r="AA124" s="201">
        <v>10</v>
      </c>
      <c r="AB124" s="201">
        <v>10</v>
      </c>
      <c r="AC124" s="201"/>
      <c r="AD124" s="201"/>
      <c r="AE124" s="201"/>
      <c r="AF124" s="201"/>
      <c r="AG124" s="201">
        <v>100</v>
      </c>
      <c r="AH124" s="201"/>
      <c r="AI124" s="225" t="s">
        <v>675</v>
      </c>
      <c r="AJ124" s="211" t="s">
        <v>157</v>
      </c>
      <c r="AK124" s="201"/>
      <c r="AL124" s="201" t="s">
        <v>3419</v>
      </c>
      <c r="AM124" s="201" t="s">
        <v>97</v>
      </c>
      <c r="AN124" s="202">
        <v>45672</v>
      </c>
      <c r="AO124" s="201" t="b">
        <f t="shared" si="3"/>
        <v>1</v>
      </c>
    </row>
    <row r="125" spans="1:41" x14ac:dyDescent="0.2">
      <c r="A125" s="201">
        <v>93</v>
      </c>
      <c r="B125" s="201">
        <v>101</v>
      </c>
      <c r="C125" s="201" t="s">
        <v>1739</v>
      </c>
      <c r="D125" s="201" t="s">
        <v>1740</v>
      </c>
      <c r="E125" s="201"/>
      <c r="F125" s="201" t="s">
        <v>235</v>
      </c>
      <c r="G125" s="201">
        <v>0.15</v>
      </c>
      <c r="H125" s="201" t="s">
        <v>29</v>
      </c>
      <c r="I125" s="201" t="s">
        <v>97</v>
      </c>
      <c r="J125" s="201" t="s">
        <v>29</v>
      </c>
      <c r="K125" s="201">
        <v>0.15</v>
      </c>
      <c r="L125" s="203">
        <f t="shared" si="2"/>
        <v>0.15</v>
      </c>
      <c r="M125" s="202">
        <v>40483</v>
      </c>
      <c r="N125" s="201" t="s">
        <v>734</v>
      </c>
      <c r="O125" s="201" t="s">
        <v>236</v>
      </c>
      <c r="P125" s="201" t="s">
        <v>97</v>
      </c>
      <c r="Q125" s="224" t="s">
        <v>1741</v>
      </c>
      <c r="R125" s="201" t="s">
        <v>1742</v>
      </c>
      <c r="S125" s="201"/>
      <c r="T125" s="201" t="s">
        <v>239</v>
      </c>
      <c r="U125" s="201"/>
      <c r="V125" s="201" t="s">
        <v>1743</v>
      </c>
      <c r="W125" s="201" t="s">
        <v>97</v>
      </c>
      <c r="X125" s="201" t="s">
        <v>241</v>
      </c>
      <c r="Y125" s="201" t="s">
        <v>97</v>
      </c>
      <c r="Z125" s="201" t="s">
        <v>1744</v>
      </c>
      <c r="AA125" s="201">
        <v>3</v>
      </c>
      <c r="AB125" s="201">
        <v>10</v>
      </c>
      <c r="AC125" s="201"/>
      <c r="AD125" s="201"/>
      <c r="AE125" s="201"/>
      <c r="AF125" s="201"/>
      <c r="AG125" s="201">
        <v>30</v>
      </c>
      <c r="AH125" s="201"/>
      <c r="AI125" s="201"/>
      <c r="AJ125" s="204" t="s">
        <v>101</v>
      </c>
      <c r="AK125" s="201" t="s">
        <v>258</v>
      </c>
      <c r="AL125" s="201" t="s">
        <v>1745</v>
      </c>
      <c r="AM125" s="201" t="s">
        <v>278</v>
      </c>
      <c r="AN125" s="202">
        <v>45672</v>
      </c>
      <c r="AO125" s="201" t="b">
        <f t="shared" si="3"/>
        <v>1</v>
      </c>
    </row>
    <row r="126" spans="1:41" x14ac:dyDescent="0.2">
      <c r="A126" s="201">
        <v>93</v>
      </c>
      <c r="B126" s="201">
        <v>101</v>
      </c>
      <c r="C126" s="201" t="s">
        <v>1739</v>
      </c>
      <c r="D126" s="201" t="s">
        <v>1740</v>
      </c>
      <c r="E126" s="201"/>
      <c r="F126" s="201" t="s">
        <v>235</v>
      </c>
      <c r="G126" s="201">
        <v>0.15</v>
      </c>
      <c r="H126" s="201" t="s">
        <v>29</v>
      </c>
      <c r="I126" s="201" t="s">
        <v>97</v>
      </c>
      <c r="J126" s="201" t="s">
        <v>47</v>
      </c>
      <c r="K126" s="201">
        <v>0.2</v>
      </c>
      <c r="L126" s="203">
        <f t="shared" si="2"/>
        <v>0.2</v>
      </c>
      <c r="M126" s="202">
        <v>36557</v>
      </c>
      <c r="N126" s="201" t="s">
        <v>98</v>
      </c>
      <c r="O126" s="201" t="s">
        <v>236</v>
      </c>
      <c r="P126" s="201" t="s">
        <v>97</v>
      </c>
      <c r="Q126" s="224" t="s">
        <v>1746</v>
      </c>
      <c r="R126" s="201" t="s">
        <v>1747</v>
      </c>
      <c r="S126" s="201"/>
      <c r="T126" s="201" t="s">
        <v>349</v>
      </c>
      <c r="U126" s="201"/>
      <c r="V126" s="201" t="s">
        <v>240</v>
      </c>
      <c r="W126" s="201" t="s">
        <v>97</v>
      </c>
      <c r="X126" s="201" t="s">
        <v>1748</v>
      </c>
      <c r="Y126" s="201" t="s">
        <v>97</v>
      </c>
      <c r="Z126" s="201" t="s">
        <v>1749</v>
      </c>
      <c r="AA126" s="201">
        <v>3</v>
      </c>
      <c r="AB126" s="201">
        <v>10</v>
      </c>
      <c r="AC126" s="201"/>
      <c r="AD126" s="201"/>
      <c r="AE126" s="201"/>
      <c r="AF126" s="201"/>
      <c r="AG126" s="201">
        <v>30</v>
      </c>
      <c r="AH126" s="201"/>
      <c r="AI126" s="201"/>
      <c r="AJ126" s="204" t="s">
        <v>101</v>
      </c>
      <c r="AK126" s="201"/>
      <c r="AL126" s="201" t="s">
        <v>1745</v>
      </c>
      <c r="AM126" s="201" t="s">
        <v>278</v>
      </c>
      <c r="AN126" s="202">
        <v>45672</v>
      </c>
      <c r="AO126" s="201" t="b">
        <f t="shared" si="3"/>
        <v>0</v>
      </c>
    </row>
    <row r="127" spans="1:41" x14ac:dyDescent="0.2">
      <c r="A127" s="201">
        <v>93</v>
      </c>
      <c r="B127" s="201">
        <v>101</v>
      </c>
      <c r="C127" s="201" t="s">
        <v>1739</v>
      </c>
      <c r="D127" s="201" t="s">
        <v>1740</v>
      </c>
      <c r="E127" s="201"/>
      <c r="F127" s="201" t="s">
        <v>596</v>
      </c>
      <c r="G127" s="201">
        <v>170</v>
      </c>
      <c r="H127" s="201" t="s">
        <v>29</v>
      </c>
      <c r="I127" s="201" t="s">
        <v>97</v>
      </c>
      <c r="J127" s="201" t="s">
        <v>29</v>
      </c>
      <c r="K127" s="201">
        <v>170</v>
      </c>
      <c r="L127" s="203">
        <f t="shared" si="2"/>
        <v>170</v>
      </c>
      <c r="M127" s="202">
        <v>40483</v>
      </c>
      <c r="N127" s="201" t="s">
        <v>108</v>
      </c>
      <c r="O127" s="201" t="s">
        <v>236</v>
      </c>
      <c r="P127" s="201" t="s">
        <v>97</v>
      </c>
      <c r="Q127" s="224" t="s">
        <v>1750</v>
      </c>
      <c r="R127" s="201" t="s">
        <v>1751</v>
      </c>
      <c r="S127" s="201"/>
      <c r="T127" s="201" t="s">
        <v>253</v>
      </c>
      <c r="U127" s="201"/>
      <c r="V127" s="201" t="s">
        <v>1752</v>
      </c>
      <c r="W127" s="201" t="s">
        <v>97</v>
      </c>
      <c r="X127" s="201" t="s">
        <v>834</v>
      </c>
      <c r="Y127" s="201" t="s">
        <v>278</v>
      </c>
      <c r="Z127" s="201"/>
      <c r="AA127" s="201"/>
      <c r="AB127" s="201">
        <v>3</v>
      </c>
      <c r="AC127" s="201"/>
      <c r="AD127" s="201"/>
      <c r="AE127" s="201"/>
      <c r="AF127" s="201"/>
      <c r="AG127" s="201">
        <v>3</v>
      </c>
      <c r="AH127" s="201"/>
      <c r="AI127" s="201"/>
      <c r="AJ127" s="204" t="s">
        <v>101</v>
      </c>
      <c r="AK127" s="201" t="s">
        <v>258</v>
      </c>
      <c r="AL127" s="201" t="s">
        <v>1745</v>
      </c>
      <c r="AM127" s="201" t="s">
        <v>278</v>
      </c>
      <c r="AN127" s="202">
        <v>45672</v>
      </c>
      <c r="AO127" s="201" t="b">
        <f t="shared" si="3"/>
        <v>1</v>
      </c>
    </row>
    <row r="128" spans="1:41" x14ac:dyDescent="0.2">
      <c r="A128" s="201">
        <v>93</v>
      </c>
      <c r="B128" s="201">
        <v>101</v>
      </c>
      <c r="C128" s="201" t="s">
        <v>1739</v>
      </c>
      <c r="D128" s="201" t="s">
        <v>1740</v>
      </c>
      <c r="E128" s="201"/>
      <c r="F128" s="201" t="s">
        <v>596</v>
      </c>
      <c r="G128" s="201">
        <v>170</v>
      </c>
      <c r="H128" s="201" t="s">
        <v>29</v>
      </c>
      <c r="I128" s="201" t="s">
        <v>97</v>
      </c>
      <c r="J128" s="201" t="s">
        <v>47</v>
      </c>
      <c r="K128" s="201">
        <v>210</v>
      </c>
      <c r="L128" s="203">
        <f t="shared" si="2"/>
        <v>210</v>
      </c>
      <c r="M128" s="202">
        <v>36251</v>
      </c>
      <c r="N128" s="201" t="s">
        <v>108</v>
      </c>
      <c r="O128" s="201" t="s">
        <v>236</v>
      </c>
      <c r="P128" s="201" t="s">
        <v>97</v>
      </c>
      <c r="Q128" s="224" t="s">
        <v>1753</v>
      </c>
      <c r="R128" s="201" t="s">
        <v>1754</v>
      </c>
      <c r="S128" s="201"/>
      <c r="T128" s="201" t="s">
        <v>253</v>
      </c>
      <c r="U128" s="201" t="s">
        <v>1755</v>
      </c>
      <c r="V128" s="201" t="s">
        <v>725</v>
      </c>
      <c r="W128" s="201" t="s">
        <v>97</v>
      </c>
      <c r="X128" s="201" t="s">
        <v>1756</v>
      </c>
      <c r="Y128" s="201" t="s">
        <v>278</v>
      </c>
      <c r="Z128" s="201"/>
      <c r="AA128" s="201"/>
      <c r="AB128" s="201">
        <v>10</v>
      </c>
      <c r="AC128" s="201"/>
      <c r="AD128" s="201"/>
      <c r="AE128" s="201"/>
      <c r="AF128" s="201"/>
      <c r="AG128" s="201">
        <v>10</v>
      </c>
      <c r="AH128" s="201"/>
      <c r="AI128" s="201"/>
      <c r="AJ128" s="204" t="s">
        <v>101</v>
      </c>
      <c r="AK128" s="201"/>
      <c r="AL128" s="201" t="s">
        <v>1745</v>
      </c>
      <c r="AM128" s="201" t="s">
        <v>278</v>
      </c>
      <c r="AN128" s="202">
        <v>45672</v>
      </c>
      <c r="AO128" s="201" t="b">
        <f t="shared" si="3"/>
        <v>0</v>
      </c>
    </row>
    <row r="129" spans="1:41" x14ac:dyDescent="0.2">
      <c r="A129" s="201">
        <v>94</v>
      </c>
      <c r="B129" s="201">
        <v>102</v>
      </c>
      <c r="C129" s="201" t="s">
        <v>678</v>
      </c>
      <c r="D129" s="201" t="s">
        <v>679</v>
      </c>
      <c r="E129" s="201"/>
      <c r="F129" s="201" t="s">
        <v>235</v>
      </c>
      <c r="G129" s="201">
        <v>0.6</v>
      </c>
      <c r="H129" s="201" t="s">
        <v>47</v>
      </c>
      <c r="I129" s="201" t="s">
        <v>97</v>
      </c>
      <c r="J129" s="201" t="s">
        <v>47</v>
      </c>
      <c r="K129" s="201">
        <v>0.6</v>
      </c>
      <c r="L129" s="203">
        <f t="shared" si="2"/>
        <v>0.6</v>
      </c>
      <c r="M129" s="202">
        <v>36892</v>
      </c>
      <c r="N129" s="201" t="s">
        <v>250</v>
      </c>
      <c r="O129" s="201" t="s">
        <v>236</v>
      </c>
      <c r="P129" s="201" t="s">
        <v>97</v>
      </c>
      <c r="Q129" s="224" t="s">
        <v>1757</v>
      </c>
      <c r="R129" s="201" t="s">
        <v>3480</v>
      </c>
      <c r="S129" s="201"/>
      <c r="T129" s="201" t="s">
        <v>246</v>
      </c>
      <c r="U129" s="201"/>
      <c r="V129" s="201" t="s">
        <v>682</v>
      </c>
      <c r="W129" s="201" t="s">
        <v>97</v>
      </c>
      <c r="X129" s="201" t="s">
        <v>687</v>
      </c>
      <c r="Y129" s="201" t="s">
        <v>97</v>
      </c>
      <c r="Z129" s="201" t="s">
        <v>1758</v>
      </c>
      <c r="AA129" s="201">
        <v>3</v>
      </c>
      <c r="AB129" s="201">
        <v>10</v>
      </c>
      <c r="AC129" s="201">
        <v>10</v>
      </c>
      <c r="AD129" s="201">
        <v>3</v>
      </c>
      <c r="AE129" s="201"/>
      <c r="AF129" s="201"/>
      <c r="AG129" s="201">
        <v>1000</v>
      </c>
      <c r="AH129" s="201"/>
      <c r="AI129" s="201"/>
      <c r="AJ129" s="204" t="s">
        <v>101</v>
      </c>
      <c r="AK129" s="201" t="s">
        <v>689</v>
      </c>
      <c r="AL129" s="201" t="s">
        <v>686</v>
      </c>
      <c r="AM129" s="201" t="s">
        <v>278</v>
      </c>
      <c r="AN129" s="202">
        <v>45672</v>
      </c>
      <c r="AO129" s="201" t="b">
        <f t="shared" si="3"/>
        <v>1</v>
      </c>
    </row>
    <row r="130" spans="1:41" x14ac:dyDescent="0.2">
      <c r="A130" s="201">
        <v>94</v>
      </c>
      <c r="B130" s="201">
        <v>102</v>
      </c>
      <c r="C130" s="201" t="s">
        <v>678</v>
      </c>
      <c r="D130" s="201" t="s">
        <v>679</v>
      </c>
      <c r="E130" s="201"/>
      <c r="F130" s="201" t="s">
        <v>235</v>
      </c>
      <c r="G130" s="201">
        <v>0.6</v>
      </c>
      <c r="H130" s="201" t="s">
        <v>47</v>
      </c>
      <c r="I130" s="201" t="s">
        <v>97</v>
      </c>
      <c r="J130" s="201" t="s">
        <v>43</v>
      </c>
      <c r="K130" s="201">
        <v>0.2</v>
      </c>
      <c r="L130" s="203">
        <f t="shared" si="2"/>
        <v>0.2</v>
      </c>
      <c r="M130" s="202">
        <v>36811</v>
      </c>
      <c r="N130" s="201" t="s">
        <v>98</v>
      </c>
      <c r="O130" s="201" t="s">
        <v>236</v>
      </c>
      <c r="P130" s="201" t="s">
        <v>97</v>
      </c>
      <c r="Q130" s="224" t="s">
        <v>1757</v>
      </c>
      <c r="R130" s="201" t="s">
        <v>3480</v>
      </c>
      <c r="S130" s="201"/>
      <c r="T130" s="201" t="s">
        <v>246</v>
      </c>
      <c r="U130" s="201"/>
      <c r="V130" s="201" t="s">
        <v>1759</v>
      </c>
      <c r="W130" s="201" t="s">
        <v>97</v>
      </c>
      <c r="X130" s="201" t="s">
        <v>687</v>
      </c>
      <c r="Y130" s="201" t="s">
        <v>97</v>
      </c>
      <c r="Z130" s="201" t="s">
        <v>1760</v>
      </c>
      <c r="AA130" s="201">
        <v>3</v>
      </c>
      <c r="AB130" s="201">
        <v>10</v>
      </c>
      <c r="AC130" s="201" t="s">
        <v>269</v>
      </c>
      <c r="AD130" s="201">
        <v>10</v>
      </c>
      <c r="AE130" s="201" t="s">
        <v>269</v>
      </c>
      <c r="AF130" s="201">
        <v>10</v>
      </c>
      <c r="AG130" s="201">
        <v>3000</v>
      </c>
      <c r="AH130" s="201"/>
      <c r="AI130" s="201"/>
      <c r="AJ130" s="204" t="s">
        <v>101</v>
      </c>
      <c r="AK130" s="201"/>
      <c r="AL130" s="201" t="s">
        <v>686</v>
      </c>
      <c r="AM130" s="201" t="s">
        <v>278</v>
      </c>
      <c r="AN130" s="202">
        <v>45672</v>
      </c>
      <c r="AO130" s="201" t="b">
        <f t="shared" si="3"/>
        <v>0</v>
      </c>
    </row>
    <row r="131" spans="1:41" x14ac:dyDescent="0.2">
      <c r="A131" s="201">
        <v>94</v>
      </c>
      <c r="B131" s="201">
        <v>102</v>
      </c>
      <c r="C131" s="201" t="s">
        <v>678</v>
      </c>
      <c r="D131" s="201" t="s">
        <v>679</v>
      </c>
      <c r="E131" s="201"/>
      <c r="F131" s="201" t="s">
        <v>596</v>
      </c>
      <c r="G131" s="201">
        <v>3.9</v>
      </c>
      <c r="H131" s="201" t="s">
        <v>36</v>
      </c>
      <c r="I131" s="201" t="s">
        <v>97</v>
      </c>
      <c r="J131" s="201" t="s">
        <v>29</v>
      </c>
      <c r="K131" s="201">
        <v>2.8</v>
      </c>
      <c r="L131" s="203">
        <f t="shared" si="2"/>
        <v>2.8</v>
      </c>
      <c r="M131" s="202">
        <v>38231</v>
      </c>
      <c r="N131" s="201" t="s">
        <v>250</v>
      </c>
      <c r="O131" s="201" t="s">
        <v>236</v>
      </c>
      <c r="P131" s="201" t="s">
        <v>97</v>
      </c>
      <c r="Q131" s="224" t="s">
        <v>680</v>
      </c>
      <c r="R131" s="201" t="s">
        <v>681</v>
      </c>
      <c r="S131" s="201"/>
      <c r="T131" s="201" t="s">
        <v>246</v>
      </c>
      <c r="U131" s="201"/>
      <c r="V131" s="201" t="s">
        <v>682</v>
      </c>
      <c r="W131" s="201" t="s">
        <v>97</v>
      </c>
      <c r="X131" s="201" t="s">
        <v>687</v>
      </c>
      <c r="Y131" s="201" t="s">
        <v>97</v>
      </c>
      <c r="Z131" s="201" t="s">
        <v>684</v>
      </c>
      <c r="AA131" s="201">
        <v>3</v>
      </c>
      <c r="AB131" s="201">
        <v>10</v>
      </c>
      <c r="AC131" s="201">
        <v>10</v>
      </c>
      <c r="AD131" s="201"/>
      <c r="AE131" s="201"/>
      <c r="AF131" s="201"/>
      <c r="AG131" s="201">
        <v>300</v>
      </c>
      <c r="AH131" s="201"/>
      <c r="AI131" s="201" t="s">
        <v>688</v>
      </c>
      <c r="AJ131" s="211" t="s">
        <v>157</v>
      </c>
      <c r="AK131" s="201" t="s">
        <v>689</v>
      </c>
      <c r="AL131" s="201" t="s">
        <v>686</v>
      </c>
      <c r="AM131" s="201" t="s">
        <v>97</v>
      </c>
      <c r="AN131" s="202">
        <v>45672</v>
      </c>
      <c r="AO131" s="201" t="b">
        <f t="shared" si="3"/>
        <v>0</v>
      </c>
    </row>
    <row r="132" spans="1:41" x14ac:dyDescent="0.2">
      <c r="A132" s="201">
        <v>94</v>
      </c>
      <c r="B132" s="201">
        <v>102</v>
      </c>
      <c r="C132" s="201" t="s">
        <v>678</v>
      </c>
      <c r="D132" s="201" t="s">
        <v>679</v>
      </c>
      <c r="E132" s="201"/>
      <c r="F132" s="201" t="s">
        <v>596</v>
      </c>
      <c r="G132" s="201">
        <v>3.9</v>
      </c>
      <c r="H132" s="201" t="s">
        <v>36</v>
      </c>
      <c r="I132" s="201" t="s">
        <v>97</v>
      </c>
      <c r="J132" s="201" t="s">
        <v>36</v>
      </c>
      <c r="K132" s="201">
        <v>3.92</v>
      </c>
      <c r="L132" s="203">
        <f t="shared" si="2"/>
        <v>3.9</v>
      </c>
      <c r="M132" s="202">
        <v>45604</v>
      </c>
      <c r="N132" s="201" t="s">
        <v>250</v>
      </c>
      <c r="O132" s="201" t="s">
        <v>236</v>
      </c>
      <c r="P132" s="201" t="s">
        <v>97</v>
      </c>
      <c r="Q132" s="224" t="s">
        <v>680</v>
      </c>
      <c r="R132" s="201" t="s">
        <v>681</v>
      </c>
      <c r="S132" s="201"/>
      <c r="T132" s="201" t="s">
        <v>246</v>
      </c>
      <c r="U132" s="201"/>
      <c r="V132" s="201" t="s">
        <v>682</v>
      </c>
      <c r="W132" s="201" t="s">
        <v>97</v>
      </c>
      <c r="X132" s="201" t="s">
        <v>683</v>
      </c>
      <c r="Y132" s="201" t="s">
        <v>97</v>
      </c>
      <c r="Z132" s="201" t="s">
        <v>684</v>
      </c>
      <c r="AA132" s="201">
        <v>3</v>
      </c>
      <c r="AB132" s="201">
        <v>10</v>
      </c>
      <c r="AC132" s="201">
        <v>10</v>
      </c>
      <c r="AD132" s="201"/>
      <c r="AE132" s="201"/>
      <c r="AF132" s="201"/>
      <c r="AG132" s="201">
        <v>300</v>
      </c>
      <c r="AH132" s="201"/>
      <c r="AI132" s="225" t="s">
        <v>685</v>
      </c>
      <c r="AJ132" s="211" t="s">
        <v>157</v>
      </c>
      <c r="AK132" s="201"/>
      <c r="AL132" s="201" t="s">
        <v>686</v>
      </c>
      <c r="AM132" s="201" t="s">
        <v>97</v>
      </c>
      <c r="AN132" s="202">
        <v>45672</v>
      </c>
      <c r="AO132" s="201" t="b">
        <f t="shared" si="3"/>
        <v>1</v>
      </c>
    </row>
    <row r="133" spans="1:41" x14ac:dyDescent="0.2">
      <c r="A133" s="201">
        <v>96</v>
      </c>
      <c r="B133" s="201">
        <v>104</v>
      </c>
      <c r="C133" s="201" t="s">
        <v>1770</v>
      </c>
      <c r="D133" s="201" t="s">
        <v>1771</v>
      </c>
      <c r="E133" s="201"/>
      <c r="F133" s="201" t="s">
        <v>235</v>
      </c>
      <c r="G133" s="201">
        <v>0.03</v>
      </c>
      <c r="H133" s="201" t="s">
        <v>43</v>
      </c>
      <c r="I133" s="201" t="s">
        <v>278</v>
      </c>
      <c r="J133" s="201" t="s">
        <v>43</v>
      </c>
      <c r="K133" s="201">
        <v>0.03</v>
      </c>
      <c r="L133" s="203">
        <f t="shared" ref="L133:L196" si="4">IF(K133="--","--",ROUND(K133,2-(1+INT(LOG10(ABS(K133))))))</f>
        <v>0.03</v>
      </c>
      <c r="M133" s="202">
        <v>33512</v>
      </c>
      <c r="N133" s="201" t="s">
        <v>250</v>
      </c>
      <c r="O133" s="201" t="s">
        <v>236</v>
      </c>
      <c r="P133" s="201" t="s">
        <v>97</v>
      </c>
      <c r="Q133" s="224" t="s">
        <v>1772</v>
      </c>
      <c r="R133" s="201" t="s">
        <v>1773</v>
      </c>
      <c r="S133" s="201"/>
      <c r="T133" s="201" t="s">
        <v>246</v>
      </c>
      <c r="U133" s="201"/>
      <c r="V133" s="201" t="s">
        <v>240</v>
      </c>
      <c r="W133" s="201" t="s">
        <v>97</v>
      </c>
      <c r="X133" s="201" t="s">
        <v>241</v>
      </c>
      <c r="Y133" s="201" t="s">
        <v>97</v>
      </c>
      <c r="Z133" s="201" t="s">
        <v>1774</v>
      </c>
      <c r="AA133" s="201" t="s">
        <v>269</v>
      </c>
      <c r="AB133" s="201">
        <v>10</v>
      </c>
      <c r="AC133" s="201">
        <v>10</v>
      </c>
      <c r="AD133" s="201"/>
      <c r="AE133" s="201" t="s">
        <v>269</v>
      </c>
      <c r="AF133" s="201">
        <v>10</v>
      </c>
      <c r="AG133" s="201">
        <v>1000</v>
      </c>
      <c r="AH133" s="201"/>
      <c r="AI133" s="201" t="s">
        <v>1775</v>
      </c>
      <c r="AJ133" s="204" t="s">
        <v>101</v>
      </c>
      <c r="AK133" s="201" t="s">
        <v>1776</v>
      </c>
      <c r="AL133" s="201" t="s">
        <v>977</v>
      </c>
      <c r="AM133" s="201" t="s">
        <v>278</v>
      </c>
      <c r="AN133" s="202">
        <v>45672</v>
      </c>
      <c r="AO133" s="201" t="b">
        <f t="shared" ref="AO133:AO196" si="5">H133=J133</f>
        <v>1</v>
      </c>
    </row>
    <row r="134" spans="1:41" x14ac:dyDescent="0.2">
      <c r="A134" s="201">
        <v>99</v>
      </c>
      <c r="B134" s="201">
        <v>108</v>
      </c>
      <c r="C134" s="201" t="s">
        <v>1777</v>
      </c>
      <c r="D134" s="201" t="s">
        <v>1778</v>
      </c>
      <c r="E134" s="201"/>
      <c r="F134" s="201" t="s">
        <v>235</v>
      </c>
      <c r="G134" s="201">
        <v>50</v>
      </c>
      <c r="H134" s="201" t="s">
        <v>45</v>
      </c>
      <c r="I134" s="201" t="s">
        <v>97</v>
      </c>
      <c r="J134" s="201" t="s">
        <v>45</v>
      </c>
      <c r="K134" s="201">
        <v>50</v>
      </c>
      <c r="L134" s="203">
        <f t="shared" si="4"/>
        <v>50</v>
      </c>
      <c r="M134" s="202">
        <v>39002</v>
      </c>
      <c r="N134" s="201" t="s">
        <v>250</v>
      </c>
      <c r="O134" s="201" t="s">
        <v>368</v>
      </c>
      <c r="P134" s="201" t="s">
        <v>97</v>
      </c>
      <c r="Q134" s="224" t="s">
        <v>1779</v>
      </c>
      <c r="R134" s="201" t="s">
        <v>1780</v>
      </c>
      <c r="S134" s="201"/>
      <c r="T134" s="201" t="s">
        <v>239</v>
      </c>
      <c r="U134" s="201"/>
      <c r="V134" s="201" t="s">
        <v>1781</v>
      </c>
      <c r="W134" s="201" t="s">
        <v>97</v>
      </c>
      <c r="X134" s="201" t="s">
        <v>1782</v>
      </c>
      <c r="Y134" s="201" t="s">
        <v>97</v>
      </c>
      <c r="Z134" s="201" t="s">
        <v>1783</v>
      </c>
      <c r="AA134" s="201">
        <v>3</v>
      </c>
      <c r="AB134" s="201">
        <v>10</v>
      </c>
      <c r="AC134" s="201"/>
      <c r="AD134" s="201">
        <v>10</v>
      </c>
      <c r="AE134" s="201">
        <v>3</v>
      </c>
      <c r="AF134" s="201"/>
      <c r="AG134" s="201">
        <v>1000</v>
      </c>
      <c r="AH134" s="201"/>
      <c r="AI134" s="201"/>
      <c r="AJ134" s="204" t="s">
        <v>101</v>
      </c>
      <c r="AK134" s="201" t="s">
        <v>1784</v>
      </c>
      <c r="AL134" s="201" t="s">
        <v>973</v>
      </c>
      <c r="AM134" s="201" t="s">
        <v>278</v>
      </c>
      <c r="AN134" s="202">
        <v>45672</v>
      </c>
      <c r="AO134" s="201" t="b">
        <f t="shared" si="5"/>
        <v>1</v>
      </c>
    </row>
    <row r="135" spans="1:41" x14ac:dyDescent="0.2">
      <c r="A135" s="201">
        <v>99</v>
      </c>
      <c r="B135" s="201">
        <v>108</v>
      </c>
      <c r="C135" s="201" t="s">
        <v>1777</v>
      </c>
      <c r="D135" s="201" t="s">
        <v>1778</v>
      </c>
      <c r="E135" s="201"/>
      <c r="F135" s="201" t="s">
        <v>235</v>
      </c>
      <c r="G135" s="201">
        <v>50</v>
      </c>
      <c r="H135" s="201" t="s">
        <v>45</v>
      </c>
      <c r="I135" s="201" t="s">
        <v>97</v>
      </c>
      <c r="J135" s="201" t="s">
        <v>47</v>
      </c>
      <c r="K135" s="201">
        <v>1000</v>
      </c>
      <c r="L135" s="203">
        <f t="shared" si="4"/>
        <v>1000</v>
      </c>
      <c r="M135" s="202">
        <v>36892</v>
      </c>
      <c r="N135" s="201" t="s">
        <v>98</v>
      </c>
      <c r="O135" s="201" t="s">
        <v>363</v>
      </c>
      <c r="P135" s="201" t="s">
        <v>97</v>
      </c>
      <c r="Q135" s="224" t="s">
        <v>1779</v>
      </c>
      <c r="R135" s="201" t="s">
        <v>1785</v>
      </c>
      <c r="S135" s="201"/>
      <c r="T135" s="201" t="s">
        <v>253</v>
      </c>
      <c r="U135" s="201"/>
      <c r="V135" s="201" t="s">
        <v>1781</v>
      </c>
      <c r="W135" s="201" t="s">
        <v>97</v>
      </c>
      <c r="X135" s="201" t="s">
        <v>1782</v>
      </c>
      <c r="Y135" s="201" t="s">
        <v>97</v>
      </c>
      <c r="Z135" s="201" t="s">
        <v>1786</v>
      </c>
      <c r="AA135" s="201">
        <v>3</v>
      </c>
      <c r="AB135" s="201">
        <v>10</v>
      </c>
      <c r="AC135" s="201"/>
      <c r="AD135" s="201">
        <v>3</v>
      </c>
      <c r="AE135" s="201"/>
      <c r="AF135" s="201"/>
      <c r="AG135" s="201">
        <v>100</v>
      </c>
      <c r="AH135" s="201"/>
      <c r="AI135" s="201"/>
      <c r="AJ135" s="204" t="s">
        <v>101</v>
      </c>
      <c r="AK135" s="201"/>
      <c r="AL135" s="201" t="s">
        <v>973</v>
      </c>
      <c r="AM135" s="201" t="s">
        <v>278</v>
      </c>
      <c r="AN135" s="202">
        <v>45672</v>
      </c>
      <c r="AO135" s="201" t="b">
        <f t="shared" si="5"/>
        <v>0</v>
      </c>
    </row>
    <row r="136" spans="1:41" x14ac:dyDescent="0.2">
      <c r="A136" s="201">
        <v>99</v>
      </c>
      <c r="B136" s="201">
        <v>108</v>
      </c>
      <c r="C136" s="201" t="s">
        <v>1777</v>
      </c>
      <c r="D136" s="201" t="s">
        <v>1778</v>
      </c>
      <c r="E136" s="201"/>
      <c r="F136" s="201" t="s">
        <v>235</v>
      </c>
      <c r="G136" s="201">
        <v>50</v>
      </c>
      <c r="H136" s="201" t="s">
        <v>45</v>
      </c>
      <c r="I136" s="201" t="s">
        <v>97</v>
      </c>
      <c r="J136" s="201" t="s">
        <v>47</v>
      </c>
      <c r="K136" s="201">
        <v>1000</v>
      </c>
      <c r="L136" s="203">
        <f t="shared" si="4"/>
        <v>1000</v>
      </c>
      <c r="M136" s="202">
        <v>36892</v>
      </c>
      <c r="N136" s="201" t="s">
        <v>98</v>
      </c>
      <c r="O136" s="201" t="s">
        <v>368</v>
      </c>
      <c r="P136" s="201" t="s">
        <v>97</v>
      </c>
      <c r="Q136" s="224" t="s">
        <v>1779</v>
      </c>
      <c r="R136" s="201" t="s">
        <v>1787</v>
      </c>
      <c r="S136" s="201"/>
      <c r="T136" s="201" t="s">
        <v>253</v>
      </c>
      <c r="U136" s="201"/>
      <c r="V136" s="201" t="s">
        <v>1781</v>
      </c>
      <c r="W136" s="201" t="s">
        <v>97</v>
      </c>
      <c r="X136" s="201" t="s">
        <v>1782</v>
      </c>
      <c r="Y136" s="201" t="s">
        <v>97</v>
      </c>
      <c r="Z136" s="201" t="s">
        <v>1786</v>
      </c>
      <c r="AA136" s="201">
        <v>3</v>
      </c>
      <c r="AB136" s="201">
        <v>10</v>
      </c>
      <c r="AC136" s="201"/>
      <c r="AD136" s="201">
        <v>3</v>
      </c>
      <c r="AE136" s="201"/>
      <c r="AF136" s="201"/>
      <c r="AG136" s="201">
        <v>100</v>
      </c>
      <c r="AH136" s="201"/>
      <c r="AI136" s="201"/>
      <c r="AJ136" s="204" t="s">
        <v>101</v>
      </c>
      <c r="AK136" s="201"/>
      <c r="AL136" s="201" t="s">
        <v>973</v>
      </c>
      <c r="AM136" s="201" t="s">
        <v>278</v>
      </c>
      <c r="AN136" s="202">
        <v>45672</v>
      </c>
      <c r="AO136" s="201" t="b">
        <f t="shared" si="5"/>
        <v>0</v>
      </c>
    </row>
    <row r="137" spans="1:41" x14ac:dyDescent="0.2">
      <c r="A137" s="201">
        <v>99</v>
      </c>
      <c r="B137" s="201">
        <v>108</v>
      </c>
      <c r="C137" s="201" t="s">
        <v>1777</v>
      </c>
      <c r="D137" s="201" t="s">
        <v>1778</v>
      </c>
      <c r="E137" s="201"/>
      <c r="F137" s="201" t="s">
        <v>235</v>
      </c>
      <c r="G137" s="201">
        <v>50</v>
      </c>
      <c r="H137" s="201" t="s">
        <v>45</v>
      </c>
      <c r="I137" s="201" t="s">
        <v>97</v>
      </c>
      <c r="J137" s="201" t="s">
        <v>47</v>
      </c>
      <c r="K137" s="201">
        <v>1000</v>
      </c>
      <c r="L137" s="203">
        <f t="shared" si="4"/>
        <v>1000</v>
      </c>
      <c r="M137" s="202">
        <v>36892</v>
      </c>
      <c r="N137" s="201" t="s">
        <v>98</v>
      </c>
      <c r="O137" s="201" t="s">
        <v>410</v>
      </c>
      <c r="P137" s="201" t="s">
        <v>97</v>
      </c>
      <c r="Q137" s="224" t="s">
        <v>1779</v>
      </c>
      <c r="R137" s="201" t="s">
        <v>1788</v>
      </c>
      <c r="S137" s="201"/>
      <c r="T137" s="201" t="s">
        <v>253</v>
      </c>
      <c r="U137" s="201"/>
      <c r="V137" s="201" t="s">
        <v>1781</v>
      </c>
      <c r="W137" s="201" t="s">
        <v>97</v>
      </c>
      <c r="X137" s="201" t="s">
        <v>1782</v>
      </c>
      <c r="Y137" s="201" t="s">
        <v>97</v>
      </c>
      <c r="Z137" s="201" t="s">
        <v>1786</v>
      </c>
      <c r="AA137" s="201">
        <v>3</v>
      </c>
      <c r="AB137" s="201">
        <v>10</v>
      </c>
      <c r="AC137" s="201"/>
      <c r="AD137" s="201">
        <v>3</v>
      </c>
      <c r="AE137" s="201"/>
      <c r="AF137" s="201"/>
      <c r="AG137" s="201">
        <v>100</v>
      </c>
      <c r="AH137" s="201"/>
      <c r="AI137" s="201"/>
      <c r="AJ137" s="204" t="s">
        <v>101</v>
      </c>
      <c r="AK137" s="201"/>
      <c r="AL137" s="201" t="s">
        <v>973</v>
      </c>
      <c r="AM137" s="201" t="s">
        <v>278</v>
      </c>
      <c r="AN137" s="202">
        <v>45672</v>
      </c>
      <c r="AO137" s="201" t="b">
        <f t="shared" si="5"/>
        <v>0</v>
      </c>
    </row>
    <row r="138" spans="1:41" x14ac:dyDescent="0.2">
      <c r="A138" s="201">
        <v>101</v>
      </c>
      <c r="B138" s="201" t="s">
        <v>1076</v>
      </c>
      <c r="C138" s="201" t="s">
        <v>1077</v>
      </c>
      <c r="D138" s="201" t="s">
        <v>1078</v>
      </c>
      <c r="E138" s="201"/>
      <c r="F138" s="201" t="s">
        <v>235</v>
      </c>
      <c r="G138" s="201">
        <v>300</v>
      </c>
      <c r="H138" s="201" t="s">
        <v>45</v>
      </c>
      <c r="I138" s="201" t="s">
        <v>278</v>
      </c>
      <c r="J138" s="201" t="s">
        <v>45</v>
      </c>
      <c r="K138" s="201">
        <v>300</v>
      </c>
      <c r="L138" s="203">
        <f t="shared" si="4"/>
        <v>300</v>
      </c>
      <c r="M138" s="202">
        <v>39223</v>
      </c>
      <c r="N138" s="201" t="s">
        <v>98</v>
      </c>
      <c r="O138" s="201" t="s">
        <v>363</v>
      </c>
      <c r="P138" s="201" t="s">
        <v>97</v>
      </c>
      <c r="Q138" s="211" t="s">
        <v>1789</v>
      </c>
      <c r="R138" s="201" t="s">
        <v>1790</v>
      </c>
      <c r="S138" s="201"/>
      <c r="T138" s="201" t="s">
        <v>253</v>
      </c>
      <c r="U138" s="201"/>
      <c r="V138" s="201" t="s">
        <v>263</v>
      </c>
      <c r="W138" s="201" t="s">
        <v>97</v>
      </c>
      <c r="X138" s="201" t="s">
        <v>241</v>
      </c>
      <c r="Y138" s="201" t="s">
        <v>97</v>
      </c>
      <c r="Z138" s="201" t="s">
        <v>453</v>
      </c>
      <c r="AA138" s="201">
        <v>3</v>
      </c>
      <c r="AB138" s="201">
        <v>10</v>
      </c>
      <c r="AC138" s="201"/>
      <c r="AD138" s="201">
        <v>10</v>
      </c>
      <c r="AE138" s="201">
        <v>3</v>
      </c>
      <c r="AF138" s="201"/>
      <c r="AG138" s="201">
        <v>1000</v>
      </c>
      <c r="AH138" s="201"/>
      <c r="AI138" s="201"/>
      <c r="AJ138" s="204" t="s">
        <v>101</v>
      </c>
      <c r="AK138" s="201"/>
      <c r="AL138" s="201" t="s">
        <v>1080</v>
      </c>
      <c r="AM138" s="201" t="s">
        <v>97</v>
      </c>
      <c r="AN138" s="202">
        <v>45672</v>
      </c>
      <c r="AO138" s="201" t="b">
        <f t="shared" si="5"/>
        <v>1</v>
      </c>
    </row>
    <row r="139" spans="1:41" x14ac:dyDescent="0.2">
      <c r="A139" s="201">
        <v>102</v>
      </c>
      <c r="B139" s="201">
        <v>117</v>
      </c>
      <c r="C139" s="201" t="s">
        <v>1761</v>
      </c>
      <c r="D139" s="201" t="s">
        <v>1762</v>
      </c>
      <c r="E139" s="201"/>
      <c r="F139" s="201" t="s">
        <v>235</v>
      </c>
      <c r="G139" s="201">
        <v>50000</v>
      </c>
      <c r="H139" s="201" t="s">
        <v>43</v>
      </c>
      <c r="I139" s="201" t="s">
        <v>278</v>
      </c>
      <c r="J139" s="201" t="s">
        <v>43</v>
      </c>
      <c r="K139" s="201">
        <v>50000</v>
      </c>
      <c r="L139" s="203">
        <f t="shared" si="4"/>
        <v>50000</v>
      </c>
      <c r="M139" s="202">
        <v>34881</v>
      </c>
      <c r="N139" s="201" t="s">
        <v>250</v>
      </c>
      <c r="O139" s="201" t="s">
        <v>270</v>
      </c>
      <c r="P139" s="201" t="s">
        <v>97</v>
      </c>
      <c r="Q139" s="224" t="s">
        <v>1763</v>
      </c>
      <c r="R139" s="201" t="s">
        <v>1764</v>
      </c>
      <c r="S139" s="201"/>
      <c r="T139" s="201" t="s">
        <v>253</v>
      </c>
      <c r="U139" s="201"/>
      <c r="V139" s="201" t="s">
        <v>240</v>
      </c>
      <c r="W139" s="201" t="s">
        <v>97</v>
      </c>
      <c r="X139" s="201" t="s">
        <v>241</v>
      </c>
      <c r="Y139" s="201" t="s">
        <v>97</v>
      </c>
      <c r="Z139" s="201" t="s">
        <v>1765</v>
      </c>
      <c r="AA139" s="201">
        <v>3</v>
      </c>
      <c r="AB139" s="201">
        <v>10</v>
      </c>
      <c r="AC139" s="201"/>
      <c r="AD139" s="201"/>
      <c r="AE139" s="201">
        <v>10</v>
      </c>
      <c r="AF139" s="201"/>
      <c r="AG139" s="201">
        <v>300</v>
      </c>
      <c r="AH139" s="201"/>
      <c r="AI139" s="201" t="s">
        <v>1766</v>
      </c>
      <c r="AJ139" s="204" t="s">
        <v>101</v>
      </c>
      <c r="AK139" s="201" t="s">
        <v>236</v>
      </c>
      <c r="AL139" s="201" t="s">
        <v>977</v>
      </c>
      <c r="AM139" s="201" t="s">
        <v>278</v>
      </c>
      <c r="AN139" s="202">
        <v>45672</v>
      </c>
      <c r="AO139" s="201" t="b">
        <f t="shared" si="5"/>
        <v>1</v>
      </c>
    </row>
    <row r="140" spans="1:41" x14ac:dyDescent="0.2">
      <c r="A140" s="201">
        <v>103</v>
      </c>
      <c r="B140" s="201">
        <v>230</v>
      </c>
      <c r="C140" s="201" t="s">
        <v>351</v>
      </c>
      <c r="D140" s="201" t="s">
        <v>352</v>
      </c>
      <c r="E140" s="201"/>
      <c r="F140" s="201" t="s">
        <v>235</v>
      </c>
      <c r="G140" s="201">
        <v>4000</v>
      </c>
      <c r="H140" s="201" t="s">
        <v>45</v>
      </c>
      <c r="I140" s="201" t="s">
        <v>97</v>
      </c>
      <c r="J140" s="201" t="s">
        <v>47</v>
      </c>
      <c r="K140" s="201">
        <v>30000</v>
      </c>
      <c r="L140" s="203">
        <f t="shared" si="4"/>
        <v>30000</v>
      </c>
      <c r="M140" s="202">
        <v>36617</v>
      </c>
      <c r="N140" s="201" t="s">
        <v>267</v>
      </c>
      <c r="O140" s="201" t="s">
        <v>353</v>
      </c>
      <c r="P140" s="201" t="s">
        <v>97</v>
      </c>
      <c r="Q140" s="224" t="s">
        <v>354</v>
      </c>
      <c r="R140" s="201" t="s">
        <v>355</v>
      </c>
      <c r="S140" s="201"/>
      <c r="T140" s="201" t="s">
        <v>253</v>
      </c>
      <c r="U140" s="201"/>
      <c r="V140" s="201" t="s">
        <v>356</v>
      </c>
      <c r="W140" s="201" t="s">
        <v>97</v>
      </c>
      <c r="X140" s="201" t="s">
        <v>357</v>
      </c>
      <c r="Y140" s="201" t="s">
        <v>97</v>
      </c>
      <c r="Z140" s="201" t="s">
        <v>362</v>
      </c>
      <c r="AA140" s="201">
        <v>3</v>
      </c>
      <c r="AB140" s="201">
        <v>10</v>
      </c>
      <c r="AC140" s="201"/>
      <c r="AD140" s="201"/>
      <c r="AE140" s="201"/>
      <c r="AF140" s="201"/>
      <c r="AG140" s="201">
        <v>30</v>
      </c>
      <c r="AH140" s="201"/>
      <c r="AI140" s="201"/>
      <c r="AJ140" s="204" t="s">
        <v>101</v>
      </c>
      <c r="AK140" s="201" t="s">
        <v>363</v>
      </c>
      <c r="AL140" s="201" t="s">
        <v>360</v>
      </c>
      <c r="AM140" s="201" t="s">
        <v>97</v>
      </c>
      <c r="AN140" s="202">
        <v>45672</v>
      </c>
      <c r="AO140" s="201" t="b">
        <f t="shared" si="5"/>
        <v>0</v>
      </c>
    </row>
    <row r="141" spans="1:41" x14ac:dyDescent="0.2">
      <c r="A141" s="201">
        <v>103</v>
      </c>
      <c r="B141" s="201">
        <v>230</v>
      </c>
      <c r="C141" s="201" t="s">
        <v>351</v>
      </c>
      <c r="D141" s="201" t="s">
        <v>352</v>
      </c>
      <c r="E141" s="201"/>
      <c r="F141" s="201" t="s">
        <v>235</v>
      </c>
      <c r="G141" s="201">
        <v>4000</v>
      </c>
      <c r="H141" s="201" t="s">
        <v>45</v>
      </c>
      <c r="I141" s="201" t="s">
        <v>97</v>
      </c>
      <c r="J141" s="201" t="s">
        <v>43</v>
      </c>
      <c r="K141" s="201">
        <v>10000</v>
      </c>
      <c r="L141" s="203">
        <f t="shared" si="4"/>
        <v>10000</v>
      </c>
      <c r="M141" s="202">
        <v>33329</v>
      </c>
      <c r="N141" s="201" t="s">
        <v>98</v>
      </c>
      <c r="O141" s="201" t="s">
        <v>353</v>
      </c>
      <c r="P141" s="201" t="s">
        <v>97</v>
      </c>
      <c r="Q141" s="224" t="s">
        <v>354</v>
      </c>
      <c r="R141" s="201" t="s">
        <v>355</v>
      </c>
      <c r="S141" s="201"/>
      <c r="T141" s="201" t="s">
        <v>253</v>
      </c>
      <c r="U141" s="201"/>
      <c r="V141" s="201" t="s">
        <v>356</v>
      </c>
      <c r="W141" s="201" t="s">
        <v>278</v>
      </c>
      <c r="X141" s="201" t="s">
        <v>361</v>
      </c>
      <c r="Y141" s="201" t="s">
        <v>97</v>
      </c>
      <c r="Z141" s="201" t="s">
        <v>362</v>
      </c>
      <c r="AA141" s="201">
        <v>3</v>
      </c>
      <c r="AB141" s="201">
        <v>10</v>
      </c>
      <c r="AC141" s="201"/>
      <c r="AD141" s="201"/>
      <c r="AE141" s="201">
        <v>10</v>
      </c>
      <c r="AF141" s="201"/>
      <c r="AG141" s="201">
        <v>300</v>
      </c>
      <c r="AH141" s="201"/>
      <c r="AI141" s="201"/>
      <c r="AJ141" s="204" t="s">
        <v>101</v>
      </c>
      <c r="AK141" s="201"/>
      <c r="AL141" s="201" t="s">
        <v>360</v>
      </c>
      <c r="AM141" s="201" t="s">
        <v>97</v>
      </c>
      <c r="AN141" s="202">
        <v>45672</v>
      </c>
      <c r="AO141" s="201" t="b">
        <f t="shared" si="5"/>
        <v>0</v>
      </c>
    </row>
    <row r="142" spans="1:41" x14ac:dyDescent="0.2">
      <c r="A142" s="201">
        <v>103</v>
      </c>
      <c r="B142" s="201">
        <v>230</v>
      </c>
      <c r="C142" s="201" t="s">
        <v>351</v>
      </c>
      <c r="D142" s="201" t="s">
        <v>352</v>
      </c>
      <c r="E142" s="201"/>
      <c r="F142" s="201" t="s">
        <v>235</v>
      </c>
      <c r="G142" s="201">
        <v>4000</v>
      </c>
      <c r="H142" s="201" t="s">
        <v>45</v>
      </c>
      <c r="I142" s="201" t="s">
        <v>97</v>
      </c>
      <c r="J142" s="201" t="s">
        <v>45</v>
      </c>
      <c r="K142" s="201">
        <v>4000</v>
      </c>
      <c r="L142" s="203">
        <f t="shared" si="4"/>
        <v>4000</v>
      </c>
      <c r="M142" s="202">
        <v>39287</v>
      </c>
      <c r="N142" s="201" t="s">
        <v>98</v>
      </c>
      <c r="O142" s="201" t="s">
        <v>353</v>
      </c>
      <c r="P142" s="201" t="s">
        <v>97</v>
      </c>
      <c r="Q142" s="224" t="s">
        <v>354</v>
      </c>
      <c r="R142" s="201" t="s">
        <v>355</v>
      </c>
      <c r="S142" s="201"/>
      <c r="T142" s="201" t="s">
        <v>239</v>
      </c>
      <c r="U142" s="201"/>
      <c r="V142" s="201" t="s">
        <v>356</v>
      </c>
      <c r="W142" s="201" t="s">
        <v>97</v>
      </c>
      <c r="X142" s="201" t="s">
        <v>357</v>
      </c>
      <c r="Y142" s="201" t="s">
        <v>97</v>
      </c>
      <c r="Z142" s="201" t="s">
        <v>358</v>
      </c>
      <c r="AA142" s="201">
        <v>3</v>
      </c>
      <c r="AB142" s="201">
        <v>10</v>
      </c>
      <c r="AC142" s="201"/>
      <c r="AD142" s="201"/>
      <c r="AE142" s="201">
        <v>10</v>
      </c>
      <c r="AF142" s="201"/>
      <c r="AG142" s="201">
        <v>300</v>
      </c>
      <c r="AH142" s="201"/>
      <c r="AI142" s="201" t="s">
        <v>359</v>
      </c>
      <c r="AJ142" s="204" t="s">
        <v>101</v>
      </c>
      <c r="AK142" s="201"/>
      <c r="AL142" s="201" t="s">
        <v>360</v>
      </c>
      <c r="AM142" s="201" t="s">
        <v>97</v>
      </c>
      <c r="AN142" s="202">
        <v>45672</v>
      </c>
      <c r="AO142" s="201" t="b">
        <f t="shared" si="5"/>
        <v>1</v>
      </c>
    </row>
    <row r="143" spans="1:41" x14ac:dyDescent="0.2">
      <c r="A143" s="201">
        <v>103</v>
      </c>
      <c r="B143" s="201">
        <v>230</v>
      </c>
      <c r="C143" s="201" t="s">
        <v>351</v>
      </c>
      <c r="D143" s="201" t="s">
        <v>352</v>
      </c>
      <c r="E143" s="201"/>
      <c r="F143" s="201" t="s">
        <v>596</v>
      </c>
      <c r="G143" s="201">
        <v>34000</v>
      </c>
      <c r="H143" s="201" t="s">
        <v>29</v>
      </c>
      <c r="I143" s="201" t="s">
        <v>278</v>
      </c>
      <c r="J143" s="201" t="s">
        <v>29</v>
      </c>
      <c r="K143" s="201">
        <v>34000</v>
      </c>
      <c r="L143" s="203">
        <f t="shared" si="4"/>
        <v>34000</v>
      </c>
      <c r="M143" s="202">
        <v>45658</v>
      </c>
      <c r="N143" s="201" t="s">
        <v>267</v>
      </c>
      <c r="O143" s="201" t="s">
        <v>353</v>
      </c>
      <c r="P143" s="201" t="s">
        <v>97</v>
      </c>
      <c r="Q143" s="224" t="s">
        <v>354</v>
      </c>
      <c r="R143" s="201" t="s">
        <v>1791</v>
      </c>
      <c r="S143" s="201"/>
      <c r="T143" s="201" t="s">
        <v>253</v>
      </c>
      <c r="U143" s="201"/>
      <c r="V143" s="201" t="s">
        <v>356</v>
      </c>
      <c r="W143" s="201" t="s">
        <v>97</v>
      </c>
      <c r="X143" s="201" t="s">
        <v>1792</v>
      </c>
      <c r="Y143" s="201" t="s">
        <v>97</v>
      </c>
      <c r="Z143" s="201" t="s">
        <v>362</v>
      </c>
      <c r="AA143" s="201">
        <v>3</v>
      </c>
      <c r="AB143" s="201">
        <v>10</v>
      </c>
      <c r="AC143" s="201"/>
      <c r="AD143" s="201"/>
      <c r="AE143" s="201"/>
      <c r="AF143" s="201"/>
      <c r="AG143" s="201">
        <v>30</v>
      </c>
      <c r="AH143" s="201"/>
      <c r="AI143" s="201"/>
      <c r="AJ143" s="204" t="s">
        <v>101</v>
      </c>
      <c r="AK143" s="201" t="s">
        <v>270</v>
      </c>
      <c r="AL143" s="201" t="s">
        <v>1793</v>
      </c>
      <c r="AM143" s="201" t="s">
        <v>97</v>
      </c>
      <c r="AN143" s="202">
        <v>45859</v>
      </c>
      <c r="AO143" s="201" t="b">
        <f t="shared" si="5"/>
        <v>1</v>
      </c>
    </row>
    <row r="144" spans="1:41" ht="14.45" customHeight="1" x14ac:dyDescent="0.2">
      <c r="A144" s="201">
        <v>104</v>
      </c>
      <c r="B144" s="201">
        <v>63</v>
      </c>
      <c r="C144" s="201" t="s">
        <v>690</v>
      </c>
      <c r="D144" s="201" t="s">
        <v>691</v>
      </c>
      <c r="E144" s="201"/>
      <c r="F144" s="201" t="s">
        <v>596</v>
      </c>
      <c r="G144" s="201">
        <v>170</v>
      </c>
      <c r="H144" s="201" t="s">
        <v>36</v>
      </c>
      <c r="I144" s="201" t="s">
        <v>97</v>
      </c>
      <c r="J144" s="201" t="s">
        <v>29</v>
      </c>
      <c r="K144" s="201">
        <v>120</v>
      </c>
      <c r="L144" s="203">
        <f t="shared" si="4"/>
        <v>120</v>
      </c>
      <c r="M144" s="202">
        <v>43009</v>
      </c>
      <c r="N144" s="201" t="s">
        <v>250</v>
      </c>
      <c r="O144" s="201" t="s">
        <v>236</v>
      </c>
      <c r="P144" s="201" t="s">
        <v>97</v>
      </c>
      <c r="Q144" s="224" t="s">
        <v>692</v>
      </c>
      <c r="R144" s="201" t="s">
        <v>693</v>
      </c>
      <c r="S144" s="201"/>
      <c r="T144" s="201" t="s">
        <v>246</v>
      </c>
      <c r="U144" s="201"/>
      <c r="V144" s="201" t="s">
        <v>694</v>
      </c>
      <c r="W144" s="201" t="s">
        <v>97</v>
      </c>
      <c r="X144" s="201" t="s">
        <v>372</v>
      </c>
      <c r="Y144" s="201" t="s">
        <v>97</v>
      </c>
      <c r="Z144" s="201" t="s">
        <v>696</v>
      </c>
      <c r="AA144" s="201">
        <v>10</v>
      </c>
      <c r="AB144" s="201">
        <v>10</v>
      </c>
      <c r="AC144" s="201">
        <v>10</v>
      </c>
      <c r="AD144" s="201"/>
      <c r="AE144" s="201"/>
      <c r="AF144" s="201"/>
      <c r="AG144" s="201">
        <v>1000</v>
      </c>
      <c r="AH144" s="201"/>
      <c r="AI144" s="201" t="s">
        <v>697</v>
      </c>
      <c r="AJ144" s="211" t="s">
        <v>157</v>
      </c>
      <c r="AK144" s="201" t="s">
        <v>258</v>
      </c>
      <c r="AL144" s="201" t="s">
        <v>3420</v>
      </c>
      <c r="AM144" s="201" t="s">
        <v>97</v>
      </c>
      <c r="AN144" s="202">
        <v>45672</v>
      </c>
      <c r="AO144" s="201" t="b">
        <f t="shared" si="5"/>
        <v>0</v>
      </c>
    </row>
    <row r="145" spans="1:41" x14ac:dyDescent="0.2">
      <c r="A145" s="201">
        <v>104</v>
      </c>
      <c r="B145" s="201">
        <v>63</v>
      </c>
      <c r="C145" s="201" t="s">
        <v>690</v>
      </c>
      <c r="D145" s="201" t="s">
        <v>691</v>
      </c>
      <c r="E145" s="201"/>
      <c r="F145" s="201" t="s">
        <v>596</v>
      </c>
      <c r="G145" s="201">
        <v>170</v>
      </c>
      <c r="H145" s="201" t="s">
        <v>36</v>
      </c>
      <c r="I145" s="201" t="s">
        <v>97</v>
      </c>
      <c r="J145" s="201" t="s">
        <v>36</v>
      </c>
      <c r="K145" s="201">
        <v>168</v>
      </c>
      <c r="L145" s="203">
        <f t="shared" si="4"/>
        <v>170</v>
      </c>
      <c r="M145" s="202">
        <v>45371</v>
      </c>
      <c r="N145" s="201" t="s">
        <v>250</v>
      </c>
      <c r="O145" s="201" t="s">
        <v>236</v>
      </c>
      <c r="P145" s="201" t="s">
        <v>97</v>
      </c>
      <c r="Q145" s="224" t="s">
        <v>692</v>
      </c>
      <c r="R145" s="201" t="s">
        <v>693</v>
      </c>
      <c r="S145" s="201"/>
      <c r="T145" s="201" t="s">
        <v>246</v>
      </c>
      <c r="U145" s="201"/>
      <c r="V145" s="201" t="s">
        <v>694</v>
      </c>
      <c r="W145" s="201" t="s">
        <v>97</v>
      </c>
      <c r="X145" s="201" t="s">
        <v>695</v>
      </c>
      <c r="Y145" s="201" t="s">
        <v>97</v>
      </c>
      <c r="Z145" s="201" t="s">
        <v>696</v>
      </c>
      <c r="AA145" s="201">
        <v>10</v>
      </c>
      <c r="AB145" s="201">
        <v>10</v>
      </c>
      <c r="AC145" s="201">
        <v>10</v>
      </c>
      <c r="AD145" s="201"/>
      <c r="AE145" s="201"/>
      <c r="AF145" s="201"/>
      <c r="AG145" s="201">
        <v>1000</v>
      </c>
      <c r="AH145" s="201"/>
      <c r="AI145" s="201" t="s">
        <v>697</v>
      </c>
      <c r="AJ145" s="211" t="s">
        <v>157</v>
      </c>
      <c r="AK145" s="201"/>
      <c r="AL145" s="201" t="s">
        <v>3420</v>
      </c>
      <c r="AM145" s="201" t="s">
        <v>97</v>
      </c>
      <c r="AN145" s="202">
        <v>45672</v>
      </c>
      <c r="AO145" s="201" t="b">
        <f t="shared" si="5"/>
        <v>1</v>
      </c>
    </row>
    <row r="146" spans="1:41" x14ac:dyDescent="0.2">
      <c r="A146" s="201">
        <v>105</v>
      </c>
      <c r="B146" s="201">
        <v>118</v>
      </c>
      <c r="C146" s="201" t="s">
        <v>112</v>
      </c>
      <c r="D146" s="201" t="s">
        <v>113</v>
      </c>
      <c r="E146" s="201"/>
      <c r="F146" s="201" t="s">
        <v>235</v>
      </c>
      <c r="G146" s="201">
        <v>2</v>
      </c>
      <c r="H146" s="201" t="s">
        <v>29</v>
      </c>
      <c r="I146" s="201" t="s">
        <v>97</v>
      </c>
      <c r="J146" s="201" t="s">
        <v>47</v>
      </c>
      <c r="K146" s="201">
        <v>300</v>
      </c>
      <c r="L146" s="203">
        <f t="shared" si="4"/>
        <v>300</v>
      </c>
      <c r="M146" s="202">
        <v>36617</v>
      </c>
      <c r="N146" s="201" t="s">
        <v>250</v>
      </c>
      <c r="O146" s="201" t="s">
        <v>368</v>
      </c>
      <c r="P146" s="201" t="s">
        <v>97</v>
      </c>
      <c r="Q146" s="224" t="s">
        <v>369</v>
      </c>
      <c r="R146" s="201" t="s">
        <v>370</v>
      </c>
      <c r="S146" s="201"/>
      <c r="T146" s="201" t="s">
        <v>246</v>
      </c>
      <c r="U146" s="201"/>
      <c r="V146" s="201" t="s">
        <v>371</v>
      </c>
      <c r="W146" s="201" t="s">
        <v>97</v>
      </c>
      <c r="X146" s="201" t="s">
        <v>372</v>
      </c>
      <c r="Y146" s="201" t="s">
        <v>97</v>
      </c>
      <c r="Z146" s="201" t="s">
        <v>373</v>
      </c>
      <c r="AA146" s="201">
        <v>3</v>
      </c>
      <c r="AB146" s="201">
        <v>10</v>
      </c>
      <c r="AC146" s="201">
        <v>10</v>
      </c>
      <c r="AD146" s="201"/>
      <c r="AE146" s="201"/>
      <c r="AF146" s="201"/>
      <c r="AG146" s="201">
        <v>300</v>
      </c>
      <c r="AH146" s="201"/>
      <c r="AI146" s="201"/>
      <c r="AJ146" s="204" t="s">
        <v>101</v>
      </c>
      <c r="AK146" s="201"/>
      <c r="AL146" s="201" t="s">
        <v>367</v>
      </c>
      <c r="AM146" s="201" t="s">
        <v>97</v>
      </c>
      <c r="AN146" s="202">
        <v>45672</v>
      </c>
      <c r="AO146" s="201" t="b">
        <f t="shared" si="5"/>
        <v>0</v>
      </c>
    </row>
    <row r="147" spans="1:41" x14ac:dyDescent="0.2">
      <c r="A147" s="201">
        <v>105</v>
      </c>
      <c r="B147" s="201">
        <v>118</v>
      </c>
      <c r="C147" s="201" t="s">
        <v>112</v>
      </c>
      <c r="D147" s="201" t="s">
        <v>113</v>
      </c>
      <c r="E147" s="201"/>
      <c r="F147" s="201" t="s">
        <v>235</v>
      </c>
      <c r="G147" s="201">
        <v>2</v>
      </c>
      <c r="H147" s="201" t="s">
        <v>29</v>
      </c>
      <c r="I147" s="201" t="s">
        <v>97</v>
      </c>
      <c r="J147" s="201" t="s">
        <v>47</v>
      </c>
      <c r="K147" s="201">
        <v>300</v>
      </c>
      <c r="L147" s="203">
        <f t="shared" si="4"/>
        <v>300</v>
      </c>
      <c r="M147" s="202">
        <v>36617</v>
      </c>
      <c r="N147" s="201" t="s">
        <v>250</v>
      </c>
      <c r="O147" s="201" t="s">
        <v>363</v>
      </c>
      <c r="P147" s="201" t="s">
        <v>97</v>
      </c>
      <c r="Q147" s="224" t="s">
        <v>369</v>
      </c>
      <c r="R147" s="201" t="s">
        <v>370</v>
      </c>
      <c r="S147" s="201"/>
      <c r="T147" s="201" t="s">
        <v>246</v>
      </c>
      <c r="U147" s="201"/>
      <c r="V147" s="201" t="s">
        <v>371</v>
      </c>
      <c r="W147" s="201" t="s">
        <v>97</v>
      </c>
      <c r="X147" s="201" t="s">
        <v>372</v>
      </c>
      <c r="Y147" s="201" t="s">
        <v>97</v>
      </c>
      <c r="Z147" s="201" t="s">
        <v>373</v>
      </c>
      <c r="AA147" s="201">
        <v>3</v>
      </c>
      <c r="AB147" s="201">
        <v>10</v>
      </c>
      <c r="AC147" s="201">
        <v>10</v>
      </c>
      <c r="AD147" s="201"/>
      <c r="AE147" s="201"/>
      <c r="AF147" s="201"/>
      <c r="AG147" s="201">
        <v>300</v>
      </c>
      <c r="AH147" s="201"/>
      <c r="AI147" s="201"/>
      <c r="AJ147" s="204" t="s">
        <v>101</v>
      </c>
      <c r="AK147" s="201"/>
      <c r="AL147" s="201" t="s">
        <v>367</v>
      </c>
      <c r="AM147" s="201" t="s">
        <v>97</v>
      </c>
      <c r="AN147" s="202">
        <v>45672</v>
      </c>
      <c r="AO147" s="201" t="b">
        <f t="shared" si="5"/>
        <v>0</v>
      </c>
    </row>
    <row r="148" spans="1:41" x14ac:dyDescent="0.2">
      <c r="A148" s="201">
        <v>105</v>
      </c>
      <c r="B148" s="201">
        <v>118</v>
      </c>
      <c r="C148" s="201" t="s">
        <v>112</v>
      </c>
      <c r="D148" s="201" t="s">
        <v>113</v>
      </c>
      <c r="E148" s="201"/>
      <c r="F148" s="201" t="s">
        <v>235</v>
      </c>
      <c r="G148" s="201">
        <v>2</v>
      </c>
      <c r="H148" s="201" t="s">
        <v>29</v>
      </c>
      <c r="I148" s="201" t="s">
        <v>97</v>
      </c>
      <c r="J148" s="201" t="s">
        <v>29</v>
      </c>
      <c r="K148" s="201">
        <v>2</v>
      </c>
      <c r="L148" s="203">
        <f t="shared" si="4"/>
        <v>2</v>
      </c>
      <c r="M148" s="202">
        <v>45566</v>
      </c>
      <c r="N148" s="201" t="s">
        <v>98</v>
      </c>
      <c r="O148" s="201" t="s">
        <v>236</v>
      </c>
      <c r="P148" s="201" t="s">
        <v>97</v>
      </c>
      <c r="Q148" s="224" t="s">
        <v>364</v>
      </c>
      <c r="R148" s="201" t="s">
        <v>245</v>
      </c>
      <c r="S148" s="201"/>
      <c r="T148" s="201" t="s">
        <v>246</v>
      </c>
      <c r="U148" s="201"/>
      <c r="V148" s="201" t="s">
        <v>365</v>
      </c>
      <c r="W148" s="201" t="s">
        <v>97</v>
      </c>
      <c r="X148" s="201" t="s">
        <v>241</v>
      </c>
      <c r="Y148" s="201" t="s">
        <v>97</v>
      </c>
      <c r="Z148" s="201" t="s">
        <v>366</v>
      </c>
      <c r="AA148" s="201">
        <v>3</v>
      </c>
      <c r="AB148" s="201">
        <v>10</v>
      </c>
      <c r="AC148" s="201">
        <v>10</v>
      </c>
      <c r="AD148" s="201"/>
      <c r="AE148" s="201"/>
      <c r="AF148" s="201"/>
      <c r="AG148" s="201">
        <v>300</v>
      </c>
      <c r="AH148" s="201"/>
      <c r="AI148" s="201"/>
      <c r="AJ148" s="204" t="s">
        <v>101</v>
      </c>
      <c r="AK148" s="201"/>
      <c r="AL148" s="201" t="s">
        <v>367</v>
      </c>
      <c r="AM148" s="201" t="s">
        <v>97</v>
      </c>
      <c r="AN148" s="202">
        <v>45672</v>
      </c>
      <c r="AO148" s="201" t="b">
        <f t="shared" si="5"/>
        <v>1</v>
      </c>
    </row>
    <row r="149" spans="1:41" x14ac:dyDescent="0.2">
      <c r="A149" s="201">
        <v>105</v>
      </c>
      <c r="B149" s="201">
        <v>118</v>
      </c>
      <c r="C149" s="201" t="s">
        <v>112</v>
      </c>
      <c r="D149" s="201" t="s">
        <v>113</v>
      </c>
      <c r="E149" s="201"/>
      <c r="F149" s="201" t="s">
        <v>596</v>
      </c>
      <c r="G149" s="201">
        <v>5</v>
      </c>
      <c r="H149" s="201" t="s">
        <v>29</v>
      </c>
      <c r="I149" s="201" t="s">
        <v>97</v>
      </c>
      <c r="J149" s="201" t="s">
        <v>47</v>
      </c>
      <c r="K149" s="201">
        <v>150</v>
      </c>
      <c r="L149" s="203">
        <f t="shared" si="4"/>
        <v>150</v>
      </c>
      <c r="M149" s="202">
        <v>36251</v>
      </c>
      <c r="N149" s="201" t="s">
        <v>98</v>
      </c>
      <c r="O149" s="201" t="s">
        <v>353</v>
      </c>
      <c r="P149" s="201" t="s">
        <v>97</v>
      </c>
      <c r="Q149" s="224" t="s">
        <v>701</v>
      </c>
      <c r="R149" s="201" t="s">
        <v>702</v>
      </c>
      <c r="S149" s="201"/>
      <c r="T149" s="201" t="s">
        <v>246</v>
      </c>
      <c r="U149" s="201"/>
      <c r="V149" s="201" t="s">
        <v>356</v>
      </c>
      <c r="W149" s="201" t="s">
        <v>278</v>
      </c>
      <c r="X149" s="201"/>
      <c r="Y149" s="201" t="s">
        <v>278</v>
      </c>
      <c r="Z149" s="201"/>
      <c r="AA149" s="201">
        <v>10</v>
      </c>
      <c r="AB149" s="201">
        <v>10</v>
      </c>
      <c r="AC149" s="201">
        <v>10</v>
      </c>
      <c r="AD149" s="201"/>
      <c r="AE149" s="201"/>
      <c r="AF149" s="201"/>
      <c r="AG149" s="201">
        <v>1000</v>
      </c>
      <c r="AH149" s="201"/>
      <c r="AI149" s="201"/>
      <c r="AJ149" s="204" t="s">
        <v>101</v>
      </c>
      <c r="AK149" s="201"/>
      <c r="AL149" s="201" t="s">
        <v>367</v>
      </c>
      <c r="AM149" s="201" t="s">
        <v>97</v>
      </c>
      <c r="AN149" s="202">
        <v>45672</v>
      </c>
      <c r="AO149" s="201" t="b">
        <f t="shared" si="5"/>
        <v>0</v>
      </c>
    </row>
    <row r="150" spans="1:41" x14ac:dyDescent="0.2">
      <c r="A150" s="201">
        <v>105</v>
      </c>
      <c r="B150" s="201">
        <v>118</v>
      </c>
      <c r="C150" s="201" t="s">
        <v>112</v>
      </c>
      <c r="D150" s="201" t="s">
        <v>113</v>
      </c>
      <c r="E150" s="201"/>
      <c r="F150" s="201" t="s">
        <v>596</v>
      </c>
      <c r="G150" s="201">
        <v>5</v>
      </c>
      <c r="H150" s="201" t="s">
        <v>29</v>
      </c>
      <c r="I150" s="201" t="s">
        <v>97</v>
      </c>
      <c r="J150" s="201" t="s">
        <v>29</v>
      </c>
      <c r="K150" s="201">
        <v>5</v>
      </c>
      <c r="L150" s="203">
        <f t="shared" si="4"/>
        <v>5</v>
      </c>
      <c r="M150" s="202">
        <v>45566</v>
      </c>
      <c r="N150" s="201" t="s">
        <v>98</v>
      </c>
      <c r="O150" s="201" t="s">
        <v>236</v>
      </c>
      <c r="P150" s="201" t="s">
        <v>97</v>
      </c>
      <c r="Q150" s="224" t="s">
        <v>698</v>
      </c>
      <c r="R150" s="201" t="s">
        <v>245</v>
      </c>
      <c r="S150" s="201"/>
      <c r="T150" s="201" t="s">
        <v>253</v>
      </c>
      <c r="U150" s="201"/>
      <c r="V150" s="201" t="s">
        <v>699</v>
      </c>
      <c r="W150" s="201" t="s">
        <v>97</v>
      </c>
      <c r="X150" s="201" t="s">
        <v>700</v>
      </c>
      <c r="Y150" s="201" t="s">
        <v>97</v>
      </c>
      <c r="Z150" s="201" t="s">
        <v>3444</v>
      </c>
      <c r="AA150" s="201">
        <v>3</v>
      </c>
      <c r="AB150" s="201">
        <v>10</v>
      </c>
      <c r="AC150" s="201"/>
      <c r="AD150" s="201"/>
      <c r="AE150" s="201"/>
      <c r="AF150" s="201"/>
      <c r="AG150" s="201">
        <v>30</v>
      </c>
      <c r="AH150" s="201"/>
      <c r="AI150" s="201"/>
      <c r="AJ150" s="204" t="s">
        <v>101</v>
      </c>
      <c r="AK150" s="201"/>
      <c r="AL150" s="201" t="s">
        <v>367</v>
      </c>
      <c r="AM150" s="201" t="s">
        <v>97</v>
      </c>
      <c r="AN150" s="202">
        <v>45672</v>
      </c>
      <c r="AO150" s="201" t="b">
        <f t="shared" si="5"/>
        <v>1</v>
      </c>
    </row>
    <row r="151" spans="1:41" x14ac:dyDescent="0.2">
      <c r="A151" s="201">
        <v>106</v>
      </c>
      <c r="B151" s="201">
        <v>325</v>
      </c>
      <c r="C151" s="201" t="s">
        <v>374</v>
      </c>
      <c r="D151" s="201" t="s">
        <v>375</v>
      </c>
      <c r="E151" s="201"/>
      <c r="F151" s="201" t="s">
        <v>235</v>
      </c>
      <c r="G151" s="201">
        <v>62</v>
      </c>
      <c r="H151" s="201" t="s">
        <v>29</v>
      </c>
      <c r="I151" s="201" t="s">
        <v>97</v>
      </c>
      <c r="J151" s="201" t="s">
        <v>43</v>
      </c>
      <c r="K151" s="201">
        <v>90</v>
      </c>
      <c r="L151" s="203">
        <f t="shared" si="4"/>
        <v>90</v>
      </c>
      <c r="M151" s="202">
        <v>37089</v>
      </c>
      <c r="N151" s="201" t="s">
        <v>267</v>
      </c>
      <c r="O151" s="201" t="s">
        <v>270</v>
      </c>
      <c r="P151" s="201" t="s">
        <v>97</v>
      </c>
      <c r="Q151" s="224" t="s">
        <v>381</v>
      </c>
      <c r="R151" s="201" t="s">
        <v>382</v>
      </c>
      <c r="S151" s="201"/>
      <c r="T151" s="201" t="s">
        <v>253</v>
      </c>
      <c r="U151" s="201"/>
      <c r="V151" s="201" t="s">
        <v>383</v>
      </c>
      <c r="W151" s="201" t="s">
        <v>97</v>
      </c>
      <c r="X151" s="201" t="s">
        <v>384</v>
      </c>
      <c r="Y151" s="201" t="s">
        <v>97</v>
      </c>
      <c r="Z151" s="201" t="s">
        <v>385</v>
      </c>
      <c r="AA151" s="201">
        <v>3</v>
      </c>
      <c r="AB151" s="201">
        <v>10</v>
      </c>
      <c r="AC151" s="201"/>
      <c r="AD151" s="201">
        <v>10</v>
      </c>
      <c r="AE151" s="201">
        <v>3</v>
      </c>
      <c r="AF151" s="201"/>
      <c r="AG151" s="201">
        <v>1000</v>
      </c>
      <c r="AH151" s="201"/>
      <c r="AI151" s="201" t="s">
        <v>386</v>
      </c>
      <c r="AJ151" s="204" t="s">
        <v>101</v>
      </c>
      <c r="AK151" s="201" t="s">
        <v>387</v>
      </c>
      <c r="AL151" s="201" t="s">
        <v>380</v>
      </c>
      <c r="AM151" s="201" t="s">
        <v>97</v>
      </c>
      <c r="AN151" s="202">
        <v>45672</v>
      </c>
      <c r="AO151" s="201" t="b">
        <f t="shared" si="5"/>
        <v>0</v>
      </c>
    </row>
    <row r="152" spans="1:41" x14ac:dyDescent="0.2">
      <c r="A152" s="201">
        <v>106</v>
      </c>
      <c r="B152" s="201">
        <v>325</v>
      </c>
      <c r="C152" s="201" t="s">
        <v>374</v>
      </c>
      <c r="D152" s="201" t="s">
        <v>375</v>
      </c>
      <c r="E152" s="201"/>
      <c r="F152" s="201" t="s">
        <v>235</v>
      </c>
      <c r="G152" s="201">
        <v>62</v>
      </c>
      <c r="H152" s="201" t="s">
        <v>29</v>
      </c>
      <c r="I152" s="201" t="s">
        <v>97</v>
      </c>
      <c r="J152" s="201" t="s">
        <v>29</v>
      </c>
      <c r="K152" s="201">
        <v>62</v>
      </c>
      <c r="L152" s="203">
        <f t="shared" si="4"/>
        <v>62</v>
      </c>
      <c r="M152" s="202">
        <v>45170</v>
      </c>
      <c r="N152" s="201" t="s">
        <v>98</v>
      </c>
      <c r="O152" s="201" t="s">
        <v>270</v>
      </c>
      <c r="P152" s="201" t="s">
        <v>97</v>
      </c>
      <c r="Q152" s="224" t="s">
        <v>376</v>
      </c>
      <c r="R152" s="201" t="s">
        <v>377</v>
      </c>
      <c r="S152" s="201"/>
      <c r="T152" s="201" t="s">
        <v>246</v>
      </c>
      <c r="U152" s="201"/>
      <c r="V152" s="201" t="s">
        <v>378</v>
      </c>
      <c r="W152" s="201" t="s">
        <v>97</v>
      </c>
      <c r="X152" s="201" t="s">
        <v>241</v>
      </c>
      <c r="Y152" s="201" t="s">
        <v>97</v>
      </c>
      <c r="Z152" s="201" t="s">
        <v>379</v>
      </c>
      <c r="AA152" s="201">
        <v>3</v>
      </c>
      <c r="AB152" s="201">
        <v>10</v>
      </c>
      <c r="AC152" s="201">
        <v>10</v>
      </c>
      <c r="AD152" s="201"/>
      <c r="AE152" s="201"/>
      <c r="AF152" s="201"/>
      <c r="AG152" s="201">
        <v>300</v>
      </c>
      <c r="AH152" s="201"/>
      <c r="AI152" s="201"/>
      <c r="AJ152" s="204" t="s">
        <v>101</v>
      </c>
      <c r="AK152" s="201"/>
      <c r="AL152" s="201" t="s">
        <v>380</v>
      </c>
      <c r="AM152" s="201" t="s">
        <v>97</v>
      </c>
      <c r="AN152" s="202">
        <v>45672</v>
      </c>
      <c r="AO152" s="201" t="b">
        <f t="shared" si="5"/>
        <v>1</v>
      </c>
    </row>
    <row r="153" spans="1:41" x14ac:dyDescent="0.2">
      <c r="A153" s="201">
        <v>106</v>
      </c>
      <c r="B153" s="201">
        <v>325</v>
      </c>
      <c r="C153" s="201" t="s">
        <v>374</v>
      </c>
      <c r="D153" s="201" t="s">
        <v>375</v>
      </c>
      <c r="E153" s="201"/>
      <c r="F153" s="201" t="s">
        <v>596</v>
      </c>
      <c r="G153" s="201">
        <v>1000</v>
      </c>
      <c r="H153" s="201" t="s">
        <v>29</v>
      </c>
      <c r="I153" s="201" t="s">
        <v>278</v>
      </c>
      <c r="J153" s="201" t="s">
        <v>29</v>
      </c>
      <c r="K153" s="201">
        <v>1000</v>
      </c>
      <c r="L153" s="203">
        <f t="shared" si="4"/>
        <v>1000</v>
      </c>
      <c r="M153" s="202">
        <v>45170</v>
      </c>
      <c r="N153" s="201" t="s">
        <v>267</v>
      </c>
      <c r="O153" s="201" t="s">
        <v>270</v>
      </c>
      <c r="P153" s="201" t="s">
        <v>97</v>
      </c>
      <c r="Q153" s="224" t="s">
        <v>1767</v>
      </c>
      <c r="R153" s="201" t="s">
        <v>3481</v>
      </c>
      <c r="S153" s="201"/>
      <c r="T153" s="201" t="s">
        <v>253</v>
      </c>
      <c r="U153" s="201"/>
      <c r="V153" s="201" t="s">
        <v>383</v>
      </c>
      <c r="W153" s="201" t="s">
        <v>97</v>
      </c>
      <c r="X153" s="201" t="s">
        <v>1768</v>
      </c>
      <c r="Y153" s="201" t="s">
        <v>97</v>
      </c>
      <c r="Z153" s="201" t="s">
        <v>385</v>
      </c>
      <c r="AA153" s="201">
        <v>3</v>
      </c>
      <c r="AB153" s="201">
        <v>10</v>
      </c>
      <c r="AC153" s="201">
        <v>3</v>
      </c>
      <c r="AD153" s="201"/>
      <c r="AE153" s="201"/>
      <c r="AF153" s="201"/>
      <c r="AG153" s="201">
        <v>90</v>
      </c>
      <c r="AH153" s="201"/>
      <c r="AI153" s="201"/>
      <c r="AJ153" s="204" t="s">
        <v>101</v>
      </c>
      <c r="AK153" s="201" t="s">
        <v>1769</v>
      </c>
      <c r="AL153" s="201" t="s">
        <v>380</v>
      </c>
      <c r="AM153" s="201" t="s">
        <v>278</v>
      </c>
      <c r="AN153" s="202">
        <v>45672</v>
      </c>
      <c r="AO153" s="201" t="b">
        <f t="shared" si="5"/>
        <v>1</v>
      </c>
    </row>
    <row r="154" spans="1:41" x14ac:dyDescent="0.2">
      <c r="A154" s="201">
        <v>107</v>
      </c>
      <c r="B154" s="201">
        <v>64</v>
      </c>
      <c r="C154" s="201" t="s">
        <v>703</v>
      </c>
      <c r="D154" s="201" t="s">
        <v>704</v>
      </c>
      <c r="E154" s="201"/>
      <c r="F154" s="201" t="s">
        <v>596</v>
      </c>
      <c r="G154" s="201">
        <v>2</v>
      </c>
      <c r="H154" s="201" t="s">
        <v>36</v>
      </c>
      <c r="I154" s="201" t="s">
        <v>97</v>
      </c>
      <c r="J154" s="201" t="s">
        <v>29</v>
      </c>
      <c r="K154" s="201">
        <v>1.4</v>
      </c>
      <c r="L154" s="203">
        <f t="shared" si="4"/>
        <v>1.4</v>
      </c>
      <c r="M154" s="202">
        <v>43040</v>
      </c>
      <c r="N154" s="201" t="s">
        <v>250</v>
      </c>
      <c r="O154" s="201" t="s">
        <v>236</v>
      </c>
      <c r="P154" s="201" t="s">
        <v>97</v>
      </c>
      <c r="Q154" s="224" t="s">
        <v>705</v>
      </c>
      <c r="R154" s="201" t="s">
        <v>706</v>
      </c>
      <c r="S154" s="201"/>
      <c r="T154" s="201" t="s">
        <v>253</v>
      </c>
      <c r="U154" s="201"/>
      <c r="V154" s="201" t="s">
        <v>371</v>
      </c>
      <c r="W154" s="201" t="s">
        <v>97</v>
      </c>
      <c r="X154" s="201" t="s">
        <v>241</v>
      </c>
      <c r="Y154" s="201" t="s">
        <v>97</v>
      </c>
      <c r="Z154" s="201" t="s">
        <v>708</v>
      </c>
      <c r="AA154" s="201">
        <v>10</v>
      </c>
      <c r="AB154" s="201">
        <v>10</v>
      </c>
      <c r="AC154" s="201"/>
      <c r="AD154" s="201"/>
      <c r="AE154" s="201"/>
      <c r="AF154" s="201"/>
      <c r="AG154" s="201">
        <v>100</v>
      </c>
      <c r="AH154" s="201"/>
      <c r="AI154" s="201" t="s">
        <v>711</v>
      </c>
      <c r="AJ154" s="211" t="s">
        <v>157</v>
      </c>
      <c r="AK154" s="201" t="s">
        <v>270</v>
      </c>
      <c r="AL154" s="201" t="s">
        <v>710</v>
      </c>
      <c r="AM154" s="201" t="s">
        <v>97</v>
      </c>
      <c r="AN154" s="202">
        <v>45672</v>
      </c>
      <c r="AO154" s="201" t="b">
        <f t="shared" si="5"/>
        <v>0</v>
      </c>
    </row>
    <row r="155" spans="1:41" x14ac:dyDescent="0.2">
      <c r="A155" s="201">
        <v>107</v>
      </c>
      <c r="B155" s="201">
        <v>64</v>
      </c>
      <c r="C155" s="201" t="s">
        <v>703</v>
      </c>
      <c r="D155" s="201" t="s">
        <v>704</v>
      </c>
      <c r="E155" s="201"/>
      <c r="F155" s="201" t="s">
        <v>596</v>
      </c>
      <c r="G155" s="201">
        <v>2</v>
      </c>
      <c r="H155" s="201" t="s">
        <v>36</v>
      </c>
      <c r="I155" s="201" t="s">
        <v>97</v>
      </c>
      <c r="J155" s="201" t="s">
        <v>36</v>
      </c>
      <c r="K155" s="201">
        <v>1.96</v>
      </c>
      <c r="L155" s="203">
        <f t="shared" si="4"/>
        <v>2</v>
      </c>
      <c r="M155" s="202">
        <v>45604</v>
      </c>
      <c r="N155" s="201" t="s">
        <v>250</v>
      </c>
      <c r="O155" s="201" t="s">
        <v>236</v>
      </c>
      <c r="P155" s="201" t="s">
        <v>97</v>
      </c>
      <c r="Q155" s="201" t="s">
        <v>705</v>
      </c>
      <c r="R155" s="225" t="s">
        <v>706</v>
      </c>
      <c r="S155" s="225"/>
      <c r="T155" s="225" t="s">
        <v>253</v>
      </c>
      <c r="U155" s="201"/>
      <c r="V155" s="225" t="s">
        <v>371</v>
      </c>
      <c r="W155" s="225" t="s">
        <v>97</v>
      </c>
      <c r="X155" s="201" t="s">
        <v>707</v>
      </c>
      <c r="Y155" s="225" t="s">
        <v>97</v>
      </c>
      <c r="Z155" s="225" t="s">
        <v>708</v>
      </c>
      <c r="AA155" s="225">
        <v>10</v>
      </c>
      <c r="AB155" s="225">
        <v>10</v>
      </c>
      <c r="AC155" s="225"/>
      <c r="AD155" s="225"/>
      <c r="AE155" s="225"/>
      <c r="AF155" s="225"/>
      <c r="AG155" s="225">
        <v>100</v>
      </c>
      <c r="AH155" s="201"/>
      <c r="AI155" s="225" t="s">
        <v>709</v>
      </c>
      <c r="AJ155" s="211" t="s">
        <v>157</v>
      </c>
      <c r="AK155" s="201"/>
      <c r="AL155" s="201" t="s">
        <v>710</v>
      </c>
      <c r="AM155" s="201" t="s">
        <v>97</v>
      </c>
      <c r="AN155" s="202">
        <v>45672</v>
      </c>
      <c r="AO155" s="201" t="b">
        <f t="shared" si="5"/>
        <v>1</v>
      </c>
    </row>
    <row r="156" spans="1:41" x14ac:dyDescent="0.2">
      <c r="A156" s="201">
        <v>110</v>
      </c>
      <c r="B156" s="201" t="s">
        <v>1794</v>
      </c>
      <c r="C156" s="201" t="s">
        <v>1795</v>
      </c>
      <c r="D156" s="201" t="s">
        <v>1796</v>
      </c>
      <c r="E156" s="201"/>
      <c r="F156" s="201" t="s">
        <v>235</v>
      </c>
      <c r="G156" s="201">
        <v>2</v>
      </c>
      <c r="H156" s="201" t="s">
        <v>45</v>
      </c>
      <c r="I156" s="201" t="s">
        <v>278</v>
      </c>
      <c r="J156" s="201" t="s">
        <v>45</v>
      </c>
      <c r="K156" s="201">
        <v>2</v>
      </c>
      <c r="L156" s="203">
        <f t="shared" si="4"/>
        <v>2</v>
      </c>
      <c r="M156" s="202">
        <v>42277</v>
      </c>
      <c r="N156" s="201" t="s">
        <v>98</v>
      </c>
      <c r="O156" s="201" t="s">
        <v>273</v>
      </c>
      <c r="P156" s="201" t="s">
        <v>97</v>
      </c>
      <c r="Q156" s="211" t="s">
        <v>1797</v>
      </c>
      <c r="R156" s="201" t="s">
        <v>1798</v>
      </c>
      <c r="S156" s="201"/>
      <c r="T156" s="201" t="s">
        <v>246</v>
      </c>
      <c r="U156" s="201"/>
      <c r="V156" s="201" t="s">
        <v>263</v>
      </c>
      <c r="W156" s="201" t="s">
        <v>97</v>
      </c>
      <c r="X156" s="201" t="s">
        <v>241</v>
      </c>
      <c r="Y156" s="201" t="s">
        <v>97</v>
      </c>
      <c r="Z156" s="201" t="s">
        <v>453</v>
      </c>
      <c r="AA156" s="201">
        <v>3</v>
      </c>
      <c r="AB156" s="201">
        <v>10</v>
      </c>
      <c r="AC156" s="201">
        <v>10</v>
      </c>
      <c r="AD156" s="201">
        <v>3</v>
      </c>
      <c r="AE156" s="201"/>
      <c r="AF156" s="201"/>
      <c r="AG156" s="201">
        <v>1000</v>
      </c>
      <c r="AH156" s="201"/>
      <c r="AI156" s="201"/>
      <c r="AJ156" s="204" t="s">
        <v>101</v>
      </c>
      <c r="AK156" s="201"/>
      <c r="AL156" s="201" t="s">
        <v>1799</v>
      </c>
      <c r="AM156" s="201" t="s">
        <v>97</v>
      </c>
      <c r="AN156" s="202">
        <v>45672</v>
      </c>
      <c r="AO156" s="201" t="b">
        <f t="shared" si="5"/>
        <v>1</v>
      </c>
    </row>
    <row r="157" spans="1:41" x14ac:dyDescent="0.2">
      <c r="A157" s="201">
        <v>113</v>
      </c>
      <c r="B157" s="201">
        <v>130</v>
      </c>
      <c r="C157" s="201" t="s">
        <v>1800</v>
      </c>
      <c r="D157" s="201" t="s">
        <v>1801</v>
      </c>
      <c r="E157" s="201"/>
      <c r="F157" s="201" t="s">
        <v>235</v>
      </c>
      <c r="G157" s="201">
        <v>0.4</v>
      </c>
      <c r="H157" s="201" t="s">
        <v>47</v>
      </c>
      <c r="I157" s="201" t="s">
        <v>278</v>
      </c>
      <c r="J157" s="201" t="s">
        <v>47</v>
      </c>
      <c r="K157" s="201">
        <v>0.4</v>
      </c>
      <c r="L157" s="203">
        <f t="shared" si="4"/>
        <v>0.4</v>
      </c>
      <c r="M157" s="202">
        <v>37226</v>
      </c>
      <c r="N157" s="201" t="s">
        <v>267</v>
      </c>
      <c r="O157" s="201" t="s">
        <v>236</v>
      </c>
      <c r="P157" s="201" t="s">
        <v>97</v>
      </c>
      <c r="Q157" s="224" t="s">
        <v>1802</v>
      </c>
      <c r="R157" s="201" t="s">
        <v>1803</v>
      </c>
      <c r="S157" s="201"/>
      <c r="T157" s="201" t="s">
        <v>349</v>
      </c>
      <c r="U157" s="201"/>
      <c r="V157" s="201" t="s">
        <v>1804</v>
      </c>
      <c r="W157" s="201" t="s">
        <v>97</v>
      </c>
      <c r="X157" s="201" t="s">
        <v>241</v>
      </c>
      <c r="Y157" s="201" t="s">
        <v>97</v>
      </c>
      <c r="Z157" s="201" t="s">
        <v>1805</v>
      </c>
      <c r="AA157" s="201">
        <v>3</v>
      </c>
      <c r="AB157" s="201">
        <v>10</v>
      </c>
      <c r="AC157" s="201"/>
      <c r="AD157" s="201"/>
      <c r="AE157" s="201"/>
      <c r="AF157" s="201"/>
      <c r="AG157" s="201">
        <v>30</v>
      </c>
      <c r="AH157" s="201"/>
      <c r="AI157" s="201"/>
      <c r="AJ157" s="204" t="s">
        <v>101</v>
      </c>
      <c r="AK157" s="201" t="s">
        <v>1806</v>
      </c>
      <c r="AL157" s="201" t="s">
        <v>973</v>
      </c>
      <c r="AM157" s="201" t="s">
        <v>278</v>
      </c>
      <c r="AN157" s="202">
        <v>45672</v>
      </c>
      <c r="AO157" s="201" t="b">
        <f t="shared" si="5"/>
        <v>1</v>
      </c>
    </row>
    <row r="158" spans="1:41" x14ac:dyDescent="0.2">
      <c r="A158" s="201">
        <v>113</v>
      </c>
      <c r="B158" s="201">
        <v>130</v>
      </c>
      <c r="C158" s="201" t="s">
        <v>1800</v>
      </c>
      <c r="D158" s="201" t="s">
        <v>1801</v>
      </c>
      <c r="E158" s="201"/>
      <c r="F158" s="201" t="s">
        <v>596</v>
      </c>
      <c r="G158" s="201">
        <v>29</v>
      </c>
      <c r="H158" s="201" t="s">
        <v>47</v>
      </c>
      <c r="I158" s="201" t="s">
        <v>278</v>
      </c>
      <c r="J158" s="201" t="s">
        <v>47</v>
      </c>
      <c r="K158" s="201">
        <v>29</v>
      </c>
      <c r="L158" s="203">
        <f t="shared" si="4"/>
        <v>29</v>
      </c>
      <c r="M158" s="202">
        <v>36251</v>
      </c>
      <c r="N158" s="201" t="s">
        <v>267</v>
      </c>
      <c r="O158" s="201" t="s">
        <v>236</v>
      </c>
      <c r="P158" s="201" t="s">
        <v>97</v>
      </c>
      <c r="Q158" s="224" t="s">
        <v>1807</v>
      </c>
      <c r="R158" s="201" t="s">
        <v>1808</v>
      </c>
      <c r="S158" s="201"/>
      <c r="T158" s="201" t="s">
        <v>246</v>
      </c>
      <c r="U158" s="201" t="s">
        <v>1809</v>
      </c>
      <c r="V158" s="201" t="s">
        <v>1810</v>
      </c>
      <c r="W158" s="201" t="s">
        <v>97</v>
      </c>
      <c r="X158" s="201" t="s">
        <v>1811</v>
      </c>
      <c r="Y158" s="201" t="s">
        <v>278</v>
      </c>
      <c r="Z158" s="201" t="s">
        <v>1812</v>
      </c>
      <c r="AA158" s="201">
        <v>3</v>
      </c>
      <c r="AB158" s="201">
        <v>10</v>
      </c>
      <c r="AC158" s="201"/>
      <c r="AD158" s="201"/>
      <c r="AE158" s="201"/>
      <c r="AF158" s="201"/>
      <c r="AG158" s="201">
        <v>30</v>
      </c>
      <c r="AH158" s="201"/>
      <c r="AI158" s="201"/>
      <c r="AJ158" s="204" t="s">
        <v>101</v>
      </c>
      <c r="AK158" s="201" t="s">
        <v>1813</v>
      </c>
      <c r="AL158" s="201" t="s">
        <v>973</v>
      </c>
      <c r="AM158" s="201" t="s">
        <v>278</v>
      </c>
      <c r="AN158" s="202">
        <v>45672</v>
      </c>
      <c r="AO158" s="201" t="b">
        <f t="shared" si="5"/>
        <v>1</v>
      </c>
    </row>
    <row r="159" spans="1:41" x14ac:dyDescent="0.2">
      <c r="A159" s="201">
        <v>114</v>
      </c>
      <c r="B159" s="201">
        <v>131</v>
      </c>
      <c r="C159" s="201" t="s">
        <v>1084</v>
      </c>
      <c r="D159" s="201" t="s">
        <v>1085</v>
      </c>
      <c r="E159" s="201"/>
      <c r="F159" s="201" t="s">
        <v>235</v>
      </c>
      <c r="G159" s="201">
        <v>20</v>
      </c>
      <c r="H159" s="201" t="s">
        <v>43</v>
      </c>
      <c r="I159" s="201" t="s">
        <v>278</v>
      </c>
      <c r="J159" s="201" t="s">
        <v>43</v>
      </c>
      <c r="K159" s="201">
        <v>20</v>
      </c>
      <c r="L159" s="203">
        <f t="shared" si="4"/>
        <v>20</v>
      </c>
      <c r="M159" s="202">
        <v>40451</v>
      </c>
      <c r="N159" s="201" t="s">
        <v>411</v>
      </c>
      <c r="O159" s="201" t="s">
        <v>280</v>
      </c>
      <c r="P159" s="201" t="s">
        <v>97</v>
      </c>
      <c r="Q159" s="224" t="s">
        <v>130</v>
      </c>
      <c r="R159" s="201" t="s">
        <v>1814</v>
      </c>
      <c r="S159" s="201"/>
      <c r="T159" s="201" t="s">
        <v>239</v>
      </c>
      <c r="U159" s="201"/>
      <c r="V159" s="201" t="s">
        <v>1815</v>
      </c>
      <c r="W159" s="201" t="s">
        <v>278</v>
      </c>
      <c r="X159" s="201"/>
      <c r="Y159" s="201" t="s">
        <v>97</v>
      </c>
      <c r="Z159" s="201" t="s">
        <v>453</v>
      </c>
      <c r="AA159" s="201">
        <v>3</v>
      </c>
      <c r="AB159" s="201">
        <v>10</v>
      </c>
      <c r="AC159" s="201"/>
      <c r="AD159" s="201"/>
      <c r="AE159" s="201">
        <v>3</v>
      </c>
      <c r="AF159" s="201"/>
      <c r="AG159" s="201">
        <v>100</v>
      </c>
      <c r="AH159" s="201"/>
      <c r="AI159" s="201"/>
      <c r="AJ159" s="204" t="s">
        <v>101</v>
      </c>
      <c r="AK159" s="201" t="s">
        <v>1816</v>
      </c>
      <c r="AL159" s="201" t="s">
        <v>977</v>
      </c>
      <c r="AM159" s="201" t="s">
        <v>278</v>
      </c>
      <c r="AN159" s="202">
        <v>45672</v>
      </c>
      <c r="AO159" s="201" t="b">
        <f t="shared" si="5"/>
        <v>1</v>
      </c>
    </row>
    <row r="160" spans="1:41" x14ac:dyDescent="0.2">
      <c r="A160" s="201">
        <v>114</v>
      </c>
      <c r="B160" s="201">
        <v>131</v>
      </c>
      <c r="C160" s="201" t="s">
        <v>1084</v>
      </c>
      <c r="D160" s="201" t="s">
        <v>1085</v>
      </c>
      <c r="E160" s="201"/>
      <c r="F160" s="201" t="s">
        <v>235</v>
      </c>
      <c r="G160" s="201">
        <v>20</v>
      </c>
      <c r="H160" s="201" t="s">
        <v>43</v>
      </c>
      <c r="I160" s="201" t="s">
        <v>278</v>
      </c>
      <c r="J160" s="201" t="s">
        <v>43</v>
      </c>
      <c r="K160" s="201">
        <v>20</v>
      </c>
      <c r="L160" s="203">
        <f t="shared" si="4"/>
        <v>20</v>
      </c>
      <c r="M160" s="202">
        <v>40451</v>
      </c>
      <c r="N160" s="201" t="s">
        <v>411</v>
      </c>
      <c r="O160" s="201" t="s">
        <v>236</v>
      </c>
      <c r="P160" s="201" t="s">
        <v>97</v>
      </c>
      <c r="Q160" s="224" t="s">
        <v>130</v>
      </c>
      <c r="R160" s="201" t="s">
        <v>1817</v>
      </c>
      <c r="S160" s="201"/>
      <c r="T160" s="201" t="s">
        <v>349</v>
      </c>
      <c r="U160" s="201"/>
      <c r="V160" s="201" t="s">
        <v>1815</v>
      </c>
      <c r="W160" s="201" t="s">
        <v>278</v>
      </c>
      <c r="X160" s="201"/>
      <c r="Y160" s="201" t="s">
        <v>97</v>
      </c>
      <c r="Z160" s="201" t="s">
        <v>453</v>
      </c>
      <c r="AA160" s="201">
        <v>3</v>
      </c>
      <c r="AB160" s="201">
        <v>10</v>
      </c>
      <c r="AC160" s="201"/>
      <c r="AD160" s="201"/>
      <c r="AE160" s="201">
        <v>3</v>
      </c>
      <c r="AF160" s="201"/>
      <c r="AG160" s="201">
        <v>100</v>
      </c>
      <c r="AH160" s="201"/>
      <c r="AI160" s="201"/>
      <c r="AJ160" s="204" t="s">
        <v>101</v>
      </c>
      <c r="AK160" s="201" t="s">
        <v>1816</v>
      </c>
      <c r="AL160" s="201" t="s">
        <v>977</v>
      </c>
      <c r="AM160" s="201" t="s">
        <v>278</v>
      </c>
      <c r="AN160" s="202">
        <v>45672</v>
      </c>
      <c r="AO160" s="201" t="b">
        <f t="shared" si="5"/>
        <v>1</v>
      </c>
    </row>
    <row r="161" spans="1:41" x14ac:dyDescent="0.2">
      <c r="A161" s="201">
        <v>119</v>
      </c>
      <c r="B161" s="201" t="s">
        <v>712</v>
      </c>
      <c r="C161" s="201" t="s">
        <v>713</v>
      </c>
      <c r="D161" s="201" t="s">
        <v>714</v>
      </c>
      <c r="E161" s="201">
        <v>6</v>
      </c>
      <c r="F161" s="201" t="s">
        <v>235</v>
      </c>
      <c r="G161" s="201">
        <v>1.4</v>
      </c>
      <c r="H161" s="201" t="s">
        <v>36</v>
      </c>
      <c r="I161" s="201" t="s">
        <v>278</v>
      </c>
      <c r="J161" s="201" t="s">
        <v>36</v>
      </c>
      <c r="K161" s="201">
        <v>1.43</v>
      </c>
      <c r="L161" s="203">
        <f t="shared" si="4"/>
        <v>1.4</v>
      </c>
      <c r="M161" s="202">
        <v>45324</v>
      </c>
      <c r="N161" s="201" t="s">
        <v>98</v>
      </c>
      <c r="O161" s="201" t="s">
        <v>236</v>
      </c>
      <c r="P161" s="201" t="s">
        <v>97</v>
      </c>
      <c r="Q161" s="211" t="s">
        <v>715</v>
      </c>
      <c r="R161" s="201" t="s">
        <v>716</v>
      </c>
      <c r="S161" s="201"/>
      <c r="T161" s="201" t="s">
        <v>246</v>
      </c>
      <c r="U161" s="201"/>
      <c r="V161" s="201" t="s">
        <v>263</v>
      </c>
      <c r="W161" s="201" t="s">
        <v>97</v>
      </c>
      <c r="X161" s="201" t="s">
        <v>241</v>
      </c>
      <c r="Y161" s="201" t="s">
        <v>97</v>
      </c>
      <c r="Z161" s="201" t="s">
        <v>717</v>
      </c>
      <c r="AA161" s="201">
        <v>3</v>
      </c>
      <c r="AB161" s="201">
        <v>10</v>
      </c>
      <c r="AC161" s="201">
        <v>3</v>
      </c>
      <c r="AD161" s="201">
        <v>3</v>
      </c>
      <c r="AE161" s="201"/>
      <c r="AF161" s="201"/>
      <c r="AG161" s="201">
        <v>300</v>
      </c>
      <c r="AH161" s="201"/>
      <c r="AI161" s="201" t="s">
        <v>1818</v>
      </c>
      <c r="AJ161" s="211" t="s">
        <v>157</v>
      </c>
      <c r="AK161" s="201"/>
      <c r="AL161" s="201" t="s">
        <v>3422</v>
      </c>
      <c r="AM161" s="201" t="s">
        <v>97</v>
      </c>
      <c r="AN161" s="202">
        <v>45672</v>
      </c>
      <c r="AO161" s="201" t="b">
        <f t="shared" si="5"/>
        <v>1</v>
      </c>
    </row>
    <row r="162" spans="1:41" x14ac:dyDescent="0.2">
      <c r="A162" s="201">
        <v>119</v>
      </c>
      <c r="B162" s="201" t="s">
        <v>712</v>
      </c>
      <c r="C162" s="201" t="s">
        <v>713</v>
      </c>
      <c r="D162" s="201" t="s">
        <v>714</v>
      </c>
      <c r="E162" s="201"/>
      <c r="F162" s="201" t="s">
        <v>596</v>
      </c>
      <c r="G162" s="201">
        <v>7</v>
      </c>
      <c r="H162" s="201" t="s">
        <v>36</v>
      </c>
      <c r="I162" s="201" t="s">
        <v>97</v>
      </c>
      <c r="J162" s="201" t="s">
        <v>29</v>
      </c>
      <c r="K162" s="201">
        <v>5</v>
      </c>
      <c r="L162" s="203">
        <f t="shared" si="4"/>
        <v>5</v>
      </c>
      <c r="M162" s="202">
        <v>41153</v>
      </c>
      <c r="N162" s="201" t="s">
        <v>98</v>
      </c>
      <c r="O162" s="201" t="s">
        <v>236</v>
      </c>
      <c r="P162" s="201" t="s">
        <v>97</v>
      </c>
      <c r="Q162" s="211" t="s">
        <v>715</v>
      </c>
      <c r="R162" s="201" t="s">
        <v>716</v>
      </c>
      <c r="S162" s="201"/>
      <c r="T162" s="201" t="s">
        <v>246</v>
      </c>
      <c r="U162" s="201"/>
      <c r="V162" s="201" t="s">
        <v>263</v>
      </c>
      <c r="W162" s="201" t="s">
        <v>97</v>
      </c>
      <c r="X162" s="201" t="s">
        <v>241</v>
      </c>
      <c r="Y162" s="201" t="s">
        <v>97</v>
      </c>
      <c r="Z162" s="201" t="s">
        <v>717</v>
      </c>
      <c r="AA162" s="201">
        <v>3</v>
      </c>
      <c r="AB162" s="201">
        <v>10</v>
      </c>
      <c r="AC162" s="201">
        <v>3</v>
      </c>
      <c r="AD162" s="201"/>
      <c r="AE162" s="201"/>
      <c r="AF162" s="201"/>
      <c r="AG162" s="201">
        <v>90</v>
      </c>
      <c r="AH162" s="201"/>
      <c r="AI162" s="201"/>
      <c r="AJ162" s="211" t="s">
        <v>157</v>
      </c>
      <c r="AK162" s="201"/>
      <c r="AL162" s="201" t="s">
        <v>3422</v>
      </c>
      <c r="AM162" s="201" t="s">
        <v>97</v>
      </c>
      <c r="AN162" s="202">
        <v>45672</v>
      </c>
      <c r="AO162" s="201" t="b">
        <f t="shared" si="5"/>
        <v>0</v>
      </c>
    </row>
    <row r="163" spans="1:41" x14ac:dyDescent="0.2">
      <c r="A163" s="201">
        <v>119</v>
      </c>
      <c r="B163" s="201" t="s">
        <v>712</v>
      </c>
      <c r="C163" s="201" t="s">
        <v>713</v>
      </c>
      <c r="D163" s="201" t="s">
        <v>714</v>
      </c>
      <c r="E163" s="201"/>
      <c r="F163" s="201" t="s">
        <v>596</v>
      </c>
      <c r="G163" s="201">
        <v>7</v>
      </c>
      <c r="H163" s="201" t="s">
        <v>36</v>
      </c>
      <c r="I163" s="201" t="s">
        <v>97</v>
      </c>
      <c r="J163" s="201" t="s">
        <v>36</v>
      </c>
      <c r="K163" s="201">
        <v>7</v>
      </c>
      <c r="L163" s="203">
        <f t="shared" si="4"/>
        <v>7</v>
      </c>
      <c r="M163" s="202">
        <v>45581</v>
      </c>
      <c r="N163" s="201" t="s">
        <v>98</v>
      </c>
      <c r="O163" s="201" t="s">
        <v>236</v>
      </c>
      <c r="P163" s="201" t="s">
        <v>97</v>
      </c>
      <c r="Q163" s="211" t="s">
        <v>715</v>
      </c>
      <c r="R163" s="201" t="s">
        <v>716</v>
      </c>
      <c r="S163" s="201"/>
      <c r="T163" s="201" t="s">
        <v>246</v>
      </c>
      <c r="U163" s="201"/>
      <c r="V163" s="201" t="s">
        <v>263</v>
      </c>
      <c r="W163" s="201" t="s">
        <v>97</v>
      </c>
      <c r="X163" s="201" t="s">
        <v>707</v>
      </c>
      <c r="Y163" s="201" t="s">
        <v>97</v>
      </c>
      <c r="Z163" s="201" t="s">
        <v>717</v>
      </c>
      <c r="AA163" s="201">
        <v>3</v>
      </c>
      <c r="AB163" s="201">
        <v>10</v>
      </c>
      <c r="AC163" s="201">
        <v>3</v>
      </c>
      <c r="AD163" s="201"/>
      <c r="AE163" s="201"/>
      <c r="AF163" s="201"/>
      <c r="AG163" s="201">
        <v>90</v>
      </c>
      <c r="AH163" s="201"/>
      <c r="AI163" s="201" t="s">
        <v>3421</v>
      </c>
      <c r="AJ163" s="211" t="s">
        <v>157</v>
      </c>
      <c r="AK163" s="201"/>
      <c r="AL163" s="201" t="s">
        <v>3422</v>
      </c>
      <c r="AM163" s="201" t="s">
        <v>97</v>
      </c>
      <c r="AN163" s="202">
        <v>45672</v>
      </c>
      <c r="AO163" s="201" t="b">
        <f t="shared" si="5"/>
        <v>1</v>
      </c>
    </row>
    <row r="164" spans="1:41" x14ac:dyDescent="0.2">
      <c r="A164" s="201">
        <v>120</v>
      </c>
      <c r="B164" s="201" t="s">
        <v>718</v>
      </c>
      <c r="C164" s="201" t="s">
        <v>718</v>
      </c>
      <c r="D164" s="201" t="s">
        <v>719</v>
      </c>
      <c r="E164" s="201"/>
      <c r="F164" s="201" t="s">
        <v>235</v>
      </c>
      <c r="G164" s="201">
        <v>0.06</v>
      </c>
      <c r="H164" s="201" t="s">
        <v>47</v>
      </c>
      <c r="I164" s="201" t="s">
        <v>278</v>
      </c>
      <c r="J164" s="201" t="s">
        <v>47</v>
      </c>
      <c r="K164" s="201">
        <v>0.06</v>
      </c>
      <c r="L164" s="203">
        <f t="shared" si="4"/>
        <v>0.06</v>
      </c>
      <c r="M164" s="202">
        <v>44774</v>
      </c>
      <c r="N164" s="201" t="s">
        <v>98</v>
      </c>
      <c r="O164" s="201" t="s">
        <v>236</v>
      </c>
      <c r="P164" s="201" t="s">
        <v>97</v>
      </c>
      <c r="Q164" s="211" t="s">
        <v>715</v>
      </c>
      <c r="R164" s="201" t="s">
        <v>3482</v>
      </c>
      <c r="S164" s="201"/>
      <c r="T164" s="201" t="s">
        <v>283</v>
      </c>
      <c r="U164" s="201"/>
      <c r="V164" s="201" t="s">
        <v>263</v>
      </c>
      <c r="W164" s="201" t="s">
        <v>97</v>
      </c>
      <c r="X164" s="201" t="s">
        <v>241</v>
      </c>
      <c r="Y164" s="201" t="s">
        <v>97</v>
      </c>
      <c r="Z164" s="201" t="s">
        <v>1819</v>
      </c>
      <c r="AA164" s="201">
        <v>6</v>
      </c>
      <c r="AB164" s="201">
        <v>30</v>
      </c>
      <c r="AC164" s="201"/>
      <c r="AD164" s="201">
        <v>3</v>
      </c>
      <c r="AE164" s="201"/>
      <c r="AF164" s="201"/>
      <c r="AG164" s="201">
        <v>600</v>
      </c>
      <c r="AH164" s="201"/>
      <c r="AI164" s="201"/>
      <c r="AJ164" s="204" t="s">
        <v>101</v>
      </c>
      <c r="AK164" s="201"/>
      <c r="AL164" s="201" t="s">
        <v>722</v>
      </c>
      <c r="AM164" s="201" t="s">
        <v>97</v>
      </c>
      <c r="AN164" s="202">
        <v>45672</v>
      </c>
      <c r="AO164" s="201" t="b">
        <f t="shared" si="5"/>
        <v>1</v>
      </c>
    </row>
    <row r="165" spans="1:41" x14ac:dyDescent="0.2">
      <c r="A165" s="201">
        <v>120</v>
      </c>
      <c r="B165" s="201" t="s">
        <v>718</v>
      </c>
      <c r="C165" s="201" t="s">
        <v>718</v>
      </c>
      <c r="D165" s="201" t="s">
        <v>719</v>
      </c>
      <c r="E165" s="201"/>
      <c r="F165" s="201" t="s">
        <v>596</v>
      </c>
      <c r="G165" s="201">
        <v>0.14000000000000001</v>
      </c>
      <c r="H165" s="201" t="s">
        <v>36</v>
      </c>
      <c r="I165" s="201" t="s">
        <v>97</v>
      </c>
      <c r="J165" s="201" t="s">
        <v>47</v>
      </c>
      <c r="K165" s="201">
        <v>0.48</v>
      </c>
      <c r="L165" s="203">
        <f t="shared" si="4"/>
        <v>0.48</v>
      </c>
      <c r="M165" s="202">
        <v>44774</v>
      </c>
      <c r="N165" s="201" t="s">
        <v>98</v>
      </c>
      <c r="O165" s="201" t="s">
        <v>236</v>
      </c>
      <c r="P165" s="201" t="s">
        <v>97</v>
      </c>
      <c r="Q165" s="211" t="s">
        <v>723</v>
      </c>
      <c r="R165" s="201" t="s">
        <v>724</v>
      </c>
      <c r="S165" s="201"/>
      <c r="T165" s="201" t="s">
        <v>253</v>
      </c>
      <c r="U165" s="201"/>
      <c r="V165" s="201" t="s">
        <v>725</v>
      </c>
      <c r="W165" s="201" t="s">
        <v>97</v>
      </c>
      <c r="X165" s="201" t="s">
        <v>726</v>
      </c>
      <c r="Y165" s="201" t="s">
        <v>97</v>
      </c>
      <c r="Z165" s="201" t="s">
        <v>727</v>
      </c>
      <c r="AA165" s="201">
        <v>6</v>
      </c>
      <c r="AB165" s="201">
        <v>30</v>
      </c>
      <c r="AC165" s="201"/>
      <c r="AD165" s="201"/>
      <c r="AE165" s="201"/>
      <c r="AF165" s="201"/>
      <c r="AG165" s="201">
        <v>200</v>
      </c>
      <c r="AH165" s="201"/>
      <c r="AI165" s="201"/>
      <c r="AJ165" s="211" t="s">
        <v>157</v>
      </c>
      <c r="AK165" s="201"/>
      <c r="AL165" s="201" t="s">
        <v>722</v>
      </c>
      <c r="AM165" s="201" t="s">
        <v>97</v>
      </c>
      <c r="AN165" s="202">
        <v>45672</v>
      </c>
      <c r="AO165" s="201" t="b">
        <f t="shared" si="5"/>
        <v>0</v>
      </c>
    </row>
    <row r="166" spans="1:41" x14ac:dyDescent="0.2">
      <c r="A166" s="201">
        <v>120</v>
      </c>
      <c r="B166" s="201" t="s">
        <v>718</v>
      </c>
      <c r="C166" s="201" t="s">
        <v>718</v>
      </c>
      <c r="D166" s="201" t="s">
        <v>719</v>
      </c>
      <c r="E166" s="201"/>
      <c r="F166" s="201" t="s">
        <v>596</v>
      </c>
      <c r="G166" s="201">
        <v>0.14000000000000001</v>
      </c>
      <c r="H166" s="201" t="s">
        <v>36</v>
      </c>
      <c r="I166" s="201" t="s">
        <v>97</v>
      </c>
      <c r="J166" s="201" t="s">
        <v>29</v>
      </c>
      <c r="K166" s="201">
        <v>0.1</v>
      </c>
      <c r="L166" s="203">
        <f t="shared" si="4"/>
        <v>0.1</v>
      </c>
      <c r="M166" s="202">
        <v>41153</v>
      </c>
      <c r="N166" s="201" t="s">
        <v>98</v>
      </c>
      <c r="O166" s="201" t="s">
        <v>236</v>
      </c>
      <c r="P166" s="201" t="s">
        <v>97</v>
      </c>
      <c r="Q166" s="211" t="s">
        <v>715</v>
      </c>
      <c r="R166" s="201" t="s">
        <v>720</v>
      </c>
      <c r="S166" s="201"/>
      <c r="T166" s="201" t="s">
        <v>246</v>
      </c>
      <c r="U166" s="201"/>
      <c r="V166" s="201" t="s">
        <v>263</v>
      </c>
      <c r="W166" s="201" t="s">
        <v>97</v>
      </c>
      <c r="X166" s="201" t="s">
        <v>241</v>
      </c>
      <c r="Y166" s="201" t="s">
        <v>97</v>
      </c>
      <c r="Z166" s="201" t="s">
        <v>721</v>
      </c>
      <c r="AA166" s="201">
        <v>3</v>
      </c>
      <c r="AB166" s="201">
        <v>10</v>
      </c>
      <c r="AC166" s="201">
        <v>10</v>
      </c>
      <c r="AD166" s="201"/>
      <c r="AE166" s="201"/>
      <c r="AF166" s="201"/>
      <c r="AG166" s="201">
        <v>300</v>
      </c>
      <c r="AH166" s="201"/>
      <c r="AI166" s="201"/>
      <c r="AJ166" s="211" t="s">
        <v>157</v>
      </c>
      <c r="AK166" s="201"/>
      <c r="AL166" s="201" t="s">
        <v>722</v>
      </c>
      <c r="AM166" s="201" t="s">
        <v>97</v>
      </c>
      <c r="AN166" s="202">
        <v>45672</v>
      </c>
      <c r="AO166" s="201" t="b">
        <f t="shared" si="5"/>
        <v>0</v>
      </c>
    </row>
    <row r="167" spans="1:41" x14ac:dyDescent="0.2">
      <c r="A167" s="201">
        <v>120</v>
      </c>
      <c r="B167" s="201" t="s">
        <v>718</v>
      </c>
      <c r="C167" s="201" t="s">
        <v>718</v>
      </c>
      <c r="D167" s="201" t="s">
        <v>719</v>
      </c>
      <c r="E167" s="201"/>
      <c r="F167" s="201" t="s">
        <v>596</v>
      </c>
      <c r="G167" s="201">
        <v>0.14000000000000001</v>
      </c>
      <c r="H167" s="201" t="s">
        <v>36</v>
      </c>
      <c r="I167" s="201" t="s">
        <v>97</v>
      </c>
      <c r="J167" s="201" t="s">
        <v>36</v>
      </c>
      <c r="K167" s="201">
        <v>0.14000000000000001</v>
      </c>
      <c r="L167" s="203">
        <f t="shared" si="4"/>
        <v>0.14000000000000001</v>
      </c>
      <c r="M167" s="202">
        <v>45581</v>
      </c>
      <c r="N167" s="201" t="s">
        <v>98</v>
      </c>
      <c r="O167" s="201" t="s">
        <v>236</v>
      </c>
      <c r="P167" s="201" t="s">
        <v>97</v>
      </c>
      <c r="Q167" s="211" t="s">
        <v>715</v>
      </c>
      <c r="R167" s="201" t="s">
        <v>720</v>
      </c>
      <c r="S167" s="201"/>
      <c r="T167" s="201" t="s">
        <v>246</v>
      </c>
      <c r="U167" s="201"/>
      <c r="V167" s="201" t="s">
        <v>263</v>
      </c>
      <c r="W167" s="201" t="s">
        <v>97</v>
      </c>
      <c r="X167" s="201" t="s">
        <v>707</v>
      </c>
      <c r="Y167" s="201" t="s">
        <v>97</v>
      </c>
      <c r="Z167" s="201" t="s">
        <v>721</v>
      </c>
      <c r="AA167" s="201">
        <v>3</v>
      </c>
      <c r="AB167" s="201">
        <v>10</v>
      </c>
      <c r="AC167" s="201">
        <v>10</v>
      </c>
      <c r="AD167" s="201"/>
      <c r="AE167" s="201"/>
      <c r="AF167" s="201"/>
      <c r="AG167" s="201">
        <v>300</v>
      </c>
      <c r="AH167" s="201"/>
      <c r="AI167" s="201" t="s">
        <v>3421</v>
      </c>
      <c r="AJ167" s="211" t="s">
        <v>157</v>
      </c>
      <c r="AK167" s="201"/>
      <c r="AL167" s="201" t="s">
        <v>722</v>
      </c>
      <c r="AM167" s="201" t="s">
        <v>97</v>
      </c>
      <c r="AN167" s="202">
        <v>45672</v>
      </c>
      <c r="AO167" s="201" t="b">
        <f t="shared" si="5"/>
        <v>1</v>
      </c>
    </row>
    <row r="168" spans="1:41" x14ac:dyDescent="0.2">
      <c r="A168" s="201">
        <v>121</v>
      </c>
      <c r="B168" s="201">
        <v>140</v>
      </c>
      <c r="C168" s="201" t="s">
        <v>118</v>
      </c>
      <c r="D168" s="201" t="s">
        <v>119</v>
      </c>
      <c r="E168" s="201"/>
      <c r="F168" s="201" t="s">
        <v>235</v>
      </c>
      <c r="G168" s="201">
        <v>0.03</v>
      </c>
      <c r="H168" s="201" t="s">
        <v>43</v>
      </c>
      <c r="I168" s="201" t="s">
        <v>97</v>
      </c>
      <c r="J168" s="201" t="s">
        <v>47</v>
      </c>
      <c r="K168" s="201">
        <v>2E-3</v>
      </c>
      <c r="L168" s="203">
        <f t="shared" si="4"/>
        <v>2E-3</v>
      </c>
      <c r="M168" s="202">
        <v>36892</v>
      </c>
      <c r="N168" s="201" t="s">
        <v>108</v>
      </c>
      <c r="O168" s="201" t="s">
        <v>236</v>
      </c>
      <c r="P168" s="201" t="s">
        <v>97</v>
      </c>
      <c r="Q168" s="224" t="s">
        <v>396</v>
      </c>
      <c r="R168" s="201" t="s">
        <v>3407</v>
      </c>
      <c r="S168" s="201"/>
      <c r="T168" s="201" t="s">
        <v>246</v>
      </c>
      <c r="U168" s="201"/>
      <c r="V168" s="201" t="s">
        <v>394</v>
      </c>
      <c r="W168" s="201" t="s">
        <v>97</v>
      </c>
      <c r="X168" s="201" t="s">
        <v>285</v>
      </c>
      <c r="Y168" s="201" t="s">
        <v>278</v>
      </c>
      <c r="Z168" s="201"/>
      <c r="AA168" s="201"/>
      <c r="AB168" s="201">
        <v>10</v>
      </c>
      <c r="AC168" s="201">
        <v>3</v>
      </c>
      <c r="AD168" s="201">
        <v>10</v>
      </c>
      <c r="AE168" s="201"/>
      <c r="AF168" s="201"/>
      <c r="AG168" s="201">
        <v>300</v>
      </c>
      <c r="AH168" s="201"/>
      <c r="AI168" s="201"/>
      <c r="AJ168" s="204" t="s">
        <v>101</v>
      </c>
      <c r="AK168" s="201"/>
      <c r="AL168" s="201" t="s">
        <v>122</v>
      </c>
      <c r="AM168" s="201" t="s">
        <v>97</v>
      </c>
      <c r="AN168" s="202">
        <v>45672</v>
      </c>
      <c r="AO168" s="201" t="b">
        <f t="shared" si="5"/>
        <v>0</v>
      </c>
    </row>
    <row r="169" spans="1:41" x14ac:dyDescent="0.2">
      <c r="A169" s="201">
        <v>121</v>
      </c>
      <c r="B169" s="201">
        <v>140</v>
      </c>
      <c r="C169" s="201" t="s">
        <v>118</v>
      </c>
      <c r="D169" s="201" t="s">
        <v>119</v>
      </c>
      <c r="E169" s="201"/>
      <c r="F169" s="201" t="s">
        <v>235</v>
      </c>
      <c r="G169" s="201">
        <v>0.03</v>
      </c>
      <c r="H169" s="201" t="s">
        <v>43</v>
      </c>
      <c r="I169" s="201" t="s">
        <v>97</v>
      </c>
      <c r="J169" s="201" t="s">
        <v>29</v>
      </c>
      <c r="K169" s="201">
        <v>5.0000000000000001E-3</v>
      </c>
      <c r="L169" s="203">
        <f t="shared" si="4"/>
        <v>5.0000000000000001E-3</v>
      </c>
      <c r="M169" s="202">
        <v>41154</v>
      </c>
      <c r="N169" s="201" t="s">
        <v>108</v>
      </c>
      <c r="O169" s="201" t="s">
        <v>236</v>
      </c>
      <c r="P169" s="201" t="s">
        <v>97</v>
      </c>
      <c r="Q169" s="224" t="s">
        <v>392</v>
      </c>
      <c r="R169" s="201" t="s">
        <v>393</v>
      </c>
      <c r="S169" s="201"/>
      <c r="T169" s="201" t="s">
        <v>246</v>
      </c>
      <c r="U169" s="201"/>
      <c r="V169" s="201" t="s">
        <v>394</v>
      </c>
      <c r="W169" s="201" t="s">
        <v>97</v>
      </c>
      <c r="X169" s="201" t="s">
        <v>395</v>
      </c>
      <c r="Y169" s="201" t="s">
        <v>278</v>
      </c>
      <c r="Z169" s="201"/>
      <c r="AA169" s="201"/>
      <c r="AB169" s="201">
        <v>10</v>
      </c>
      <c r="AC169" s="201">
        <v>10</v>
      </c>
      <c r="AD169" s="201"/>
      <c r="AE169" s="201"/>
      <c r="AF169" s="201"/>
      <c r="AG169" s="201">
        <v>100</v>
      </c>
      <c r="AH169" s="201"/>
      <c r="AI169" s="201"/>
      <c r="AJ169" s="204" t="s">
        <v>101</v>
      </c>
      <c r="AK169" s="201"/>
      <c r="AL169" s="201" t="s">
        <v>122</v>
      </c>
      <c r="AM169" s="201" t="s">
        <v>97</v>
      </c>
      <c r="AN169" s="202">
        <v>45672</v>
      </c>
      <c r="AO169" s="201" t="b">
        <f t="shared" si="5"/>
        <v>0</v>
      </c>
    </row>
    <row r="170" spans="1:41" x14ac:dyDescent="0.2">
      <c r="A170" s="201">
        <v>121</v>
      </c>
      <c r="B170" s="201">
        <v>140</v>
      </c>
      <c r="C170" s="201" t="s">
        <v>118</v>
      </c>
      <c r="D170" s="201" t="s">
        <v>119</v>
      </c>
      <c r="E170" s="201"/>
      <c r="F170" s="201" t="s">
        <v>235</v>
      </c>
      <c r="G170" s="201">
        <v>0.03</v>
      </c>
      <c r="H170" s="201" t="s">
        <v>43</v>
      </c>
      <c r="I170" s="201" t="s">
        <v>97</v>
      </c>
      <c r="J170" s="201" t="s">
        <v>43</v>
      </c>
      <c r="K170" s="201">
        <v>0.03</v>
      </c>
      <c r="L170" s="203">
        <f t="shared" si="4"/>
        <v>0.03</v>
      </c>
      <c r="M170" s="202">
        <v>45505</v>
      </c>
      <c r="N170" s="201" t="s">
        <v>108</v>
      </c>
      <c r="O170" s="201" t="s">
        <v>236</v>
      </c>
      <c r="P170" s="201" t="s">
        <v>97</v>
      </c>
      <c r="Q170" s="224" t="s">
        <v>388</v>
      </c>
      <c r="R170" s="201" t="s">
        <v>389</v>
      </c>
      <c r="S170" s="201"/>
      <c r="T170" s="201" t="s">
        <v>246</v>
      </c>
      <c r="U170" s="201"/>
      <c r="V170" s="201" t="s">
        <v>390</v>
      </c>
      <c r="W170" s="201" t="s">
        <v>97</v>
      </c>
      <c r="X170" s="201" t="s">
        <v>391</v>
      </c>
      <c r="Y170" s="201" t="s">
        <v>278</v>
      </c>
      <c r="Z170" s="201"/>
      <c r="AA170" s="201"/>
      <c r="AB170" s="201">
        <v>3</v>
      </c>
      <c r="AC170" s="201">
        <v>10</v>
      </c>
      <c r="AD170" s="201">
        <v>3</v>
      </c>
      <c r="AE170" s="201"/>
      <c r="AF170" s="201"/>
      <c r="AG170" s="201">
        <v>100</v>
      </c>
      <c r="AH170" s="201"/>
      <c r="AI170" s="201"/>
      <c r="AJ170" s="204" t="s">
        <v>101</v>
      </c>
      <c r="AK170" s="201"/>
      <c r="AL170" s="201" t="s">
        <v>122</v>
      </c>
      <c r="AM170" s="201" t="s">
        <v>97</v>
      </c>
      <c r="AN170" s="202">
        <v>45672</v>
      </c>
      <c r="AO170" s="201" t="b">
        <f t="shared" si="5"/>
        <v>1</v>
      </c>
    </row>
    <row r="171" spans="1:41" x14ac:dyDescent="0.2">
      <c r="A171" s="201">
        <v>121</v>
      </c>
      <c r="B171" s="201">
        <v>140</v>
      </c>
      <c r="C171" s="201" t="s">
        <v>118</v>
      </c>
      <c r="D171" s="201" t="s">
        <v>119</v>
      </c>
      <c r="E171" s="201"/>
      <c r="F171" s="201" t="s">
        <v>596</v>
      </c>
      <c r="G171" s="201">
        <v>7.0000000000000001E-3</v>
      </c>
      <c r="H171" s="201" t="s">
        <v>36</v>
      </c>
      <c r="I171" s="201" t="s">
        <v>97</v>
      </c>
      <c r="J171" s="201" t="s">
        <v>29</v>
      </c>
      <c r="K171" s="201">
        <v>5.0000000000000001E-3</v>
      </c>
      <c r="L171" s="203">
        <f t="shared" si="4"/>
        <v>5.0000000000000001E-3</v>
      </c>
      <c r="M171" s="202">
        <v>41154</v>
      </c>
      <c r="N171" s="201" t="s">
        <v>108</v>
      </c>
      <c r="O171" s="201" t="s">
        <v>236</v>
      </c>
      <c r="P171" s="201" t="s">
        <v>97</v>
      </c>
      <c r="Q171" s="224" t="s">
        <v>728</v>
      </c>
      <c r="R171" s="201" t="s">
        <v>393</v>
      </c>
      <c r="S171" s="201"/>
      <c r="T171" s="201" t="s">
        <v>246</v>
      </c>
      <c r="U171" s="201"/>
      <c r="V171" s="201" t="s">
        <v>729</v>
      </c>
      <c r="W171" s="201" t="s">
        <v>97</v>
      </c>
      <c r="X171" s="201" t="s">
        <v>395</v>
      </c>
      <c r="Y171" s="201" t="s">
        <v>278</v>
      </c>
      <c r="Z171" s="201"/>
      <c r="AA171" s="201"/>
      <c r="AB171" s="201">
        <v>10</v>
      </c>
      <c r="AC171" s="201">
        <v>10</v>
      </c>
      <c r="AD171" s="201"/>
      <c r="AE171" s="201"/>
      <c r="AF171" s="201"/>
      <c r="AG171" s="201">
        <v>100</v>
      </c>
      <c r="AH171" s="201"/>
      <c r="AI171" s="201"/>
      <c r="AJ171" s="211" t="s">
        <v>157</v>
      </c>
      <c r="AK171" s="201"/>
      <c r="AL171" s="201" t="s">
        <v>122</v>
      </c>
      <c r="AM171" s="201" t="s">
        <v>97</v>
      </c>
      <c r="AN171" s="202">
        <v>45672</v>
      </c>
      <c r="AO171" s="201" t="b">
        <f t="shared" si="5"/>
        <v>0</v>
      </c>
    </row>
    <row r="172" spans="1:41" x14ac:dyDescent="0.2">
      <c r="A172" s="201">
        <v>121</v>
      </c>
      <c r="B172" s="201">
        <v>140</v>
      </c>
      <c r="C172" s="201" t="s">
        <v>118</v>
      </c>
      <c r="D172" s="201" t="s">
        <v>119</v>
      </c>
      <c r="E172" s="201"/>
      <c r="F172" s="201" t="s">
        <v>596</v>
      </c>
      <c r="G172" s="201">
        <v>7.0000000000000001E-3</v>
      </c>
      <c r="H172" s="201" t="s">
        <v>36</v>
      </c>
      <c r="I172" s="201" t="s">
        <v>97</v>
      </c>
      <c r="J172" s="201" t="s">
        <v>36</v>
      </c>
      <c r="K172" s="201">
        <v>7.0000000000000001E-3</v>
      </c>
      <c r="L172" s="203">
        <f t="shared" si="4"/>
        <v>7.0000000000000001E-3</v>
      </c>
      <c r="M172" s="202">
        <v>45513</v>
      </c>
      <c r="N172" s="201" t="s">
        <v>108</v>
      </c>
      <c r="O172" s="201" t="s">
        <v>236</v>
      </c>
      <c r="P172" s="201" t="s">
        <v>97</v>
      </c>
      <c r="Q172" s="224" t="s">
        <v>728</v>
      </c>
      <c r="R172" s="201" t="s">
        <v>393</v>
      </c>
      <c r="S172" s="201"/>
      <c r="T172" s="201" t="s">
        <v>246</v>
      </c>
      <c r="U172" s="201"/>
      <c r="V172" s="201" t="s">
        <v>729</v>
      </c>
      <c r="W172" s="201" t="s">
        <v>97</v>
      </c>
      <c r="X172" s="201" t="s">
        <v>730</v>
      </c>
      <c r="Y172" s="201" t="s">
        <v>278</v>
      </c>
      <c r="Z172" s="201"/>
      <c r="AA172" s="201"/>
      <c r="AB172" s="201">
        <v>10</v>
      </c>
      <c r="AC172" s="201">
        <v>10</v>
      </c>
      <c r="AD172" s="201"/>
      <c r="AE172" s="201"/>
      <c r="AF172" s="201"/>
      <c r="AG172" s="201">
        <v>100</v>
      </c>
      <c r="AH172" s="201"/>
      <c r="AI172" s="201" t="s">
        <v>731</v>
      </c>
      <c r="AJ172" s="211" t="s">
        <v>157</v>
      </c>
      <c r="AK172" s="201"/>
      <c r="AL172" s="201" t="s">
        <v>122</v>
      </c>
      <c r="AM172" s="201" t="s">
        <v>97</v>
      </c>
      <c r="AN172" s="202">
        <v>45672</v>
      </c>
      <c r="AO172" s="201" t="b">
        <f t="shared" si="5"/>
        <v>1</v>
      </c>
    </row>
    <row r="173" spans="1:41" x14ac:dyDescent="0.2">
      <c r="A173" s="201">
        <v>122</v>
      </c>
      <c r="B173" s="201">
        <v>136</v>
      </c>
      <c r="C173" s="201" t="s">
        <v>124</v>
      </c>
      <c r="D173" s="201" t="s">
        <v>125</v>
      </c>
      <c r="E173" s="201"/>
      <c r="F173" s="201" t="s">
        <v>235</v>
      </c>
      <c r="G173" s="201">
        <v>0.03</v>
      </c>
      <c r="H173" s="201" t="s">
        <v>43</v>
      </c>
      <c r="I173" s="201" t="s">
        <v>97</v>
      </c>
      <c r="J173" s="201" t="s">
        <v>47</v>
      </c>
      <c r="K173" s="201">
        <v>0.2</v>
      </c>
      <c r="L173" s="203">
        <f t="shared" si="4"/>
        <v>0.2</v>
      </c>
      <c r="M173" s="202">
        <v>36892</v>
      </c>
      <c r="N173" s="201" t="s">
        <v>250</v>
      </c>
      <c r="O173" s="201" t="s">
        <v>236</v>
      </c>
      <c r="P173" s="201" t="s">
        <v>97</v>
      </c>
      <c r="Q173" s="224" t="s">
        <v>398</v>
      </c>
      <c r="R173" s="201" t="s">
        <v>399</v>
      </c>
      <c r="S173" s="201"/>
      <c r="T173" s="201" t="s">
        <v>349</v>
      </c>
      <c r="U173" s="201"/>
      <c r="V173" s="201" t="s">
        <v>390</v>
      </c>
      <c r="W173" s="201" t="s">
        <v>97</v>
      </c>
      <c r="X173" s="201" t="s">
        <v>400</v>
      </c>
      <c r="Y173" s="201" t="s">
        <v>97</v>
      </c>
      <c r="Z173" s="201" t="s">
        <v>401</v>
      </c>
      <c r="AA173" s="201">
        <v>3</v>
      </c>
      <c r="AB173" s="201">
        <v>10</v>
      </c>
      <c r="AC173" s="201"/>
      <c r="AD173" s="201">
        <v>3</v>
      </c>
      <c r="AE173" s="201"/>
      <c r="AF173" s="201"/>
      <c r="AG173" s="201">
        <v>100</v>
      </c>
      <c r="AH173" s="201"/>
      <c r="AI173" s="201"/>
      <c r="AJ173" s="204" t="s">
        <v>101</v>
      </c>
      <c r="AK173" s="201"/>
      <c r="AL173" s="201" t="s">
        <v>126</v>
      </c>
      <c r="AM173" s="201" t="s">
        <v>97</v>
      </c>
      <c r="AN173" s="202">
        <v>45672</v>
      </c>
      <c r="AO173" s="201" t="b">
        <f t="shared" si="5"/>
        <v>0</v>
      </c>
    </row>
    <row r="174" spans="1:41" x14ac:dyDescent="0.2">
      <c r="A174" s="201">
        <v>122</v>
      </c>
      <c r="B174" s="201">
        <v>136</v>
      </c>
      <c r="C174" s="201" t="s">
        <v>124</v>
      </c>
      <c r="D174" s="201" t="s">
        <v>125</v>
      </c>
      <c r="E174" s="201"/>
      <c r="F174" s="201" t="s">
        <v>235</v>
      </c>
      <c r="G174" s="201">
        <v>0.03</v>
      </c>
      <c r="H174" s="201" t="s">
        <v>43</v>
      </c>
      <c r="I174" s="201" t="s">
        <v>97</v>
      </c>
      <c r="J174" s="201" t="s">
        <v>43</v>
      </c>
      <c r="K174" s="201">
        <v>0.03</v>
      </c>
      <c r="L174" s="203">
        <f t="shared" si="4"/>
        <v>0.03</v>
      </c>
      <c r="M174" s="202">
        <v>45505</v>
      </c>
      <c r="N174" s="201" t="s">
        <v>108</v>
      </c>
      <c r="O174" s="201" t="s">
        <v>236</v>
      </c>
      <c r="P174" s="201" t="s">
        <v>97</v>
      </c>
      <c r="Q174" s="224" t="s">
        <v>388</v>
      </c>
      <c r="R174" s="201" t="s">
        <v>389</v>
      </c>
      <c r="S174" s="201"/>
      <c r="T174" s="201" t="s">
        <v>246</v>
      </c>
      <c r="U174" s="201"/>
      <c r="V174" s="201" t="s">
        <v>390</v>
      </c>
      <c r="W174" s="201" t="s">
        <v>97</v>
      </c>
      <c r="X174" s="201" t="s">
        <v>397</v>
      </c>
      <c r="Y174" s="201" t="s">
        <v>278</v>
      </c>
      <c r="Z174" s="201"/>
      <c r="AA174" s="201"/>
      <c r="AB174" s="201">
        <v>3</v>
      </c>
      <c r="AC174" s="201">
        <v>10</v>
      </c>
      <c r="AD174" s="201">
        <v>3</v>
      </c>
      <c r="AE174" s="201"/>
      <c r="AF174" s="201"/>
      <c r="AG174" s="201">
        <v>100</v>
      </c>
      <c r="AH174" s="201"/>
      <c r="AI174" s="201"/>
      <c r="AJ174" s="204" t="s">
        <v>101</v>
      </c>
      <c r="AK174" s="201"/>
      <c r="AL174" s="201" t="s">
        <v>126</v>
      </c>
      <c r="AM174" s="201" t="s">
        <v>97</v>
      </c>
      <c r="AN174" s="202">
        <v>45672</v>
      </c>
      <c r="AO174" s="201" t="b">
        <f t="shared" si="5"/>
        <v>1</v>
      </c>
    </row>
    <row r="175" spans="1:41" x14ac:dyDescent="0.2">
      <c r="A175" s="201">
        <v>122</v>
      </c>
      <c r="B175" s="201">
        <v>136</v>
      </c>
      <c r="C175" s="201" t="s">
        <v>124</v>
      </c>
      <c r="D175" s="201" t="s">
        <v>125</v>
      </c>
      <c r="E175" s="201"/>
      <c r="F175" s="201" t="s">
        <v>596</v>
      </c>
      <c r="G175" s="201">
        <v>0.3</v>
      </c>
      <c r="H175" s="201" t="s">
        <v>29</v>
      </c>
      <c r="I175" s="201" t="s">
        <v>278</v>
      </c>
      <c r="J175" s="201" t="s">
        <v>29</v>
      </c>
      <c r="K175" s="201">
        <v>0.3</v>
      </c>
      <c r="L175" s="203">
        <f t="shared" si="4"/>
        <v>0.3</v>
      </c>
      <c r="M175" s="202">
        <v>41153</v>
      </c>
      <c r="N175" s="201" t="s">
        <v>98</v>
      </c>
      <c r="O175" s="201" t="s">
        <v>236</v>
      </c>
      <c r="P175" s="201" t="s">
        <v>97</v>
      </c>
      <c r="Q175" s="224" t="s">
        <v>398</v>
      </c>
      <c r="R175" s="201" t="s">
        <v>1820</v>
      </c>
      <c r="S175" s="201"/>
      <c r="T175" s="201" t="s">
        <v>239</v>
      </c>
      <c r="U175" s="201"/>
      <c r="V175" s="201" t="s">
        <v>390</v>
      </c>
      <c r="W175" s="201" t="s">
        <v>97</v>
      </c>
      <c r="X175" s="201" t="s">
        <v>1821</v>
      </c>
      <c r="Y175" s="201" t="s">
        <v>97</v>
      </c>
      <c r="Z175" s="201" t="s">
        <v>516</v>
      </c>
      <c r="AA175" s="201">
        <v>3</v>
      </c>
      <c r="AB175" s="201">
        <v>10</v>
      </c>
      <c r="AC175" s="201"/>
      <c r="AD175" s="201"/>
      <c r="AE175" s="201"/>
      <c r="AF175" s="201"/>
      <c r="AG175" s="201">
        <v>30</v>
      </c>
      <c r="AH175" s="201"/>
      <c r="AI175" s="201"/>
      <c r="AJ175" s="204" t="s">
        <v>101</v>
      </c>
      <c r="AK175" s="201"/>
      <c r="AL175" s="201" t="s">
        <v>126</v>
      </c>
      <c r="AM175" s="201" t="s">
        <v>278</v>
      </c>
      <c r="AN175" s="202">
        <v>45672</v>
      </c>
      <c r="AO175" s="201" t="b">
        <f t="shared" si="5"/>
        <v>1</v>
      </c>
    </row>
    <row r="176" spans="1:41" x14ac:dyDescent="0.2">
      <c r="A176" s="201">
        <v>124</v>
      </c>
      <c r="B176" s="201">
        <v>146</v>
      </c>
      <c r="C176" s="201" t="s">
        <v>1090</v>
      </c>
      <c r="D176" s="201" t="s">
        <v>1091</v>
      </c>
      <c r="E176" s="201">
        <v>6</v>
      </c>
      <c r="F176" s="201" t="s">
        <v>235</v>
      </c>
      <c r="G176" s="201">
        <v>0.1</v>
      </c>
      <c r="H176" s="201" t="s">
        <v>29</v>
      </c>
      <c r="I176" s="201" t="s">
        <v>97</v>
      </c>
      <c r="J176" s="201" t="s">
        <v>29</v>
      </c>
      <c r="K176" s="201">
        <v>0.1</v>
      </c>
      <c r="L176" s="203">
        <f t="shared" si="4"/>
        <v>0.1</v>
      </c>
      <c r="M176" s="202">
        <v>45566</v>
      </c>
      <c r="N176" s="201" t="s">
        <v>108</v>
      </c>
      <c r="O176" s="201" t="s">
        <v>236</v>
      </c>
      <c r="P176" s="201" t="s">
        <v>97</v>
      </c>
      <c r="Q176" s="224" t="s">
        <v>1822</v>
      </c>
      <c r="R176" s="201" t="s">
        <v>1823</v>
      </c>
      <c r="S176" s="201"/>
      <c r="T176" s="201" t="s">
        <v>253</v>
      </c>
      <c r="U176" s="201"/>
      <c r="V176" s="201" t="s">
        <v>1824</v>
      </c>
      <c r="W176" s="201" t="s">
        <v>97</v>
      </c>
      <c r="X176" s="201" t="s">
        <v>395</v>
      </c>
      <c r="Y176" s="201" t="s">
        <v>278</v>
      </c>
      <c r="Z176" s="201"/>
      <c r="AA176" s="201"/>
      <c r="AB176" s="201">
        <v>10</v>
      </c>
      <c r="AC176" s="201"/>
      <c r="AD176" s="201"/>
      <c r="AE176" s="201"/>
      <c r="AF176" s="201"/>
      <c r="AG176" s="201">
        <v>10</v>
      </c>
      <c r="AH176" s="201"/>
      <c r="AI176" s="201"/>
      <c r="AJ176" s="204" t="s">
        <v>101</v>
      </c>
      <c r="AK176" s="201"/>
      <c r="AL176" s="201" t="s">
        <v>818</v>
      </c>
      <c r="AM176" s="201" t="s">
        <v>278</v>
      </c>
      <c r="AN176" s="202">
        <v>45672</v>
      </c>
      <c r="AO176" s="201" t="b">
        <f t="shared" si="5"/>
        <v>1</v>
      </c>
    </row>
    <row r="177" spans="1:41" x14ac:dyDescent="0.2">
      <c r="A177" s="201">
        <v>124</v>
      </c>
      <c r="B177" s="201">
        <v>146</v>
      </c>
      <c r="C177" s="201" t="s">
        <v>1090</v>
      </c>
      <c r="D177" s="201" t="s">
        <v>1091</v>
      </c>
      <c r="E177" s="201">
        <v>6</v>
      </c>
      <c r="F177" s="201" t="s">
        <v>235</v>
      </c>
      <c r="G177" s="201">
        <v>0.1</v>
      </c>
      <c r="H177" s="201" t="s">
        <v>29</v>
      </c>
      <c r="I177" s="201" t="s">
        <v>97</v>
      </c>
      <c r="J177" s="201" t="s">
        <v>45</v>
      </c>
      <c r="K177" s="201">
        <v>6.0000000000000001E-3</v>
      </c>
      <c r="L177" s="203">
        <f t="shared" si="4"/>
        <v>6.0000000000000001E-3</v>
      </c>
      <c r="M177" s="202">
        <v>39685</v>
      </c>
      <c r="N177" s="201" t="s">
        <v>108</v>
      </c>
      <c r="O177" s="201" t="s">
        <v>236</v>
      </c>
      <c r="P177" s="201" t="s">
        <v>97</v>
      </c>
      <c r="Q177" s="224" t="s">
        <v>1822</v>
      </c>
      <c r="R177" s="201" t="s">
        <v>3483</v>
      </c>
      <c r="S177" s="201"/>
      <c r="T177" s="201" t="s">
        <v>253</v>
      </c>
      <c r="U177" s="201"/>
      <c r="V177" s="201" t="s">
        <v>1825</v>
      </c>
      <c r="W177" s="201" t="s">
        <v>97</v>
      </c>
      <c r="X177" s="201" t="s">
        <v>1826</v>
      </c>
      <c r="Y177" s="201" t="s">
        <v>278</v>
      </c>
      <c r="Z177" s="201"/>
      <c r="AA177" s="201"/>
      <c r="AB177" s="201">
        <v>10</v>
      </c>
      <c r="AC177" s="201"/>
      <c r="AD177" s="201">
        <v>3</v>
      </c>
      <c r="AE177" s="201">
        <v>10</v>
      </c>
      <c r="AF177" s="201"/>
      <c r="AG177" s="201">
        <v>300</v>
      </c>
      <c r="AH177" s="201"/>
      <c r="AI177" s="201"/>
      <c r="AJ177" s="204" t="s">
        <v>101</v>
      </c>
      <c r="AK177" s="201"/>
      <c r="AL177" s="201" t="s">
        <v>818</v>
      </c>
      <c r="AM177" s="201" t="s">
        <v>278</v>
      </c>
      <c r="AN177" s="202">
        <v>45672</v>
      </c>
      <c r="AO177" s="201" t="b">
        <f t="shared" si="5"/>
        <v>0</v>
      </c>
    </row>
    <row r="178" spans="1:41" x14ac:dyDescent="0.2">
      <c r="A178" s="201">
        <v>124</v>
      </c>
      <c r="B178" s="201">
        <v>146</v>
      </c>
      <c r="C178" s="201" t="s">
        <v>1090</v>
      </c>
      <c r="D178" s="201" t="s">
        <v>1091</v>
      </c>
      <c r="E178" s="201">
        <v>6</v>
      </c>
      <c r="F178" s="201" t="s">
        <v>596</v>
      </c>
      <c r="G178" s="201">
        <v>0.3</v>
      </c>
      <c r="H178" s="201" t="s">
        <v>29</v>
      </c>
      <c r="I178" s="201" t="s">
        <v>278</v>
      </c>
      <c r="J178" s="201" t="s">
        <v>29</v>
      </c>
      <c r="K178" s="203">
        <v>0.3</v>
      </c>
      <c r="L178" s="203">
        <f t="shared" si="4"/>
        <v>0.3</v>
      </c>
      <c r="M178" s="202">
        <v>45566</v>
      </c>
      <c r="N178" s="201" t="s">
        <v>98</v>
      </c>
      <c r="O178" s="201" t="s">
        <v>236</v>
      </c>
      <c r="P178" s="201" t="s">
        <v>97</v>
      </c>
      <c r="Q178" s="224" t="s">
        <v>1827</v>
      </c>
      <c r="R178" s="201" t="s">
        <v>3484</v>
      </c>
      <c r="S178" s="201"/>
      <c r="T178" s="201" t="s">
        <v>253</v>
      </c>
      <c r="U178" s="201"/>
      <c r="V178" s="201" t="s">
        <v>1828</v>
      </c>
      <c r="W178" s="201" t="s">
        <v>97</v>
      </c>
      <c r="X178" s="201" t="s">
        <v>1829</v>
      </c>
      <c r="Y178" s="201" t="s">
        <v>97</v>
      </c>
      <c r="Z178" s="201" t="s">
        <v>1830</v>
      </c>
      <c r="AA178" s="201">
        <v>3</v>
      </c>
      <c r="AB178" s="201">
        <v>10</v>
      </c>
      <c r="AC178" s="201"/>
      <c r="AD178" s="201"/>
      <c r="AE178" s="201"/>
      <c r="AF178" s="201"/>
      <c r="AG178" s="201">
        <v>30</v>
      </c>
      <c r="AH178" s="201"/>
      <c r="AI178" s="201"/>
      <c r="AJ178" s="204" t="s">
        <v>101</v>
      </c>
      <c r="AK178" s="201"/>
      <c r="AL178" s="201" t="s">
        <v>1831</v>
      </c>
      <c r="AM178" s="201" t="s">
        <v>97</v>
      </c>
      <c r="AN178" s="202">
        <v>45672</v>
      </c>
      <c r="AO178" s="201" t="b">
        <f t="shared" si="5"/>
        <v>1</v>
      </c>
    </row>
    <row r="179" spans="1:41" x14ac:dyDescent="0.2">
      <c r="A179" s="201">
        <v>127</v>
      </c>
      <c r="B179" s="201">
        <v>149</v>
      </c>
      <c r="C179" s="201" t="s">
        <v>1832</v>
      </c>
      <c r="D179" s="201" t="s">
        <v>1833</v>
      </c>
      <c r="E179" s="201"/>
      <c r="F179" s="201" t="s">
        <v>596</v>
      </c>
      <c r="G179" s="201">
        <v>100</v>
      </c>
      <c r="H179" s="201" t="s">
        <v>47</v>
      </c>
      <c r="I179" s="201" t="s">
        <v>278</v>
      </c>
      <c r="J179" s="201" t="s">
        <v>47</v>
      </c>
      <c r="K179" s="201">
        <v>100</v>
      </c>
      <c r="L179" s="203">
        <f t="shared" si="4"/>
        <v>100</v>
      </c>
      <c r="M179" s="202">
        <v>36251</v>
      </c>
      <c r="N179" s="201" t="s">
        <v>108</v>
      </c>
      <c r="O179" s="201" t="s">
        <v>236</v>
      </c>
      <c r="P179" s="201" t="s">
        <v>97</v>
      </c>
      <c r="Q179" s="224" t="s">
        <v>1834</v>
      </c>
      <c r="R179" s="201" t="s">
        <v>1835</v>
      </c>
      <c r="S179" s="201"/>
      <c r="T179" s="201" t="s">
        <v>253</v>
      </c>
      <c r="U179" s="201"/>
      <c r="V179" s="201" t="s">
        <v>1836</v>
      </c>
      <c r="W179" s="201" t="s">
        <v>278</v>
      </c>
      <c r="X179" s="201"/>
      <c r="Y179" s="201" t="s">
        <v>278</v>
      </c>
      <c r="Z179" s="201"/>
      <c r="AA179" s="201"/>
      <c r="AB179" s="201">
        <v>10</v>
      </c>
      <c r="AC179" s="201"/>
      <c r="AD179" s="201"/>
      <c r="AE179" s="201"/>
      <c r="AF179" s="201"/>
      <c r="AG179" s="201">
        <v>10</v>
      </c>
      <c r="AH179" s="201"/>
      <c r="AI179" s="201"/>
      <c r="AJ179" s="204" t="s">
        <v>101</v>
      </c>
      <c r="AK179" s="201" t="s">
        <v>1837</v>
      </c>
      <c r="AL179" s="201" t="s">
        <v>977</v>
      </c>
      <c r="AM179" s="201" t="s">
        <v>278</v>
      </c>
      <c r="AN179" s="202">
        <v>45672</v>
      </c>
      <c r="AO179" s="201" t="b">
        <f t="shared" si="5"/>
        <v>1</v>
      </c>
    </row>
    <row r="180" spans="1:41" x14ac:dyDescent="0.2">
      <c r="A180" s="201">
        <v>130</v>
      </c>
      <c r="B180" s="201">
        <v>152</v>
      </c>
      <c r="C180" s="201" t="s">
        <v>1838</v>
      </c>
      <c r="D180" s="201" t="s">
        <v>1839</v>
      </c>
      <c r="E180" s="201"/>
      <c r="F180" s="201" t="s">
        <v>235</v>
      </c>
      <c r="G180" s="201">
        <v>600</v>
      </c>
      <c r="H180" s="201" t="s">
        <v>47</v>
      </c>
      <c r="I180" s="201" t="s">
        <v>278</v>
      </c>
      <c r="J180" s="201" t="s">
        <v>47</v>
      </c>
      <c r="K180" s="201">
        <v>600</v>
      </c>
      <c r="L180" s="203">
        <f t="shared" si="4"/>
        <v>600</v>
      </c>
      <c r="M180" s="202">
        <v>36892</v>
      </c>
      <c r="N180" s="201" t="s">
        <v>250</v>
      </c>
      <c r="O180" s="201" t="s">
        <v>270</v>
      </c>
      <c r="P180" s="201" t="s">
        <v>97</v>
      </c>
      <c r="Q180" s="224" t="s">
        <v>1840</v>
      </c>
      <c r="R180" s="201" t="s">
        <v>1841</v>
      </c>
      <c r="S180" s="201"/>
      <c r="T180" s="201" t="s">
        <v>253</v>
      </c>
      <c r="U180" s="201"/>
      <c r="V180" s="201" t="s">
        <v>390</v>
      </c>
      <c r="W180" s="201" t="s">
        <v>278</v>
      </c>
      <c r="X180" s="201"/>
      <c r="Y180" s="201" t="s">
        <v>97</v>
      </c>
      <c r="Z180" s="201" t="s">
        <v>3485</v>
      </c>
      <c r="AA180" s="201">
        <v>10</v>
      </c>
      <c r="AB180" s="201">
        <v>10</v>
      </c>
      <c r="AC180" s="201"/>
      <c r="AD180" s="201">
        <v>3</v>
      </c>
      <c r="AE180" s="201"/>
      <c r="AF180" s="201"/>
      <c r="AG180" s="201">
        <v>300</v>
      </c>
      <c r="AH180" s="201"/>
      <c r="AI180" s="201"/>
      <c r="AJ180" s="204" t="s">
        <v>101</v>
      </c>
      <c r="AK180" s="201" t="s">
        <v>1842</v>
      </c>
      <c r="AL180" s="201" t="s">
        <v>977</v>
      </c>
      <c r="AM180" s="201" t="s">
        <v>278</v>
      </c>
      <c r="AN180" s="202">
        <v>45672</v>
      </c>
      <c r="AO180" s="201" t="b">
        <f t="shared" si="5"/>
        <v>1</v>
      </c>
    </row>
    <row r="181" spans="1:41" x14ac:dyDescent="0.2">
      <c r="A181" s="201">
        <v>134</v>
      </c>
      <c r="B181" s="201">
        <v>156</v>
      </c>
      <c r="C181" s="201" t="s">
        <v>1843</v>
      </c>
      <c r="D181" s="201" t="s">
        <v>1844</v>
      </c>
      <c r="E181" s="201"/>
      <c r="F181" s="201" t="s">
        <v>596</v>
      </c>
      <c r="G181" s="201">
        <v>29</v>
      </c>
      <c r="H181" s="201" t="s">
        <v>36</v>
      </c>
      <c r="I181" s="201" t="s">
        <v>278</v>
      </c>
      <c r="J181" s="201" t="s">
        <v>36</v>
      </c>
      <c r="K181" s="201">
        <v>29</v>
      </c>
      <c r="L181" s="203">
        <f t="shared" si="4"/>
        <v>29</v>
      </c>
      <c r="M181" s="202">
        <v>45356</v>
      </c>
      <c r="N181" s="201" t="s">
        <v>108</v>
      </c>
      <c r="O181" s="201" t="s">
        <v>258</v>
      </c>
      <c r="P181" s="201" t="s">
        <v>97</v>
      </c>
      <c r="Q181" s="224" t="s">
        <v>1845</v>
      </c>
      <c r="R181" s="201" t="s">
        <v>1846</v>
      </c>
      <c r="S181" s="201"/>
      <c r="T181" s="201" t="s">
        <v>246</v>
      </c>
      <c r="U181" s="201" t="s">
        <v>1847</v>
      </c>
      <c r="V181" s="201" t="s">
        <v>655</v>
      </c>
      <c r="W181" s="201" t="s">
        <v>278</v>
      </c>
      <c r="X181" s="201" t="s">
        <v>1848</v>
      </c>
      <c r="Y181" s="201" t="s">
        <v>278</v>
      </c>
      <c r="Z181" s="201"/>
      <c r="AA181" s="201"/>
      <c r="AB181" s="201">
        <v>3</v>
      </c>
      <c r="AC181" s="201">
        <v>3</v>
      </c>
      <c r="AD181" s="201"/>
      <c r="AE181" s="201">
        <v>6</v>
      </c>
      <c r="AF181" s="201"/>
      <c r="AG181" s="201">
        <v>54</v>
      </c>
      <c r="AH181" s="201"/>
      <c r="AI181" s="201" t="s">
        <v>1849</v>
      </c>
      <c r="AJ181" s="211" t="s">
        <v>157</v>
      </c>
      <c r="AK181" s="201"/>
      <c r="AL181" s="201" t="s">
        <v>1850</v>
      </c>
      <c r="AM181" s="201" t="s">
        <v>97</v>
      </c>
      <c r="AN181" s="202">
        <v>45672</v>
      </c>
      <c r="AO181" s="201" t="b">
        <f t="shared" si="5"/>
        <v>1</v>
      </c>
    </row>
    <row r="182" spans="1:41" x14ac:dyDescent="0.2">
      <c r="A182" s="201">
        <v>134</v>
      </c>
      <c r="B182" s="201">
        <v>156</v>
      </c>
      <c r="C182" s="201" t="s">
        <v>1843</v>
      </c>
      <c r="D182" s="201" t="s">
        <v>1844</v>
      </c>
      <c r="E182" s="201"/>
      <c r="F182" s="201" t="s">
        <v>235</v>
      </c>
      <c r="G182" s="201">
        <v>2.7</v>
      </c>
      <c r="H182" s="201" t="s">
        <v>36</v>
      </c>
      <c r="I182" s="201" t="s">
        <v>278</v>
      </c>
      <c r="J182" s="201" t="s">
        <v>36</v>
      </c>
      <c r="K182" s="201">
        <v>2.7</v>
      </c>
      <c r="L182" s="203">
        <f t="shared" si="4"/>
        <v>2.7</v>
      </c>
      <c r="M182" s="202">
        <v>45356</v>
      </c>
      <c r="N182" s="201" t="s">
        <v>98</v>
      </c>
      <c r="O182" s="201" t="s">
        <v>236</v>
      </c>
      <c r="P182" s="201" t="s">
        <v>97</v>
      </c>
      <c r="Q182" s="224" t="s">
        <v>237</v>
      </c>
      <c r="R182" s="201" t="s">
        <v>238</v>
      </c>
      <c r="S182" s="201"/>
      <c r="T182" s="201" t="s">
        <v>239</v>
      </c>
      <c r="U182" s="201"/>
      <c r="V182" s="201" t="s">
        <v>240</v>
      </c>
      <c r="W182" s="201" t="s">
        <v>97</v>
      </c>
      <c r="X182" s="201" t="s">
        <v>241</v>
      </c>
      <c r="Y182" s="201" t="s">
        <v>97</v>
      </c>
      <c r="Z182" s="201" t="s">
        <v>242</v>
      </c>
      <c r="AA182" s="201">
        <v>3</v>
      </c>
      <c r="AB182" s="201">
        <v>10</v>
      </c>
      <c r="AC182" s="201"/>
      <c r="AD182" s="201"/>
      <c r="AE182" s="201"/>
      <c r="AF182" s="201"/>
      <c r="AG182" s="201">
        <v>30</v>
      </c>
      <c r="AH182" s="201"/>
      <c r="AI182" s="201" t="s">
        <v>3000</v>
      </c>
      <c r="AJ182" s="211" t="s">
        <v>157</v>
      </c>
      <c r="AK182" s="201"/>
      <c r="AL182" s="201" t="s">
        <v>3001</v>
      </c>
      <c r="AM182" s="201" t="s">
        <v>97</v>
      </c>
      <c r="AN182" s="202">
        <v>45859</v>
      </c>
      <c r="AO182" s="201" t="b">
        <f t="shared" si="5"/>
        <v>1</v>
      </c>
    </row>
    <row r="183" spans="1:41" x14ac:dyDescent="0.2">
      <c r="A183" s="201">
        <v>137</v>
      </c>
      <c r="B183" s="201">
        <v>161</v>
      </c>
      <c r="C183" s="201" t="s">
        <v>732</v>
      </c>
      <c r="D183" s="201" t="s">
        <v>733</v>
      </c>
      <c r="E183" s="201"/>
      <c r="F183" s="201" t="s">
        <v>235</v>
      </c>
      <c r="G183" s="201">
        <v>0.8</v>
      </c>
      <c r="H183" s="201" t="s">
        <v>43</v>
      </c>
      <c r="I183" s="201" t="s">
        <v>97</v>
      </c>
      <c r="J183" s="201" t="s">
        <v>43</v>
      </c>
      <c r="K183" s="201">
        <v>0.8</v>
      </c>
      <c r="L183" s="203">
        <f t="shared" si="4"/>
        <v>0.8</v>
      </c>
      <c r="M183" s="202">
        <v>40449</v>
      </c>
      <c r="N183" s="201" t="s">
        <v>108</v>
      </c>
      <c r="O183" s="201" t="s">
        <v>847</v>
      </c>
      <c r="P183" s="201" t="s">
        <v>97</v>
      </c>
      <c r="Q183" s="224" t="s">
        <v>1851</v>
      </c>
      <c r="R183" s="201" t="s">
        <v>1852</v>
      </c>
      <c r="S183" s="201"/>
      <c r="T183" s="201" t="s">
        <v>246</v>
      </c>
      <c r="U183" s="201"/>
      <c r="V183" s="201" t="s">
        <v>1853</v>
      </c>
      <c r="W183" s="201" t="s">
        <v>97</v>
      </c>
      <c r="X183" s="201" t="s">
        <v>1854</v>
      </c>
      <c r="Y183" s="201" t="s">
        <v>278</v>
      </c>
      <c r="Z183" s="201"/>
      <c r="AA183" s="201"/>
      <c r="AB183" s="201">
        <v>10</v>
      </c>
      <c r="AC183" s="201">
        <v>10</v>
      </c>
      <c r="AD183" s="201">
        <v>3</v>
      </c>
      <c r="AE183" s="201">
        <v>10</v>
      </c>
      <c r="AF183" s="201"/>
      <c r="AG183" s="201">
        <v>3000</v>
      </c>
      <c r="AH183" s="201"/>
      <c r="AI183" s="201"/>
      <c r="AJ183" s="204" t="s">
        <v>101</v>
      </c>
      <c r="AK183" s="201" t="s">
        <v>1704</v>
      </c>
      <c r="AL183" s="201" t="s">
        <v>739</v>
      </c>
      <c r="AM183" s="201" t="s">
        <v>278</v>
      </c>
      <c r="AN183" s="202">
        <v>45672</v>
      </c>
      <c r="AO183" s="201" t="b">
        <f t="shared" si="5"/>
        <v>1</v>
      </c>
    </row>
    <row r="184" spans="1:41" x14ac:dyDescent="0.2">
      <c r="A184" s="201">
        <v>137</v>
      </c>
      <c r="B184" s="201">
        <v>161</v>
      </c>
      <c r="C184" s="201" t="s">
        <v>732</v>
      </c>
      <c r="D184" s="201" t="s">
        <v>733</v>
      </c>
      <c r="E184" s="201"/>
      <c r="F184" s="201" t="s">
        <v>235</v>
      </c>
      <c r="G184" s="201">
        <v>0.8</v>
      </c>
      <c r="H184" s="201" t="s">
        <v>43</v>
      </c>
      <c r="I184" s="201" t="s">
        <v>97</v>
      </c>
      <c r="J184" s="201" t="s">
        <v>47</v>
      </c>
      <c r="K184" s="201">
        <v>9</v>
      </c>
      <c r="L184" s="203">
        <f t="shared" si="4"/>
        <v>9</v>
      </c>
      <c r="M184" s="202">
        <v>36617</v>
      </c>
      <c r="N184" s="201" t="s">
        <v>108</v>
      </c>
      <c r="O184" s="201" t="s">
        <v>270</v>
      </c>
      <c r="P184" s="201" t="s">
        <v>97</v>
      </c>
      <c r="Q184" s="224" t="s">
        <v>1855</v>
      </c>
      <c r="R184" s="201" t="s">
        <v>1856</v>
      </c>
      <c r="S184" s="201"/>
      <c r="T184" s="201" t="s">
        <v>246</v>
      </c>
      <c r="U184" s="201"/>
      <c r="V184" s="201" t="s">
        <v>1853</v>
      </c>
      <c r="W184" s="201" t="s">
        <v>97</v>
      </c>
      <c r="X184" s="201" t="s">
        <v>1854</v>
      </c>
      <c r="Y184" s="201" t="s">
        <v>278</v>
      </c>
      <c r="Z184" s="201"/>
      <c r="AA184" s="201"/>
      <c r="AB184" s="201">
        <v>10</v>
      </c>
      <c r="AC184" s="201">
        <v>10</v>
      </c>
      <c r="AD184" s="201">
        <v>3</v>
      </c>
      <c r="AE184" s="201"/>
      <c r="AF184" s="201"/>
      <c r="AG184" s="201">
        <v>300</v>
      </c>
      <c r="AH184" s="201"/>
      <c r="AI184" s="201"/>
      <c r="AJ184" s="204" t="s">
        <v>101</v>
      </c>
      <c r="AK184" s="201"/>
      <c r="AL184" s="201" t="s">
        <v>739</v>
      </c>
      <c r="AM184" s="201" t="s">
        <v>278</v>
      </c>
      <c r="AN184" s="202">
        <v>45672</v>
      </c>
      <c r="AO184" s="201" t="b">
        <f t="shared" si="5"/>
        <v>0</v>
      </c>
    </row>
    <row r="185" spans="1:41" x14ac:dyDescent="0.2">
      <c r="A185" s="201">
        <v>137</v>
      </c>
      <c r="B185" s="201">
        <v>161</v>
      </c>
      <c r="C185" s="201" t="s">
        <v>732</v>
      </c>
      <c r="D185" s="201" t="s">
        <v>733</v>
      </c>
      <c r="E185" s="201"/>
      <c r="F185" s="201" t="s">
        <v>235</v>
      </c>
      <c r="G185" s="201">
        <v>0.8</v>
      </c>
      <c r="H185" s="201" t="s">
        <v>43</v>
      </c>
      <c r="I185" s="201" t="s">
        <v>97</v>
      </c>
      <c r="J185" s="201" t="s">
        <v>47</v>
      </c>
      <c r="K185" s="201">
        <v>9</v>
      </c>
      <c r="L185" s="203">
        <f t="shared" si="4"/>
        <v>9</v>
      </c>
      <c r="M185" s="202">
        <v>36617</v>
      </c>
      <c r="N185" s="201" t="s">
        <v>108</v>
      </c>
      <c r="O185" s="201" t="s">
        <v>847</v>
      </c>
      <c r="P185" s="201" t="s">
        <v>97</v>
      </c>
      <c r="Q185" s="224" t="s">
        <v>1855</v>
      </c>
      <c r="R185" s="201" t="s">
        <v>1857</v>
      </c>
      <c r="S185" s="201"/>
      <c r="T185" s="201" t="s">
        <v>246</v>
      </c>
      <c r="U185" s="201"/>
      <c r="V185" s="201" t="s">
        <v>1853</v>
      </c>
      <c r="W185" s="201" t="s">
        <v>97</v>
      </c>
      <c r="X185" s="201" t="s">
        <v>1854</v>
      </c>
      <c r="Y185" s="201" t="s">
        <v>278</v>
      </c>
      <c r="Z185" s="201"/>
      <c r="AA185" s="201"/>
      <c r="AB185" s="201">
        <v>10</v>
      </c>
      <c r="AC185" s="201">
        <v>10</v>
      </c>
      <c r="AD185" s="201">
        <v>3</v>
      </c>
      <c r="AE185" s="201"/>
      <c r="AF185" s="201"/>
      <c r="AG185" s="201">
        <v>300</v>
      </c>
      <c r="AH185" s="201"/>
      <c r="AI185" s="201"/>
      <c r="AJ185" s="204" t="s">
        <v>101</v>
      </c>
      <c r="AK185" s="201"/>
      <c r="AL185" s="201" t="s">
        <v>739</v>
      </c>
      <c r="AM185" s="201" t="s">
        <v>278</v>
      </c>
      <c r="AN185" s="202">
        <v>45672</v>
      </c>
      <c r="AO185" s="201" t="b">
        <f t="shared" si="5"/>
        <v>0</v>
      </c>
    </row>
    <row r="186" spans="1:41" x14ac:dyDescent="0.2">
      <c r="A186" s="201">
        <v>137</v>
      </c>
      <c r="B186" s="201">
        <v>161</v>
      </c>
      <c r="C186" s="201" t="s">
        <v>732</v>
      </c>
      <c r="D186" s="201" t="s">
        <v>733</v>
      </c>
      <c r="E186" s="201"/>
      <c r="F186" s="201" t="s">
        <v>235</v>
      </c>
      <c r="G186" s="201">
        <v>0.8</v>
      </c>
      <c r="H186" s="201" t="s">
        <v>43</v>
      </c>
      <c r="I186" s="201" t="s">
        <v>97</v>
      </c>
      <c r="J186" s="201" t="s">
        <v>47</v>
      </c>
      <c r="K186" s="201">
        <v>9</v>
      </c>
      <c r="L186" s="203">
        <f t="shared" si="4"/>
        <v>9</v>
      </c>
      <c r="M186" s="202">
        <v>36617</v>
      </c>
      <c r="N186" s="201" t="s">
        <v>108</v>
      </c>
      <c r="O186" s="201" t="s">
        <v>273</v>
      </c>
      <c r="P186" s="201" t="s">
        <v>97</v>
      </c>
      <c r="Q186" s="224" t="s">
        <v>1855</v>
      </c>
      <c r="R186" s="201" t="s">
        <v>1858</v>
      </c>
      <c r="S186" s="201"/>
      <c r="T186" s="201" t="s">
        <v>246</v>
      </c>
      <c r="U186" s="201"/>
      <c r="V186" s="201" t="s">
        <v>1853</v>
      </c>
      <c r="W186" s="201" t="s">
        <v>97</v>
      </c>
      <c r="X186" s="201" t="s">
        <v>1854</v>
      </c>
      <c r="Y186" s="201" t="s">
        <v>278</v>
      </c>
      <c r="Z186" s="201"/>
      <c r="AA186" s="201"/>
      <c r="AB186" s="201">
        <v>10</v>
      </c>
      <c r="AC186" s="201">
        <v>10</v>
      </c>
      <c r="AD186" s="201">
        <v>3</v>
      </c>
      <c r="AE186" s="201"/>
      <c r="AF186" s="201"/>
      <c r="AG186" s="201">
        <v>300</v>
      </c>
      <c r="AH186" s="201"/>
      <c r="AI186" s="201"/>
      <c r="AJ186" s="204" t="s">
        <v>101</v>
      </c>
      <c r="AK186" s="201"/>
      <c r="AL186" s="201" t="s">
        <v>739</v>
      </c>
      <c r="AM186" s="201" t="s">
        <v>278</v>
      </c>
      <c r="AN186" s="202">
        <v>45672</v>
      </c>
      <c r="AO186" s="201" t="b">
        <f t="shared" si="5"/>
        <v>0</v>
      </c>
    </row>
    <row r="187" spans="1:41" x14ac:dyDescent="0.2">
      <c r="A187" s="201">
        <v>137</v>
      </c>
      <c r="B187" s="201">
        <v>161</v>
      </c>
      <c r="C187" s="201" t="s">
        <v>732</v>
      </c>
      <c r="D187" s="201" t="s">
        <v>733</v>
      </c>
      <c r="E187" s="201"/>
      <c r="F187" s="201" t="s">
        <v>596</v>
      </c>
      <c r="G187" s="201">
        <v>14</v>
      </c>
      <c r="H187" s="201" t="s">
        <v>36</v>
      </c>
      <c r="I187" s="201" t="s">
        <v>97</v>
      </c>
      <c r="J187" s="201" t="s">
        <v>36</v>
      </c>
      <c r="K187" s="201">
        <v>14.16</v>
      </c>
      <c r="L187" s="203">
        <f t="shared" si="4"/>
        <v>14</v>
      </c>
      <c r="M187" s="202">
        <v>36251</v>
      </c>
      <c r="N187" s="201" t="s">
        <v>734</v>
      </c>
      <c r="O187" s="201" t="s">
        <v>270</v>
      </c>
      <c r="P187" s="201" t="s">
        <v>97</v>
      </c>
      <c r="Q187" s="224" t="s">
        <v>735</v>
      </c>
      <c r="R187" s="201" t="s">
        <v>736</v>
      </c>
      <c r="S187" s="201"/>
      <c r="T187" s="201" t="s">
        <v>253</v>
      </c>
      <c r="U187" s="201"/>
      <c r="V187" s="201" t="s">
        <v>725</v>
      </c>
      <c r="W187" s="201" t="s">
        <v>97</v>
      </c>
      <c r="X187" s="201" t="s">
        <v>737</v>
      </c>
      <c r="Y187" s="201" t="s">
        <v>278</v>
      </c>
      <c r="Z187" s="201"/>
      <c r="AA187" s="201">
        <v>10</v>
      </c>
      <c r="AB187" s="201">
        <v>10</v>
      </c>
      <c r="AC187" s="201"/>
      <c r="AD187" s="201"/>
      <c r="AE187" s="201"/>
      <c r="AF187" s="201"/>
      <c r="AG187" s="201">
        <v>100</v>
      </c>
      <c r="AH187" s="201"/>
      <c r="AI187" s="201" t="s">
        <v>738</v>
      </c>
      <c r="AJ187" s="211" t="s">
        <v>157</v>
      </c>
      <c r="AK187" s="201"/>
      <c r="AL187" s="201" t="s">
        <v>739</v>
      </c>
      <c r="AM187" s="201" t="s">
        <v>97</v>
      </c>
      <c r="AN187" s="202">
        <v>45672</v>
      </c>
      <c r="AO187" s="201" t="b">
        <f t="shared" si="5"/>
        <v>1</v>
      </c>
    </row>
    <row r="188" spans="1:41" x14ac:dyDescent="0.2">
      <c r="A188" s="201">
        <v>137</v>
      </c>
      <c r="B188" s="201">
        <v>161</v>
      </c>
      <c r="C188" s="201" t="s">
        <v>732</v>
      </c>
      <c r="D188" s="201" t="s">
        <v>733</v>
      </c>
      <c r="E188" s="201"/>
      <c r="F188" s="201" t="s">
        <v>596</v>
      </c>
      <c r="G188" s="201">
        <v>14</v>
      </c>
      <c r="H188" s="201" t="s">
        <v>36</v>
      </c>
      <c r="I188" s="201" t="s">
        <v>97</v>
      </c>
      <c r="J188" s="201" t="s">
        <v>47</v>
      </c>
      <c r="K188" s="201">
        <v>340</v>
      </c>
      <c r="L188" s="203">
        <f t="shared" si="4"/>
        <v>340</v>
      </c>
      <c r="M188" s="202">
        <v>36251</v>
      </c>
      <c r="N188" s="201" t="s">
        <v>734</v>
      </c>
      <c r="O188" s="201" t="s">
        <v>270</v>
      </c>
      <c r="P188" s="201" t="s">
        <v>97</v>
      </c>
      <c r="Q188" s="201" t="s">
        <v>735</v>
      </c>
      <c r="R188" s="201" t="s">
        <v>736</v>
      </c>
      <c r="S188" s="201"/>
      <c r="T188" s="201" t="s">
        <v>253</v>
      </c>
      <c r="U188" s="201"/>
      <c r="V188" s="201" t="s">
        <v>725</v>
      </c>
      <c r="W188" s="201" t="s">
        <v>97</v>
      </c>
      <c r="X188" s="201" t="s">
        <v>737</v>
      </c>
      <c r="Y188" s="201" t="s">
        <v>278</v>
      </c>
      <c r="Z188" s="201"/>
      <c r="AA188" s="201">
        <v>10</v>
      </c>
      <c r="AB188" s="201">
        <v>10</v>
      </c>
      <c r="AC188" s="201"/>
      <c r="AD188" s="201"/>
      <c r="AE188" s="201"/>
      <c r="AF188" s="201"/>
      <c r="AG188" s="201">
        <v>100</v>
      </c>
      <c r="AH188" s="201"/>
      <c r="AI188" s="201" t="s">
        <v>738</v>
      </c>
      <c r="AJ188" s="211" t="s">
        <v>157</v>
      </c>
      <c r="AK188" s="201"/>
      <c r="AL188" s="201" t="s">
        <v>739</v>
      </c>
      <c r="AM188" s="201" t="s">
        <v>97</v>
      </c>
      <c r="AN188" s="202">
        <v>45672</v>
      </c>
      <c r="AO188" s="201" t="b">
        <f t="shared" si="5"/>
        <v>0</v>
      </c>
    </row>
    <row r="189" spans="1:41" x14ac:dyDescent="0.2">
      <c r="A189" s="201">
        <v>138</v>
      </c>
      <c r="B189" s="201">
        <v>162</v>
      </c>
      <c r="C189" s="201" t="s">
        <v>1859</v>
      </c>
      <c r="D189" s="201" t="s">
        <v>1860</v>
      </c>
      <c r="E189" s="201"/>
      <c r="F189" s="201" t="s">
        <v>235</v>
      </c>
      <c r="G189" s="201">
        <v>6000</v>
      </c>
      <c r="H189" s="201" t="s">
        <v>43</v>
      </c>
      <c r="I189" s="201" t="s">
        <v>97</v>
      </c>
      <c r="J189" s="201" t="s">
        <v>43</v>
      </c>
      <c r="K189" s="201">
        <v>6000</v>
      </c>
      <c r="L189" s="203">
        <f t="shared" si="4"/>
        <v>6000</v>
      </c>
      <c r="M189" s="202">
        <v>37875</v>
      </c>
      <c r="N189" s="201" t="s">
        <v>98</v>
      </c>
      <c r="O189" s="201" t="s">
        <v>353</v>
      </c>
      <c r="P189" s="201" t="s">
        <v>97</v>
      </c>
      <c r="Q189" s="224" t="s">
        <v>1861</v>
      </c>
      <c r="R189" s="201" t="s">
        <v>1862</v>
      </c>
      <c r="S189" s="201"/>
      <c r="T189" s="201" t="s">
        <v>283</v>
      </c>
      <c r="U189" s="201"/>
      <c r="V189" s="201" t="s">
        <v>1863</v>
      </c>
      <c r="W189" s="201" t="s">
        <v>97</v>
      </c>
      <c r="X189" s="201" t="s">
        <v>241</v>
      </c>
      <c r="Y189" s="201" t="s">
        <v>97</v>
      </c>
      <c r="Z189" s="201" t="s">
        <v>1864</v>
      </c>
      <c r="AA189" s="201">
        <v>3</v>
      </c>
      <c r="AB189" s="201">
        <v>10</v>
      </c>
      <c r="AC189" s="201"/>
      <c r="AD189" s="201"/>
      <c r="AE189" s="201">
        <v>10</v>
      </c>
      <c r="AF189" s="201"/>
      <c r="AG189" s="201">
        <v>300</v>
      </c>
      <c r="AH189" s="201"/>
      <c r="AI189" s="201"/>
      <c r="AJ189" s="204" t="s">
        <v>101</v>
      </c>
      <c r="AK189" s="201"/>
      <c r="AL189" s="201" t="s">
        <v>1865</v>
      </c>
      <c r="AM189" s="201" t="s">
        <v>278</v>
      </c>
      <c r="AN189" s="202">
        <v>45672</v>
      </c>
      <c r="AO189" s="201" t="b">
        <f t="shared" si="5"/>
        <v>1</v>
      </c>
    </row>
    <row r="190" spans="1:41" x14ac:dyDescent="0.2">
      <c r="A190" s="201">
        <v>138</v>
      </c>
      <c r="B190" s="201">
        <v>162</v>
      </c>
      <c r="C190" s="201" t="s">
        <v>1859</v>
      </c>
      <c r="D190" s="201" t="s">
        <v>1860</v>
      </c>
      <c r="E190" s="201"/>
      <c r="F190" s="201" t="s">
        <v>235</v>
      </c>
      <c r="G190" s="201">
        <v>6000</v>
      </c>
      <c r="H190" s="201" t="s">
        <v>43</v>
      </c>
      <c r="I190" s="201" t="s">
        <v>97</v>
      </c>
      <c r="J190" s="201" t="s">
        <v>45</v>
      </c>
      <c r="K190" s="201">
        <v>18000</v>
      </c>
      <c r="L190" s="203">
        <f t="shared" si="4"/>
        <v>18000</v>
      </c>
      <c r="M190" s="202">
        <v>40450</v>
      </c>
      <c r="N190" s="201" t="s">
        <v>98</v>
      </c>
      <c r="O190" s="201" t="s">
        <v>353</v>
      </c>
      <c r="P190" s="201" t="s">
        <v>97</v>
      </c>
      <c r="Q190" s="224" t="s">
        <v>1861</v>
      </c>
      <c r="R190" s="201" t="s">
        <v>1862</v>
      </c>
      <c r="S190" s="201"/>
      <c r="T190" s="201" t="s">
        <v>283</v>
      </c>
      <c r="U190" s="201"/>
      <c r="V190" s="201" t="s">
        <v>1863</v>
      </c>
      <c r="W190" s="201" t="s">
        <v>97</v>
      </c>
      <c r="X190" s="201" t="s">
        <v>241</v>
      </c>
      <c r="Y190" s="201" t="s">
        <v>97</v>
      </c>
      <c r="Z190" s="201" t="s">
        <v>1864</v>
      </c>
      <c r="AA190" s="201">
        <v>3</v>
      </c>
      <c r="AB190" s="201">
        <v>10</v>
      </c>
      <c r="AC190" s="201"/>
      <c r="AD190" s="201"/>
      <c r="AE190" s="201">
        <v>3</v>
      </c>
      <c r="AF190" s="201"/>
      <c r="AG190" s="201">
        <v>100</v>
      </c>
      <c r="AH190" s="201"/>
      <c r="AI190" s="201" t="s">
        <v>1866</v>
      </c>
      <c r="AJ190" s="204" t="s">
        <v>101</v>
      </c>
      <c r="AK190" s="201"/>
      <c r="AL190" s="201" t="s">
        <v>1865</v>
      </c>
      <c r="AM190" s="201" t="s">
        <v>278</v>
      </c>
      <c r="AN190" s="202">
        <v>45672</v>
      </c>
      <c r="AO190" s="201" t="b">
        <f t="shared" si="5"/>
        <v>0</v>
      </c>
    </row>
    <row r="191" spans="1:41" x14ac:dyDescent="0.2">
      <c r="A191" s="201">
        <v>140</v>
      </c>
      <c r="B191" s="201" t="s">
        <v>1867</v>
      </c>
      <c r="C191" s="201" t="s">
        <v>1868</v>
      </c>
      <c r="D191" s="201" t="s">
        <v>1869</v>
      </c>
      <c r="E191" s="201"/>
      <c r="F191" s="201" t="s">
        <v>235</v>
      </c>
      <c r="G191" s="201">
        <v>700</v>
      </c>
      <c r="H191" s="201" t="s">
        <v>45</v>
      </c>
      <c r="I191" s="201" t="s">
        <v>278</v>
      </c>
      <c r="J191" s="201" t="s">
        <v>45</v>
      </c>
      <c r="K191" s="201">
        <v>700</v>
      </c>
      <c r="L191" s="203">
        <f t="shared" si="4"/>
        <v>700</v>
      </c>
      <c r="M191" s="202">
        <v>40436</v>
      </c>
      <c r="N191" s="201" t="s">
        <v>98</v>
      </c>
      <c r="O191" s="201" t="s">
        <v>258</v>
      </c>
      <c r="P191" s="201" t="s">
        <v>97</v>
      </c>
      <c r="Q191" s="211" t="s">
        <v>1870</v>
      </c>
      <c r="R191" s="201" t="s">
        <v>1871</v>
      </c>
      <c r="S191" s="201"/>
      <c r="T191" s="201" t="s">
        <v>253</v>
      </c>
      <c r="U191" s="201"/>
      <c r="V191" s="201" t="s">
        <v>642</v>
      </c>
      <c r="W191" s="201" t="s">
        <v>97</v>
      </c>
      <c r="X191" s="201" t="s">
        <v>241</v>
      </c>
      <c r="Y191" s="201" t="s">
        <v>97</v>
      </c>
      <c r="Z191" s="201" t="s">
        <v>453</v>
      </c>
      <c r="AA191" s="201">
        <v>3</v>
      </c>
      <c r="AB191" s="201">
        <v>10</v>
      </c>
      <c r="AC191" s="201"/>
      <c r="AD191" s="201">
        <v>10</v>
      </c>
      <c r="AE191" s="201"/>
      <c r="AF191" s="201"/>
      <c r="AG191" s="201">
        <v>300</v>
      </c>
      <c r="AH191" s="201"/>
      <c r="AI191" s="201"/>
      <c r="AJ191" s="204" t="s">
        <v>101</v>
      </c>
      <c r="AK191" s="201"/>
      <c r="AL191" s="201" t="s">
        <v>1872</v>
      </c>
      <c r="AM191" s="201" t="s">
        <v>97</v>
      </c>
      <c r="AN191" s="202">
        <v>45672</v>
      </c>
      <c r="AO191" s="201" t="b">
        <f t="shared" si="5"/>
        <v>1</v>
      </c>
    </row>
    <row r="192" spans="1:41" x14ac:dyDescent="0.2">
      <c r="A192" s="201">
        <v>140</v>
      </c>
      <c r="B192" s="201" t="s">
        <v>1867</v>
      </c>
      <c r="C192" s="201" t="s">
        <v>1868</v>
      </c>
      <c r="D192" s="201" t="s">
        <v>1869</v>
      </c>
      <c r="E192" s="201"/>
      <c r="F192" s="201" t="s">
        <v>235</v>
      </c>
      <c r="G192" s="201">
        <v>700</v>
      </c>
      <c r="H192" s="201" t="s">
        <v>45</v>
      </c>
      <c r="I192" s="201" t="s">
        <v>278</v>
      </c>
      <c r="J192" s="201" t="s">
        <v>45</v>
      </c>
      <c r="K192" s="201">
        <v>700</v>
      </c>
      <c r="L192" s="203">
        <f t="shared" si="4"/>
        <v>700</v>
      </c>
      <c r="M192" s="202">
        <v>40436</v>
      </c>
      <c r="N192" s="201" t="s">
        <v>98</v>
      </c>
      <c r="O192" s="201" t="s">
        <v>270</v>
      </c>
      <c r="P192" s="201" t="s">
        <v>97</v>
      </c>
      <c r="Q192" s="211" t="s">
        <v>1870</v>
      </c>
      <c r="R192" s="201" t="s">
        <v>1871</v>
      </c>
      <c r="S192" s="201"/>
      <c r="T192" s="201" t="s">
        <v>253</v>
      </c>
      <c r="U192" s="201"/>
      <c r="V192" s="201" t="s">
        <v>642</v>
      </c>
      <c r="W192" s="201" t="s">
        <v>97</v>
      </c>
      <c r="X192" s="201" t="s">
        <v>241</v>
      </c>
      <c r="Y192" s="201" t="s">
        <v>97</v>
      </c>
      <c r="Z192" s="201" t="s">
        <v>453</v>
      </c>
      <c r="AA192" s="201">
        <v>3</v>
      </c>
      <c r="AB192" s="201">
        <v>10</v>
      </c>
      <c r="AC192" s="201"/>
      <c r="AD192" s="201">
        <v>10</v>
      </c>
      <c r="AE192" s="201"/>
      <c r="AF192" s="201"/>
      <c r="AG192" s="201">
        <v>300</v>
      </c>
      <c r="AH192" s="201"/>
      <c r="AI192" s="201"/>
      <c r="AJ192" s="204" t="s">
        <v>101</v>
      </c>
      <c r="AK192" s="201"/>
      <c r="AL192" s="201" t="s">
        <v>1872</v>
      </c>
      <c r="AM192" s="201" t="s">
        <v>97</v>
      </c>
      <c r="AN192" s="202">
        <v>45672</v>
      </c>
      <c r="AO192" s="201" t="b">
        <f t="shared" si="5"/>
        <v>1</v>
      </c>
    </row>
    <row r="193" spans="1:41" x14ac:dyDescent="0.2">
      <c r="A193" s="201">
        <v>140</v>
      </c>
      <c r="B193" s="201" t="s">
        <v>1867</v>
      </c>
      <c r="C193" s="201" t="s">
        <v>1868</v>
      </c>
      <c r="D193" s="201" t="s">
        <v>1869</v>
      </c>
      <c r="E193" s="201"/>
      <c r="F193" s="201" t="s">
        <v>235</v>
      </c>
      <c r="G193" s="201">
        <v>700</v>
      </c>
      <c r="H193" s="201" t="s">
        <v>45</v>
      </c>
      <c r="I193" s="201" t="s">
        <v>278</v>
      </c>
      <c r="J193" s="201" t="s">
        <v>45</v>
      </c>
      <c r="K193" s="201">
        <v>700</v>
      </c>
      <c r="L193" s="203">
        <f t="shared" si="4"/>
        <v>700</v>
      </c>
      <c r="M193" s="202">
        <v>40436</v>
      </c>
      <c r="N193" s="201" t="s">
        <v>98</v>
      </c>
      <c r="O193" s="201" t="s">
        <v>236</v>
      </c>
      <c r="P193" s="201" t="s">
        <v>97</v>
      </c>
      <c r="Q193" s="211" t="s">
        <v>1870</v>
      </c>
      <c r="R193" s="201" t="s">
        <v>1871</v>
      </c>
      <c r="S193" s="201"/>
      <c r="T193" s="201" t="s">
        <v>253</v>
      </c>
      <c r="U193" s="201"/>
      <c r="V193" s="201" t="s">
        <v>642</v>
      </c>
      <c r="W193" s="201" t="s">
        <v>97</v>
      </c>
      <c r="X193" s="201" t="s">
        <v>241</v>
      </c>
      <c r="Y193" s="201" t="s">
        <v>97</v>
      </c>
      <c r="Z193" s="201" t="s">
        <v>453</v>
      </c>
      <c r="AA193" s="201">
        <v>3</v>
      </c>
      <c r="AB193" s="201">
        <v>10</v>
      </c>
      <c r="AC193" s="201"/>
      <c r="AD193" s="201">
        <v>10</v>
      </c>
      <c r="AE193" s="201"/>
      <c r="AF193" s="201"/>
      <c r="AG193" s="201">
        <v>300</v>
      </c>
      <c r="AH193" s="201"/>
      <c r="AI193" s="201"/>
      <c r="AJ193" s="204" t="s">
        <v>101</v>
      </c>
      <c r="AK193" s="201"/>
      <c r="AL193" s="201" t="s">
        <v>1872</v>
      </c>
      <c r="AM193" s="201" t="s">
        <v>97</v>
      </c>
      <c r="AN193" s="202">
        <v>45672</v>
      </c>
      <c r="AO193" s="201" t="b">
        <f t="shared" si="5"/>
        <v>1</v>
      </c>
    </row>
    <row r="194" spans="1:41" x14ac:dyDescent="0.2">
      <c r="A194" s="201">
        <v>157</v>
      </c>
      <c r="B194" s="201">
        <v>186</v>
      </c>
      <c r="C194" s="201" t="s">
        <v>740</v>
      </c>
      <c r="D194" s="201" t="s">
        <v>741</v>
      </c>
      <c r="E194" s="201"/>
      <c r="F194" s="201" t="s">
        <v>596</v>
      </c>
      <c r="G194" s="201">
        <v>14</v>
      </c>
      <c r="H194" s="201" t="s">
        <v>36</v>
      </c>
      <c r="I194" s="201" t="s">
        <v>97</v>
      </c>
      <c r="J194" s="201" t="s">
        <v>29</v>
      </c>
      <c r="K194" s="201">
        <v>10</v>
      </c>
      <c r="L194" s="203">
        <f t="shared" si="4"/>
        <v>10</v>
      </c>
      <c r="M194" s="202">
        <v>39692</v>
      </c>
      <c r="N194" s="201" t="s">
        <v>250</v>
      </c>
      <c r="O194" s="201" t="s">
        <v>270</v>
      </c>
      <c r="P194" s="201" t="s">
        <v>97</v>
      </c>
      <c r="Q194" s="224" t="s">
        <v>742</v>
      </c>
      <c r="R194" s="201" t="s">
        <v>743</v>
      </c>
      <c r="S194" s="201"/>
      <c r="T194" s="201" t="s">
        <v>253</v>
      </c>
      <c r="U194" s="201"/>
      <c r="V194" s="201" t="s">
        <v>744</v>
      </c>
      <c r="W194" s="201" t="s">
        <v>97</v>
      </c>
      <c r="X194" s="201" t="s">
        <v>241</v>
      </c>
      <c r="Y194" s="201" t="s">
        <v>97</v>
      </c>
      <c r="Z194" s="201" t="s">
        <v>745</v>
      </c>
      <c r="AA194" s="201">
        <v>3</v>
      </c>
      <c r="AB194" s="201">
        <v>10</v>
      </c>
      <c r="AC194" s="201"/>
      <c r="AD194" s="201"/>
      <c r="AE194" s="201"/>
      <c r="AF194" s="201"/>
      <c r="AG194" s="201">
        <v>30</v>
      </c>
      <c r="AH194" s="201"/>
      <c r="AI194" s="201"/>
      <c r="AJ194" s="211" t="s">
        <v>157</v>
      </c>
      <c r="AK194" s="201" t="s">
        <v>747</v>
      </c>
      <c r="AL194" s="201" t="s">
        <v>746</v>
      </c>
      <c r="AM194" s="201" t="s">
        <v>97</v>
      </c>
      <c r="AN194" s="202">
        <v>45672</v>
      </c>
      <c r="AO194" s="201" t="b">
        <f t="shared" si="5"/>
        <v>0</v>
      </c>
    </row>
    <row r="195" spans="1:41" x14ac:dyDescent="0.2">
      <c r="A195" s="201">
        <v>157</v>
      </c>
      <c r="B195" s="201">
        <v>186</v>
      </c>
      <c r="C195" s="201" t="s">
        <v>740</v>
      </c>
      <c r="D195" s="201" t="s">
        <v>741</v>
      </c>
      <c r="E195" s="201"/>
      <c r="F195" s="201" t="s">
        <v>596</v>
      </c>
      <c r="G195" s="201">
        <v>14</v>
      </c>
      <c r="H195" s="201" t="s">
        <v>36</v>
      </c>
      <c r="I195" s="201" t="s">
        <v>97</v>
      </c>
      <c r="J195" s="201" t="s">
        <v>36</v>
      </c>
      <c r="K195" s="201">
        <v>14</v>
      </c>
      <c r="L195" s="203">
        <f t="shared" si="4"/>
        <v>14</v>
      </c>
      <c r="M195" s="202">
        <v>45604</v>
      </c>
      <c r="N195" s="201" t="s">
        <v>250</v>
      </c>
      <c r="O195" s="201" t="s">
        <v>270</v>
      </c>
      <c r="P195" s="201" t="s">
        <v>97</v>
      </c>
      <c r="Q195" s="224" t="s">
        <v>742</v>
      </c>
      <c r="R195" s="201" t="s">
        <v>743</v>
      </c>
      <c r="S195" s="201"/>
      <c r="T195" s="201" t="s">
        <v>253</v>
      </c>
      <c r="U195" s="201"/>
      <c r="V195" s="201" t="s">
        <v>744</v>
      </c>
      <c r="W195" s="201" t="s">
        <v>97</v>
      </c>
      <c r="X195" s="201" t="s">
        <v>707</v>
      </c>
      <c r="Y195" s="201" t="s">
        <v>97</v>
      </c>
      <c r="Z195" s="201" t="s">
        <v>745</v>
      </c>
      <c r="AA195" s="201">
        <v>3</v>
      </c>
      <c r="AB195" s="201">
        <v>10</v>
      </c>
      <c r="AC195" s="201"/>
      <c r="AD195" s="201"/>
      <c r="AE195" s="201"/>
      <c r="AF195" s="201"/>
      <c r="AG195" s="201">
        <v>30</v>
      </c>
      <c r="AH195" s="201"/>
      <c r="AI195" s="225" t="s">
        <v>3445</v>
      </c>
      <c r="AJ195" s="211" t="s">
        <v>157</v>
      </c>
      <c r="AK195" s="201"/>
      <c r="AL195" s="201" t="s">
        <v>746</v>
      </c>
      <c r="AM195" s="201" t="s">
        <v>97</v>
      </c>
      <c r="AN195" s="202">
        <v>45672</v>
      </c>
      <c r="AO195" s="201" t="b">
        <f t="shared" si="5"/>
        <v>1</v>
      </c>
    </row>
    <row r="196" spans="1:41" x14ac:dyDescent="0.2">
      <c r="A196" s="201">
        <v>161</v>
      </c>
      <c r="B196" s="201">
        <v>190</v>
      </c>
      <c r="C196" s="201" t="s">
        <v>748</v>
      </c>
      <c r="D196" s="201" t="s">
        <v>749</v>
      </c>
      <c r="E196" s="201"/>
      <c r="F196" s="201" t="s">
        <v>235</v>
      </c>
      <c r="G196" s="201">
        <v>0.2</v>
      </c>
      <c r="H196" s="201" t="s">
        <v>43</v>
      </c>
      <c r="I196" s="201" t="s">
        <v>97</v>
      </c>
      <c r="J196" s="201" t="s">
        <v>43</v>
      </c>
      <c r="K196" s="201">
        <v>0.2</v>
      </c>
      <c r="L196" s="203">
        <f t="shared" si="4"/>
        <v>0.2</v>
      </c>
      <c r="M196" s="202">
        <v>33512</v>
      </c>
      <c r="N196" s="201" t="s">
        <v>457</v>
      </c>
      <c r="O196" s="201" t="s">
        <v>410</v>
      </c>
      <c r="P196" s="201" t="s">
        <v>97</v>
      </c>
      <c r="Q196" s="224" t="s">
        <v>750</v>
      </c>
      <c r="R196" s="201" t="s">
        <v>1873</v>
      </c>
      <c r="S196" s="201"/>
      <c r="T196" s="201" t="s">
        <v>253</v>
      </c>
      <c r="U196" s="201"/>
      <c r="V196" s="201" t="s">
        <v>752</v>
      </c>
      <c r="W196" s="201" t="s">
        <v>97</v>
      </c>
      <c r="X196" s="201" t="s">
        <v>757</v>
      </c>
      <c r="Y196" s="201" t="s">
        <v>97</v>
      </c>
      <c r="Z196" s="201" t="s">
        <v>759</v>
      </c>
      <c r="AA196" s="201">
        <v>3</v>
      </c>
      <c r="AB196" s="201">
        <v>10</v>
      </c>
      <c r="AC196" s="201"/>
      <c r="AD196" s="201">
        <v>10</v>
      </c>
      <c r="AE196" s="201">
        <v>3</v>
      </c>
      <c r="AF196" s="201"/>
      <c r="AG196" s="201">
        <v>1000</v>
      </c>
      <c r="AH196" s="201"/>
      <c r="AI196" s="201"/>
      <c r="AJ196" s="204" t="s">
        <v>101</v>
      </c>
      <c r="AK196" s="201" t="s">
        <v>1874</v>
      </c>
      <c r="AL196" s="201" t="s">
        <v>756</v>
      </c>
      <c r="AM196" s="201" t="s">
        <v>278</v>
      </c>
      <c r="AN196" s="202">
        <v>45672</v>
      </c>
      <c r="AO196" s="201" t="b">
        <f t="shared" si="5"/>
        <v>1</v>
      </c>
    </row>
    <row r="197" spans="1:41" x14ac:dyDescent="0.2">
      <c r="A197" s="201">
        <v>161</v>
      </c>
      <c r="B197" s="201">
        <v>190</v>
      </c>
      <c r="C197" s="201" t="s">
        <v>748</v>
      </c>
      <c r="D197" s="201" t="s">
        <v>749</v>
      </c>
      <c r="E197" s="201"/>
      <c r="F197" s="201" t="s">
        <v>596</v>
      </c>
      <c r="G197" s="201">
        <v>2.7</v>
      </c>
      <c r="H197" s="201" t="s">
        <v>36</v>
      </c>
      <c r="I197" s="201" t="s">
        <v>97</v>
      </c>
      <c r="J197" s="201" t="s">
        <v>29</v>
      </c>
      <c r="K197" s="201">
        <v>1.9</v>
      </c>
      <c r="L197" s="203">
        <f t="shared" ref="L197:L260" si="6">IF(K197="--","--",ROUND(K197,2-(1+INT(LOG10(ABS(K197))))))</f>
        <v>1.9</v>
      </c>
      <c r="M197" s="202">
        <v>42795</v>
      </c>
      <c r="N197" s="201" t="s">
        <v>457</v>
      </c>
      <c r="O197" s="201" t="s">
        <v>410</v>
      </c>
      <c r="P197" s="201" t="s">
        <v>97</v>
      </c>
      <c r="Q197" s="224" t="s">
        <v>750</v>
      </c>
      <c r="R197" s="201" t="s">
        <v>751</v>
      </c>
      <c r="S197" s="201"/>
      <c r="T197" s="201" t="s">
        <v>253</v>
      </c>
      <c r="U197" s="201"/>
      <c r="V197" s="201" t="s">
        <v>752</v>
      </c>
      <c r="W197" s="201" t="s">
        <v>97</v>
      </c>
      <c r="X197" s="201" t="s">
        <v>757</v>
      </c>
      <c r="Y197" s="201" t="s">
        <v>97</v>
      </c>
      <c r="Z197" s="201" t="s">
        <v>754</v>
      </c>
      <c r="AA197" s="201">
        <v>10</v>
      </c>
      <c r="AB197" s="201">
        <v>10</v>
      </c>
      <c r="AC197" s="201"/>
      <c r="AD197" s="201"/>
      <c r="AE197" s="201"/>
      <c r="AF197" s="201"/>
      <c r="AG197" s="201">
        <v>100</v>
      </c>
      <c r="AH197" s="201"/>
      <c r="AI197" s="201"/>
      <c r="AJ197" s="211" t="s">
        <v>157</v>
      </c>
      <c r="AK197" s="201" t="s">
        <v>758</v>
      </c>
      <c r="AL197" s="201" t="s">
        <v>756</v>
      </c>
      <c r="AM197" s="201" t="s">
        <v>97</v>
      </c>
      <c r="AN197" s="202">
        <v>45672</v>
      </c>
      <c r="AO197" s="201" t="b">
        <f t="shared" ref="AO197:AO260" si="7">H197=J197</f>
        <v>0</v>
      </c>
    </row>
    <row r="198" spans="1:41" x14ac:dyDescent="0.2">
      <c r="A198" s="201">
        <v>161</v>
      </c>
      <c r="B198" s="201">
        <v>190</v>
      </c>
      <c r="C198" s="201" t="s">
        <v>748</v>
      </c>
      <c r="D198" s="201" t="s">
        <v>749</v>
      </c>
      <c r="E198" s="201"/>
      <c r="F198" s="201" t="s">
        <v>596</v>
      </c>
      <c r="G198" s="201">
        <v>2.7</v>
      </c>
      <c r="H198" s="201" t="s">
        <v>36</v>
      </c>
      <c r="I198" s="201" t="s">
        <v>97</v>
      </c>
      <c r="J198" s="201" t="s">
        <v>45</v>
      </c>
      <c r="K198" s="201">
        <v>2</v>
      </c>
      <c r="L198" s="203">
        <f t="shared" si="6"/>
        <v>2</v>
      </c>
      <c r="M198" s="202">
        <v>38932</v>
      </c>
      <c r="N198" s="201" t="s">
        <v>98</v>
      </c>
      <c r="O198" s="201" t="s">
        <v>410</v>
      </c>
      <c r="P198" s="201" t="s">
        <v>97</v>
      </c>
      <c r="Q198" s="224" t="s">
        <v>750</v>
      </c>
      <c r="R198" s="201" t="s">
        <v>751</v>
      </c>
      <c r="S198" s="201"/>
      <c r="T198" s="201" t="s">
        <v>253</v>
      </c>
      <c r="U198" s="201"/>
      <c r="V198" s="201" t="s">
        <v>752</v>
      </c>
      <c r="W198" s="201" t="s">
        <v>97</v>
      </c>
      <c r="X198" s="201" t="s">
        <v>757</v>
      </c>
      <c r="Y198" s="201" t="s">
        <v>97</v>
      </c>
      <c r="Z198" s="201" t="s">
        <v>759</v>
      </c>
      <c r="AA198" s="201">
        <v>3</v>
      </c>
      <c r="AB198" s="201">
        <v>10</v>
      </c>
      <c r="AC198" s="201"/>
      <c r="AD198" s="201"/>
      <c r="AE198" s="201">
        <v>3</v>
      </c>
      <c r="AF198" s="201"/>
      <c r="AG198" s="201">
        <v>100</v>
      </c>
      <c r="AH198" s="201"/>
      <c r="AI198" s="201"/>
      <c r="AJ198" s="211" t="s">
        <v>157</v>
      </c>
      <c r="AK198" s="201"/>
      <c r="AL198" s="201" t="s">
        <v>756</v>
      </c>
      <c r="AM198" s="201" t="s">
        <v>97</v>
      </c>
      <c r="AN198" s="202">
        <v>45672</v>
      </c>
      <c r="AO198" s="201" t="b">
        <f t="shared" si="7"/>
        <v>0</v>
      </c>
    </row>
    <row r="199" spans="1:41" x14ac:dyDescent="0.2">
      <c r="A199" s="201">
        <v>161</v>
      </c>
      <c r="B199" s="201">
        <v>190</v>
      </c>
      <c r="C199" s="201" t="s">
        <v>748</v>
      </c>
      <c r="D199" s="201" t="s">
        <v>749</v>
      </c>
      <c r="E199" s="201"/>
      <c r="F199" s="201" t="s">
        <v>596</v>
      </c>
      <c r="G199" s="201">
        <v>2.7</v>
      </c>
      <c r="H199" s="201" t="s">
        <v>36</v>
      </c>
      <c r="I199" s="201" t="s">
        <v>97</v>
      </c>
      <c r="J199" s="201" t="s">
        <v>36</v>
      </c>
      <c r="K199" s="201">
        <v>2.66</v>
      </c>
      <c r="L199" s="203">
        <f t="shared" si="6"/>
        <v>2.7</v>
      </c>
      <c r="M199" s="202">
        <v>45604</v>
      </c>
      <c r="N199" s="201" t="s">
        <v>457</v>
      </c>
      <c r="O199" s="201" t="s">
        <v>410</v>
      </c>
      <c r="P199" s="201" t="s">
        <v>97</v>
      </c>
      <c r="Q199" s="224" t="s">
        <v>750</v>
      </c>
      <c r="R199" s="201" t="s">
        <v>751</v>
      </c>
      <c r="S199" s="201"/>
      <c r="T199" s="201" t="s">
        <v>253</v>
      </c>
      <c r="U199" s="201"/>
      <c r="V199" s="201" t="s">
        <v>752</v>
      </c>
      <c r="W199" s="201" t="s">
        <v>97</v>
      </c>
      <c r="X199" s="201" t="s">
        <v>753</v>
      </c>
      <c r="Y199" s="201" t="s">
        <v>97</v>
      </c>
      <c r="Z199" s="201" t="s">
        <v>754</v>
      </c>
      <c r="AA199" s="201">
        <v>10</v>
      </c>
      <c r="AB199" s="201">
        <v>10</v>
      </c>
      <c r="AC199" s="201"/>
      <c r="AD199" s="201"/>
      <c r="AE199" s="201"/>
      <c r="AF199" s="201"/>
      <c r="AG199" s="201">
        <v>100</v>
      </c>
      <c r="AH199" s="201"/>
      <c r="AI199" s="201" t="s">
        <v>755</v>
      </c>
      <c r="AJ199" s="211" t="s">
        <v>157</v>
      </c>
      <c r="AK199" s="201"/>
      <c r="AL199" s="201" t="s">
        <v>756</v>
      </c>
      <c r="AM199" s="201" t="s">
        <v>97</v>
      </c>
      <c r="AN199" s="202">
        <v>45672</v>
      </c>
      <c r="AO199" s="201" t="b">
        <f t="shared" si="7"/>
        <v>1</v>
      </c>
    </row>
    <row r="200" spans="1:41" x14ac:dyDescent="0.2">
      <c r="A200" s="201">
        <v>167</v>
      </c>
      <c r="B200" s="201">
        <v>112</v>
      </c>
      <c r="C200" s="201" t="s">
        <v>402</v>
      </c>
      <c r="D200" s="201" t="s">
        <v>403</v>
      </c>
      <c r="E200" s="201"/>
      <c r="F200" s="201" t="s">
        <v>235</v>
      </c>
      <c r="G200" s="201">
        <v>5</v>
      </c>
      <c r="H200" s="201" t="s">
        <v>47</v>
      </c>
      <c r="I200" s="201" t="s">
        <v>97</v>
      </c>
      <c r="J200" s="201" t="s">
        <v>29</v>
      </c>
      <c r="K200" s="201">
        <v>60</v>
      </c>
      <c r="L200" s="203">
        <f t="shared" si="6"/>
        <v>60</v>
      </c>
      <c r="M200" s="202">
        <v>38930</v>
      </c>
      <c r="N200" s="201" t="s">
        <v>411</v>
      </c>
      <c r="O200" s="201" t="s">
        <v>236</v>
      </c>
      <c r="P200" s="201" t="s">
        <v>97</v>
      </c>
      <c r="Q200" s="224" t="s">
        <v>412</v>
      </c>
      <c r="R200" s="201" t="s">
        <v>413</v>
      </c>
      <c r="S200" s="201"/>
      <c r="T200" s="201" t="s">
        <v>239</v>
      </c>
      <c r="U200" s="201"/>
      <c r="V200" s="201" t="s">
        <v>365</v>
      </c>
      <c r="W200" s="201" t="s">
        <v>97</v>
      </c>
      <c r="X200" s="201" t="s">
        <v>241</v>
      </c>
      <c r="Y200" s="201" t="s">
        <v>97</v>
      </c>
      <c r="Z200" s="201" t="s">
        <v>414</v>
      </c>
      <c r="AA200" s="201">
        <v>3</v>
      </c>
      <c r="AB200" s="201">
        <v>10</v>
      </c>
      <c r="AC200" s="201"/>
      <c r="AD200" s="201"/>
      <c r="AE200" s="201"/>
      <c r="AF200" s="201"/>
      <c r="AG200" s="201">
        <v>30</v>
      </c>
      <c r="AH200" s="201"/>
      <c r="AI200" s="201"/>
      <c r="AJ200" s="204" t="s">
        <v>101</v>
      </c>
      <c r="AK200" s="201" t="s">
        <v>368</v>
      </c>
      <c r="AL200" s="201" t="s">
        <v>1875</v>
      </c>
      <c r="AM200" s="201" t="s">
        <v>97</v>
      </c>
      <c r="AN200" s="202">
        <v>45859</v>
      </c>
      <c r="AO200" s="201" t="b">
        <f t="shared" si="7"/>
        <v>0</v>
      </c>
    </row>
    <row r="201" spans="1:41" x14ac:dyDescent="0.2">
      <c r="A201" s="201">
        <v>167</v>
      </c>
      <c r="B201" s="201">
        <v>112</v>
      </c>
      <c r="C201" s="201" t="s">
        <v>402</v>
      </c>
      <c r="D201" s="201" t="s">
        <v>403</v>
      </c>
      <c r="E201" s="201"/>
      <c r="F201" s="201" t="s">
        <v>235</v>
      </c>
      <c r="G201" s="201">
        <v>5</v>
      </c>
      <c r="H201" s="201" t="s">
        <v>47</v>
      </c>
      <c r="I201" s="201" t="s">
        <v>97</v>
      </c>
      <c r="J201" s="201" t="s">
        <v>43</v>
      </c>
      <c r="K201" s="201">
        <v>800</v>
      </c>
      <c r="L201" s="203">
        <f t="shared" si="6"/>
        <v>800</v>
      </c>
      <c r="M201" s="202">
        <v>34335</v>
      </c>
      <c r="N201" s="201" t="s">
        <v>98</v>
      </c>
      <c r="O201" s="201" t="s">
        <v>363</v>
      </c>
      <c r="P201" s="201" t="s">
        <v>97</v>
      </c>
      <c r="Q201" s="224" t="s">
        <v>415</v>
      </c>
      <c r="R201" s="201" t="s">
        <v>416</v>
      </c>
      <c r="S201" s="201"/>
      <c r="T201" s="201" t="s">
        <v>253</v>
      </c>
      <c r="U201" s="201"/>
      <c r="V201" s="201" t="s">
        <v>417</v>
      </c>
      <c r="W201" s="201" t="s">
        <v>97</v>
      </c>
      <c r="X201" s="201" t="s">
        <v>418</v>
      </c>
      <c r="Y201" s="201" t="s">
        <v>97</v>
      </c>
      <c r="Z201" s="201" t="s">
        <v>3408</v>
      </c>
      <c r="AA201" s="201">
        <v>3</v>
      </c>
      <c r="AB201" s="201">
        <v>10</v>
      </c>
      <c r="AC201" s="201"/>
      <c r="AD201" s="201">
        <v>3</v>
      </c>
      <c r="AE201" s="201"/>
      <c r="AF201" s="201"/>
      <c r="AG201" s="201">
        <v>100</v>
      </c>
      <c r="AH201" s="201"/>
      <c r="AI201" s="201"/>
      <c r="AJ201" s="204" t="s">
        <v>101</v>
      </c>
      <c r="AK201" s="201"/>
      <c r="AL201" s="201" t="s">
        <v>1875</v>
      </c>
      <c r="AM201" s="201" t="s">
        <v>97</v>
      </c>
      <c r="AN201" s="202">
        <v>45859</v>
      </c>
      <c r="AO201" s="201" t="b">
        <f t="shared" si="7"/>
        <v>0</v>
      </c>
    </row>
    <row r="202" spans="1:41" x14ac:dyDescent="0.2">
      <c r="A202" s="201">
        <v>167</v>
      </c>
      <c r="B202" s="201">
        <v>112</v>
      </c>
      <c r="C202" s="201" t="s">
        <v>402</v>
      </c>
      <c r="D202" s="201" t="s">
        <v>403</v>
      </c>
      <c r="E202" s="201"/>
      <c r="F202" s="201" t="s">
        <v>596</v>
      </c>
      <c r="G202" s="201">
        <v>8700</v>
      </c>
      <c r="H202" s="201" t="s">
        <v>47</v>
      </c>
      <c r="I202" s="201" t="s">
        <v>97</v>
      </c>
      <c r="J202" s="201" t="s">
        <v>29</v>
      </c>
      <c r="K202" s="201">
        <v>12000</v>
      </c>
      <c r="L202" s="203">
        <f t="shared" si="6"/>
        <v>12000</v>
      </c>
      <c r="M202" s="202">
        <v>38930</v>
      </c>
      <c r="N202" s="201" t="s">
        <v>108</v>
      </c>
      <c r="O202" s="201" t="s">
        <v>258</v>
      </c>
      <c r="P202" s="201" t="s">
        <v>97</v>
      </c>
      <c r="Q202" s="224" t="s">
        <v>764</v>
      </c>
      <c r="R202" s="201" t="s">
        <v>765</v>
      </c>
      <c r="S202" s="201"/>
      <c r="T202" s="201" t="s">
        <v>253</v>
      </c>
      <c r="U202" s="201"/>
      <c r="V202" s="201" t="s">
        <v>766</v>
      </c>
      <c r="W202" s="201" t="s">
        <v>278</v>
      </c>
      <c r="X202" s="201"/>
      <c r="Y202" s="201" t="s">
        <v>278</v>
      </c>
      <c r="Z202" s="201"/>
      <c r="AA202" s="201"/>
      <c r="AB202" s="201">
        <v>10</v>
      </c>
      <c r="AC202" s="201"/>
      <c r="AD202" s="201"/>
      <c r="AE202" s="201"/>
      <c r="AF202" s="201"/>
      <c r="AG202" s="201">
        <v>10</v>
      </c>
      <c r="AH202" s="201"/>
      <c r="AI202" s="201"/>
      <c r="AJ202" s="204" t="s">
        <v>101</v>
      </c>
      <c r="AK202" s="201" t="s">
        <v>270</v>
      </c>
      <c r="AL202" s="201" t="s">
        <v>1876</v>
      </c>
      <c r="AM202" s="201" t="s">
        <v>97</v>
      </c>
      <c r="AN202" s="202">
        <v>45859</v>
      </c>
      <c r="AO202" s="201" t="b">
        <f t="shared" si="7"/>
        <v>0</v>
      </c>
    </row>
    <row r="203" spans="1:41" x14ac:dyDescent="0.2">
      <c r="A203" s="201">
        <v>167</v>
      </c>
      <c r="B203" s="201">
        <v>112</v>
      </c>
      <c r="C203" s="201" t="s">
        <v>402</v>
      </c>
      <c r="D203" s="201" t="s">
        <v>403</v>
      </c>
      <c r="E203" s="201"/>
      <c r="F203" s="201" t="s">
        <v>596</v>
      </c>
      <c r="G203" s="201">
        <v>8700</v>
      </c>
      <c r="H203" s="201" t="s">
        <v>47</v>
      </c>
      <c r="I203" s="201" t="s">
        <v>97</v>
      </c>
      <c r="J203" s="201" t="s">
        <v>29</v>
      </c>
      <c r="K203" s="201">
        <v>12000</v>
      </c>
      <c r="L203" s="203">
        <f t="shared" si="6"/>
        <v>12000</v>
      </c>
      <c r="M203" s="202">
        <v>38930</v>
      </c>
      <c r="N203" s="201" t="s">
        <v>108</v>
      </c>
      <c r="O203" s="201" t="s">
        <v>236</v>
      </c>
      <c r="P203" s="201" t="s">
        <v>97</v>
      </c>
      <c r="Q203" s="224" t="s">
        <v>764</v>
      </c>
      <c r="R203" s="201" t="s">
        <v>765</v>
      </c>
      <c r="S203" s="201"/>
      <c r="T203" s="201" t="s">
        <v>253</v>
      </c>
      <c r="U203" s="201"/>
      <c r="V203" s="201" t="s">
        <v>766</v>
      </c>
      <c r="W203" s="201" t="s">
        <v>278</v>
      </c>
      <c r="X203" s="201"/>
      <c r="Y203" s="201" t="s">
        <v>278</v>
      </c>
      <c r="Z203" s="201"/>
      <c r="AA203" s="201"/>
      <c r="AB203" s="201">
        <v>10</v>
      </c>
      <c r="AC203" s="201"/>
      <c r="AD203" s="201"/>
      <c r="AE203" s="201"/>
      <c r="AF203" s="201"/>
      <c r="AG203" s="201">
        <v>10</v>
      </c>
      <c r="AH203" s="201"/>
      <c r="AI203" s="201"/>
      <c r="AJ203" s="204" t="s">
        <v>101</v>
      </c>
      <c r="AK203" s="201" t="s">
        <v>270</v>
      </c>
      <c r="AL203" s="201" t="s">
        <v>1876</v>
      </c>
      <c r="AM203" s="201" t="s">
        <v>97</v>
      </c>
      <c r="AN203" s="202">
        <v>45859</v>
      </c>
      <c r="AO203" s="201" t="b">
        <f t="shared" si="7"/>
        <v>0</v>
      </c>
    </row>
    <row r="204" spans="1:41" x14ac:dyDescent="0.2">
      <c r="A204" s="201">
        <v>167</v>
      </c>
      <c r="B204" s="201">
        <v>112</v>
      </c>
      <c r="C204" s="201" t="s">
        <v>402</v>
      </c>
      <c r="D204" s="201" t="s">
        <v>403</v>
      </c>
      <c r="E204" s="201"/>
      <c r="F204" s="201" t="s">
        <v>596</v>
      </c>
      <c r="G204" s="201">
        <v>8700</v>
      </c>
      <c r="H204" s="201" t="s">
        <v>47</v>
      </c>
      <c r="I204" s="201" t="s">
        <v>97</v>
      </c>
      <c r="J204" s="201" t="s">
        <v>47</v>
      </c>
      <c r="K204" s="201">
        <v>8700</v>
      </c>
      <c r="L204" s="203">
        <f t="shared" si="6"/>
        <v>8700</v>
      </c>
      <c r="M204" s="202">
        <v>45856</v>
      </c>
      <c r="N204" s="201" t="s">
        <v>760</v>
      </c>
      <c r="O204" s="201" t="s">
        <v>353</v>
      </c>
      <c r="P204" s="201" t="s">
        <v>97</v>
      </c>
      <c r="Q204" s="224" t="s">
        <v>761</v>
      </c>
      <c r="R204" s="201" t="s">
        <v>762</v>
      </c>
      <c r="S204" s="201"/>
      <c r="T204" s="201" t="s">
        <v>283</v>
      </c>
      <c r="U204" s="201"/>
      <c r="V204" s="201" t="s">
        <v>699</v>
      </c>
      <c r="W204" s="201" t="s">
        <v>278</v>
      </c>
      <c r="X204" s="201" t="s">
        <v>361</v>
      </c>
      <c r="Y204" s="201" t="s">
        <v>97</v>
      </c>
      <c r="Z204" s="201" t="s">
        <v>464</v>
      </c>
      <c r="AA204" s="201">
        <v>6</v>
      </c>
      <c r="AB204" s="201">
        <v>30</v>
      </c>
      <c r="AC204" s="201"/>
      <c r="AD204" s="201"/>
      <c r="AE204" s="201"/>
      <c r="AF204" s="201"/>
      <c r="AG204" s="201">
        <v>200</v>
      </c>
      <c r="AH204" s="201" t="s">
        <v>408</v>
      </c>
      <c r="AI204" s="201"/>
      <c r="AJ204" s="205" t="s">
        <v>101</v>
      </c>
      <c r="AK204" s="201"/>
      <c r="AL204" s="201" t="s">
        <v>763</v>
      </c>
      <c r="AM204" s="201" t="s">
        <v>97</v>
      </c>
      <c r="AN204" s="202">
        <v>45859</v>
      </c>
      <c r="AO204" s="201" t="b">
        <f t="shared" si="7"/>
        <v>1</v>
      </c>
    </row>
    <row r="205" spans="1:41" x14ac:dyDescent="0.2">
      <c r="A205" s="201">
        <v>167</v>
      </c>
      <c r="B205" s="201">
        <v>112</v>
      </c>
      <c r="C205" s="201" t="s">
        <v>402</v>
      </c>
      <c r="D205" s="201" t="s">
        <v>403</v>
      </c>
      <c r="E205" s="201"/>
      <c r="F205" s="201" t="s">
        <v>235</v>
      </c>
      <c r="G205" s="201">
        <v>5</v>
      </c>
      <c r="H205" s="201" t="s">
        <v>47</v>
      </c>
      <c r="I205" s="201" t="s">
        <v>97</v>
      </c>
      <c r="J205" s="201" t="s">
        <v>47</v>
      </c>
      <c r="K205" s="201">
        <v>5</v>
      </c>
      <c r="L205" s="203">
        <f t="shared" si="6"/>
        <v>5</v>
      </c>
      <c r="M205" s="202">
        <v>45856</v>
      </c>
      <c r="N205" s="201" t="s">
        <v>404</v>
      </c>
      <c r="O205" s="201" t="s">
        <v>236</v>
      </c>
      <c r="P205" s="201" t="s">
        <v>97</v>
      </c>
      <c r="Q205" s="224" t="s">
        <v>405</v>
      </c>
      <c r="R205" s="201" t="s">
        <v>406</v>
      </c>
      <c r="S205" s="201"/>
      <c r="T205" s="201" t="s">
        <v>349</v>
      </c>
      <c r="U205" s="201"/>
      <c r="V205" s="201" t="s">
        <v>365</v>
      </c>
      <c r="W205" s="201" t="s">
        <v>97</v>
      </c>
      <c r="X205" s="201" t="s">
        <v>241</v>
      </c>
      <c r="Y205" s="201" t="s">
        <v>97</v>
      </c>
      <c r="Z205" s="201" t="s">
        <v>407</v>
      </c>
      <c r="AA205" s="201">
        <v>6</v>
      </c>
      <c r="AB205" s="201">
        <v>30</v>
      </c>
      <c r="AC205" s="201"/>
      <c r="AD205" s="201"/>
      <c r="AE205" s="201"/>
      <c r="AF205" s="201"/>
      <c r="AG205" s="201">
        <v>200</v>
      </c>
      <c r="AH205" s="201" t="s">
        <v>408</v>
      </c>
      <c r="AI205" s="201"/>
      <c r="AJ205" s="205" t="s">
        <v>101</v>
      </c>
      <c r="AK205" s="201"/>
      <c r="AL205" s="201" t="s">
        <v>409</v>
      </c>
      <c r="AM205" s="201" t="s">
        <v>97</v>
      </c>
      <c r="AN205" s="202">
        <v>45859</v>
      </c>
      <c r="AO205" s="201" t="b">
        <f t="shared" si="7"/>
        <v>1</v>
      </c>
    </row>
    <row r="206" spans="1:41" x14ac:dyDescent="0.2">
      <c r="A206" s="201">
        <v>167</v>
      </c>
      <c r="B206" s="201">
        <v>112</v>
      </c>
      <c r="C206" s="201" t="s">
        <v>402</v>
      </c>
      <c r="D206" s="201" t="s">
        <v>403</v>
      </c>
      <c r="E206" s="201"/>
      <c r="F206" s="201" t="s">
        <v>235</v>
      </c>
      <c r="G206" s="201">
        <v>5</v>
      </c>
      <c r="H206" s="201" t="s">
        <v>47</v>
      </c>
      <c r="I206" s="201" t="s">
        <v>97</v>
      </c>
      <c r="J206" s="201" t="s">
        <v>47</v>
      </c>
      <c r="K206" s="201">
        <v>5</v>
      </c>
      <c r="L206" s="203">
        <f t="shared" si="6"/>
        <v>5</v>
      </c>
      <c r="M206" s="202">
        <v>45856</v>
      </c>
      <c r="N206" s="201" t="s">
        <v>404</v>
      </c>
      <c r="O206" s="201" t="s">
        <v>410</v>
      </c>
      <c r="P206" s="201" t="s">
        <v>97</v>
      </c>
      <c r="Q206" s="224" t="s">
        <v>405</v>
      </c>
      <c r="R206" s="201" t="s">
        <v>406</v>
      </c>
      <c r="S206" s="201"/>
      <c r="T206" s="201" t="s">
        <v>349</v>
      </c>
      <c r="U206" s="201"/>
      <c r="V206" s="201" t="s">
        <v>365</v>
      </c>
      <c r="W206" s="201" t="s">
        <v>97</v>
      </c>
      <c r="X206" s="201" t="s">
        <v>241</v>
      </c>
      <c r="Y206" s="201" t="s">
        <v>97</v>
      </c>
      <c r="Z206" s="201" t="s">
        <v>407</v>
      </c>
      <c r="AA206" s="201">
        <v>6</v>
      </c>
      <c r="AB206" s="201">
        <v>30</v>
      </c>
      <c r="AC206" s="201"/>
      <c r="AD206" s="201"/>
      <c r="AE206" s="201"/>
      <c r="AF206" s="201"/>
      <c r="AG206" s="201">
        <v>200</v>
      </c>
      <c r="AH206" s="201" t="s">
        <v>408</v>
      </c>
      <c r="AI206" s="201"/>
      <c r="AJ206" s="205" t="s">
        <v>101</v>
      </c>
      <c r="AK206" s="201"/>
      <c r="AL206" s="201" t="s">
        <v>409</v>
      </c>
      <c r="AM206" s="201" t="s">
        <v>97</v>
      </c>
      <c r="AN206" s="202">
        <v>45859</v>
      </c>
      <c r="AO206" s="201" t="b">
        <f t="shared" si="7"/>
        <v>1</v>
      </c>
    </row>
    <row r="207" spans="1:41" x14ac:dyDescent="0.2">
      <c r="A207" s="201">
        <v>170</v>
      </c>
      <c r="B207" s="201" t="s">
        <v>1877</v>
      </c>
      <c r="C207" s="201" t="s">
        <v>1878</v>
      </c>
      <c r="D207" s="201" t="s">
        <v>1879</v>
      </c>
      <c r="E207" s="201">
        <v>3</v>
      </c>
      <c r="F207" s="201" t="s">
        <v>235</v>
      </c>
      <c r="G207" s="201">
        <v>40</v>
      </c>
      <c r="H207" s="201" t="s">
        <v>45</v>
      </c>
      <c r="I207" s="201" t="s">
        <v>278</v>
      </c>
      <c r="J207" s="201" t="s">
        <v>45</v>
      </c>
      <c r="K207" s="201">
        <v>40</v>
      </c>
      <c r="L207" s="203">
        <f t="shared" si="6"/>
        <v>40</v>
      </c>
      <c r="M207" s="202">
        <v>44865</v>
      </c>
      <c r="N207" s="201" t="s">
        <v>98</v>
      </c>
      <c r="O207" s="201" t="s">
        <v>280</v>
      </c>
      <c r="P207" s="201" t="s">
        <v>97</v>
      </c>
      <c r="Q207" s="211" t="s">
        <v>1880</v>
      </c>
      <c r="R207" s="201" t="s">
        <v>1881</v>
      </c>
      <c r="S207" s="201"/>
      <c r="T207" s="201" t="s">
        <v>283</v>
      </c>
      <c r="U207" s="201"/>
      <c r="V207" s="201" t="s">
        <v>390</v>
      </c>
      <c r="W207" s="201" t="s">
        <v>97</v>
      </c>
      <c r="X207" s="201" t="s">
        <v>1882</v>
      </c>
      <c r="Y207" s="201" t="s">
        <v>97</v>
      </c>
      <c r="Z207" s="201" t="s">
        <v>453</v>
      </c>
      <c r="AA207" s="201">
        <v>3</v>
      </c>
      <c r="AB207" s="201">
        <v>10</v>
      </c>
      <c r="AC207" s="201"/>
      <c r="AD207" s="201">
        <v>10</v>
      </c>
      <c r="AE207" s="201">
        <v>10</v>
      </c>
      <c r="AF207" s="201"/>
      <c r="AG207" s="201">
        <v>3000</v>
      </c>
      <c r="AH207" s="201"/>
      <c r="AI207" s="201"/>
      <c r="AJ207" s="204" t="s">
        <v>101</v>
      </c>
      <c r="AK207" s="201"/>
      <c r="AL207" s="201" t="s">
        <v>1883</v>
      </c>
      <c r="AM207" s="201" t="s">
        <v>97</v>
      </c>
      <c r="AN207" s="202">
        <v>45672</v>
      </c>
      <c r="AO207" s="201" t="b">
        <f t="shared" si="7"/>
        <v>1</v>
      </c>
    </row>
    <row r="208" spans="1:41" x14ac:dyDescent="0.2">
      <c r="A208" s="201">
        <v>171</v>
      </c>
      <c r="B208" s="201">
        <v>116</v>
      </c>
      <c r="C208" s="201" t="s">
        <v>1884</v>
      </c>
      <c r="D208" s="201" t="s">
        <v>1885</v>
      </c>
      <c r="E208" s="201"/>
      <c r="F208" s="201" t="s">
        <v>235</v>
      </c>
      <c r="G208" s="201">
        <v>40</v>
      </c>
      <c r="H208" s="201" t="s">
        <v>45</v>
      </c>
      <c r="I208" s="201" t="s">
        <v>278</v>
      </c>
      <c r="J208" s="201" t="s">
        <v>45</v>
      </c>
      <c r="K208" s="201">
        <v>40</v>
      </c>
      <c r="L208" s="203">
        <f t="shared" si="6"/>
        <v>40</v>
      </c>
      <c r="M208" s="202">
        <v>44119</v>
      </c>
      <c r="N208" s="201" t="s">
        <v>98</v>
      </c>
      <c r="O208" s="201" t="s">
        <v>280</v>
      </c>
      <c r="P208" s="201" t="s">
        <v>97</v>
      </c>
      <c r="Q208" s="224" t="s">
        <v>1886</v>
      </c>
      <c r="R208" s="201" t="s">
        <v>1887</v>
      </c>
      <c r="S208" s="201"/>
      <c r="T208" s="201" t="s">
        <v>283</v>
      </c>
      <c r="U208" s="201"/>
      <c r="V208" s="201" t="s">
        <v>390</v>
      </c>
      <c r="W208" s="201" t="s">
        <v>278</v>
      </c>
      <c r="X208" s="201" t="s">
        <v>1888</v>
      </c>
      <c r="Y208" s="201" t="s">
        <v>97</v>
      </c>
      <c r="Z208" s="201" t="s">
        <v>1889</v>
      </c>
      <c r="AA208" s="201">
        <v>3</v>
      </c>
      <c r="AB208" s="201">
        <v>10</v>
      </c>
      <c r="AC208" s="201"/>
      <c r="AD208" s="201">
        <v>10</v>
      </c>
      <c r="AE208" s="201">
        <v>10</v>
      </c>
      <c r="AF208" s="201"/>
      <c r="AG208" s="201">
        <v>3000</v>
      </c>
      <c r="AH208" s="201"/>
      <c r="AI208" s="201"/>
      <c r="AJ208" s="204" t="s">
        <v>101</v>
      </c>
      <c r="AK208" s="201"/>
      <c r="AL208" s="201" t="s">
        <v>1890</v>
      </c>
      <c r="AM208" s="201" t="s">
        <v>97</v>
      </c>
      <c r="AN208" s="202">
        <v>45672</v>
      </c>
      <c r="AO208" s="201" t="b">
        <f t="shared" si="7"/>
        <v>1</v>
      </c>
    </row>
    <row r="209" spans="1:41" x14ac:dyDescent="0.2">
      <c r="A209" s="201">
        <v>171</v>
      </c>
      <c r="B209" s="201">
        <v>116</v>
      </c>
      <c r="C209" s="201" t="s">
        <v>1884</v>
      </c>
      <c r="D209" s="201" t="s">
        <v>1885</v>
      </c>
      <c r="E209" s="201"/>
      <c r="F209" s="201" t="s">
        <v>596</v>
      </c>
      <c r="G209" s="201">
        <v>12000</v>
      </c>
      <c r="H209" s="201" t="s">
        <v>29</v>
      </c>
      <c r="I209" s="201" t="s">
        <v>278</v>
      </c>
      <c r="J209" s="201" t="s">
        <v>29</v>
      </c>
      <c r="K209" s="201">
        <v>12000</v>
      </c>
      <c r="L209" s="203">
        <f t="shared" si="6"/>
        <v>12000</v>
      </c>
      <c r="M209" s="202">
        <v>45748</v>
      </c>
      <c r="N209" s="201" t="s">
        <v>98</v>
      </c>
      <c r="O209" s="201" t="s">
        <v>258</v>
      </c>
      <c r="P209" s="201" t="s">
        <v>97</v>
      </c>
      <c r="Q209" s="224" t="s">
        <v>1891</v>
      </c>
      <c r="R209" s="201" t="s">
        <v>1892</v>
      </c>
      <c r="S209" s="201"/>
      <c r="T209" s="201" t="s">
        <v>239</v>
      </c>
      <c r="U209" s="201"/>
      <c r="V209" s="201" t="s">
        <v>1893</v>
      </c>
      <c r="W209" s="201" t="s">
        <v>278</v>
      </c>
      <c r="X209" s="201"/>
      <c r="Y209" s="201" t="s">
        <v>278</v>
      </c>
      <c r="Z209" s="201" t="s">
        <v>1894</v>
      </c>
      <c r="AA209" s="201">
        <v>10</v>
      </c>
      <c r="AB209" s="201">
        <v>10</v>
      </c>
      <c r="AC209" s="201"/>
      <c r="AD209" s="201"/>
      <c r="AE209" s="201"/>
      <c r="AF209" s="201"/>
      <c r="AG209" s="201">
        <v>100</v>
      </c>
      <c r="AH209" s="201"/>
      <c r="AI209" s="201"/>
      <c r="AJ209" s="204" t="s">
        <v>101</v>
      </c>
      <c r="AK209" s="201"/>
      <c r="AL209" s="201" t="s">
        <v>1895</v>
      </c>
      <c r="AM209" s="201" t="s">
        <v>97</v>
      </c>
      <c r="AN209" s="202">
        <v>45859</v>
      </c>
      <c r="AO209" s="201" t="b">
        <f t="shared" si="7"/>
        <v>1</v>
      </c>
    </row>
    <row r="210" spans="1:41" x14ac:dyDescent="0.2">
      <c r="A210" s="201">
        <v>172</v>
      </c>
      <c r="B210" s="201">
        <v>328</v>
      </c>
      <c r="C210" s="201" t="s">
        <v>1133</v>
      </c>
      <c r="D210" s="201" t="s">
        <v>1134</v>
      </c>
      <c r="E210" s="201"/>
      <c r="F210" s="201" t="s">
        <v>235</v>
      </c>
      <c r="G210" s="201">
        <v>600</v>
      </c>
      <c r="H210" s="201" t="s">
        <v>43</v>
      </c>
      <c r="I210" s="201" t="s">
        <v>97</v>
      </c>
      <c r="J210" s="201" t="s">
        <v>43</v>
      </c>
      <c r="K210" s="201">
        <v>600</v>
      </c>
      <c r="L210" s="203">
        <f t="shared" si="6"/>
        <v>600</v>
      </c>
      <c r="M210" s="202">
        <v>40865</v>
      </c>
      <c r="N210" s="201" t="s">
        <v>250</v>
      </c>
      <c r="O210" s="201" t="s">
        <v>363</v>
      </c>
      <c r="P210" s="201" t="s">
        <v>97</v>
      </c>
      <c r="Q210" s="224" t="s">
        <v>1896</v>
      </c>
      <c r="R210" s="201" t="s">
        <v>1897</v>
      </c>
      <c r="S210" s="201"/>
      <c r="T210" s="201" t="s">
        <v>239</v>
      </c>
      <c r="U210" s="201"/>
      <c r="V210" s="201" t="s">
        <v>240</v>
      </c>
      <c r="W210" s="201" t="s">
        <v>278</v>
      </c>
      <c r="X210" s="201" t="s">
        <v>1898</v>
      </c>
      <c r="Y210" s="201" t="s">
        <v>97</v>
      </c>
      <c r="Z210" s="201" t="s">
        <v>1899</v>
      </c>
      <c r="AA210" s="201">
        <v>3</v>
      </c>
      <c r="AB210" s="201">
        <v>3</v>
      </c>
      <c r="AC210" s="201"/>
      <c r="AD210" s="201"/>
      <c r="AE210" s="201">
        <v>3</v>
      </c>
      <c r="AF210" s="201"/>
      <c r="AG210" s="201">
        <v>30</v>
      </c>
      <c r="AH210" s="201"/>
      <c r="AI210" s="201"/>
      <c r="AJ210" s="204" t="s">
        <v>101</v>
      </c>
      <c r="AK210" s="201"/>
      <c r="AL210" s="201" t="s">
        <v>1137</v>
      </c>
      <c r="AM210" s="201" t="s">
        <v>278</v>
      </c>
      <c r="AN210" s="202">
        <v>45672</v>
      </c>
      <c r="AO210" s="201" t="b">
        <f t="shared" si="7"/>
        <v>1</v>
      </c>
    </row>
    <row r="211" spans="1:41" x14ac:dyDescent="0.2">
      <c r="A211" s="201">
        <v>172</v>
      </c>
      <c r="B211" s="201">
        <v>328</v>
      </c>
      <c r="C211" s="201" t="s">
        <v>1133</v>
      </c>
      <c r="D211" s="201" t="s">
        <v>1134</v>
      </c>
      <c r="E211" s="201"/>
      <c r="F211" s="201" t="s">
        <v>235</v>
      </c>
      <c r="G211" s="201">
        <v>600</v>
      </c>
      <c r="H211" s="201" t="s">
        <v>43</v>
      </c>
      <c r="I211" s="201" t="s">
        <v>97</v>
      </c>
      <c r="J211" s="201" t="s">
        <v>29</v>
      </c>
      <c r="K211" s="201">
        <v>1000</v>
      </c>
      <c r="L211" s="203">
        <f t="shared" si="6"/>
        <v>1000</v>
      </c>
      <c r="M211" s="202">
        <v>36770</v>
      </c>
      <c r="N211" s="201" t="s">
        <v>98</v>
      </c>
      <c r="O211" s="201" t="s">
        <v>363</v>
      </c>
      <c r="P211" s="201" t="s">
        <v>97</v>
      </c>
      <c r="Q211" s="224" t="s">
        <v>1896</v>
      </c>
      <c r="R211" s="201" t="s">
        <v>3486</v>
      </c>
      <c r="S211" s="201"/>
      <c r="T211" s="201" t="s">
        <v>253</v>
      </c>
      <c r="U211" s="201"/>
      <c r="V211" s="201" t="s">
        <v>1900</v>
      </c>
      <c r="W211" s="201" t="s">
        <v>97</v>
      </c>
      <c r="X211" s="201" t="s">
        <v>241</v>
      </c>
      <c r="Y211" s="201" t="s">
        <v>97</v>
      </c>
      <c r="Z211" s="201" t="s">
        <v>1901</v>
      </c>
      <c r="AA211" s="201">
        <v>3</v>
      </c>
      <c r="AB211" s="201">
        <v>10</v>
      </c>
      <c r="AC211" s="201"/>
      <c r="AD211" s="201"/>
      <c r="AE211" s="201"/>
      <c r="AF211" s="201"/>
      <c r="AG211" s="201">
        <v>30</v>
      </c>
      <c r="AH211" s="201"/>
      <c r="AI211" s="201"/>
      <c r="AJ211" s="204" t="s">
        <v>101</v>
      </c>
      <c r="AK211" s="201"/>
      <c r="AL211" s="201" t="s">
        <v>1137</v>
      </c>
      <c r="AM211" s="201" t="s">
        <v>278</v>
      </c>
      <c r="AN211" s="202">
        <v>45672</v>
      </c>
      <c r="AO211" s="201" t="b">
        <f t="shared" si="7"/>
        <v>0</v>
      </c>
    </row>
    <row r="212" spans="1:41" x14ac:dyDescent="0.2">
      <c r="A212" s="201">
        <v>172</v>
      </c>
      <c r="B212" s="201">
        <v>328</v>
      </c>
      <c r="C212" s="201" t="s">
        <v>1133</v>
      </c>
      <c r="D212" s="201" t="s">
        <v>1134</v>
      </c>
      <c r="E212" s="201"/>
      <c r="F212" s="201" t="s">
        <v>235</v>
      </c>
      <c r="G212" s="201">
        <v>600</v>
      </c>
      <c r="H212" s="201" t="s">
        <v>43</v>
      </c>
      <c r="I212" s="201" t="s">
        <v>97</v>
      </c>
      <c r="J212" s="201" t="s">
        <v>47</v>
      </c>
      <c r="K212" s="201">
        <v>400</v>
      </c>
      <c r="L212" s="203">
        <f t="shared" si="6"/>
        <v>400</v>
      </c>
      <c r="M212" s="202">
        <v>36557</v>
      </c>
      <c r="N212" s="201" t="s">
        <v>108</v>
      </c>
      <c r="O212" s="201" t="s">
        <v>270</v>
      </c>
      <c r="P212" s="201" t="s">
        <v>97</v>
      </c>
      <c r="Q212" s="224" t="s">
        <v>1902</v>
      </c>
      <c r="R212" s="201" t="s">
        <v>1903</v>
      </c>
      <c r="S212" s="201"/>
      <c r="T212" s="201" t="s">
        <v>246</v>
      </c>
      <c r="U212" s="201"/>
      <c r="V212" s="201" t="s">
        <v>1904</v>
      </c>
      <c r="W212" s="201" t="s">
        <v>97</v>
      </c>
      <c r="X212" s="201" t="s">
        <v>1905</v>
      </c>
      <c r="Y212" s="201" t="s">
        <v>278</v>
      </c>
      <c r="Z212" s="201"/>
      <c r="AA212" s="201"/>
      <c r="AB212" s="201">
        <v>10</v>
      </c>
      <c r="AC212" s="201">
        <v>10</v>
      </c>
      <c r="AD212" s="201"/>
      <c r="AE212" s="201"/>
      <c r="AF212" s="201"/>
      <c r="AG212" s="201">
        <v>100</v>
      </c>
      <c r="AH212" s="201"/>
      <c r="AI212" s="201"/>
      <c r="AJ212" s="204" t="s">
        <v>101</v>
      </c>
      <c r="AK212" s="201"/>
      <c r="AL212" s="201" t="s">
        <v>1137</v>
      </c>
      <c r="AM212" s="201" t="s">
        <v>278</v>
      </c>
      <c r="AN212" s="202">
        <v>45672</v>
      </c>
      <c r="AO212" s="201" t="b">
        <f t="shared" si="7"/>
        <v>0</v>
      </c>
    </row>
    <row r="213" spans="1:41" x14ac:dyDescent="0.2">
      <c r="A213" s="201">
        <v>172</v>
      </c>
      <c r="B213" s="201">
        <v>328</v>
      </c>
      <c r="C213" s="201" t="s">
        <v>1133</v>
      </c>
      <c r="D213" s="201" t="s">
        <v>1134</v>
      </c>
      <c r="E213" s="201"/>
      <c r="F213" s="201" t="s">
        <v>235</v>
      </c>
      <c r="G213" s="201">
        <v>600</v>
      </c>
      <c r="H213" s="201" t="s">
        <v>43</v>
      </c>
      <c r="I213" s="201" t="s">
        <v>97</v>
      </c>
      <c r="J213" s="201" t="s">
        <v>47</v>
      </c>
      <c r="K213" s="201">
        <v>400</v>
      </c>
      <c r="L213" s="203">
        <f t="shared" si="6"/>
        <v>400</v>
      </c>
      <c r="M213" s="202">
        <v>36557</v>
      </c>
      <c r="N213" s="201" t="s">
        <v>108</v>
      </c>
      <c r="O213" s="201" t="s">
        <v>1906</v>
      </c>
      <c r="P213" s="201" t="s">
        <v>97</v>
      </c>
      <c r="Q213" s="224" t="s">
        <v>1902</v>
      </c>
      <c r="R213" s="201" t="s">
        <v>1903</v>
      </c>
      <c r="S213" s="201"/>
      <c r="T213" s="201" t="s">
        <v>246</v>
      </c>
      <c r="U213" s="201"/>
      <c r="V213" s="201" t="s">
        <v>1904</v>
      </c>
      <c r="W213" s="201" t="s">
        <v>97</v>
      </c>
      <c r="X213" s="201" t="s">
        <v>1905</v>
      </c>
      <c r="Y213" s="201" t="s">
        <v>278</v>
      </c>
      <c r="Z213" s="201"/>
      <c r="AA213" s="201"/>
      <c r="AB213" s="201">
        <v>10</v>
      </c>
      <c r="AC213" s="201">
        <v>10</v>
      </c>
      <c r="AD213" s="201"/>
      <c r="AE213" s="201"/>
      <c r="AF213" s="201"/>
      <c r="AG213" s="201">
        <v>100</v>
      </c>
      <c r="AH213" s="201"/>
      <c r="AI213" s="201"/>
      <c r="AJ213" s="204" t="s">
        <v>101</v>
      </c>
      <c r="AK213" s="201"/>
      <c r="AL213" s="201" t="s">
        <v>1137</v>
      </c>
      <c r="AM213" s="201" t="s">
        <v>278</v>
      </c>
      <c r="AN213" s="202">
        <v>45672</v>
      </c>
      <c r="AO213" s="201" t="b">
        <f t="shared" si="7"/>
        <v>0</v>
      </c>
    </row>
    <row r="214" spans="1:41" x14ac:dyDescent="0.2">
      <c r="A214" s="201">
        <v>172</v>
      </c>
      <c r="B214" s="201">
        <v>328</v>
      </c>
      <c r="C214" s="201" t="s">
        <v>1133</v>
      </c>
      <c r="D214" s="201" t="s">
        <v>1134</v>
      </c>
      <c r="E214" s="201"/>
      <c r="F214" s="201" t="s">
        <v>596</v>
      </c>
      <c r="G214" s="201">
        <v>2100</v>
      </c>
      <c r="H214" s="201" t="s">
        <v>29</v>
      </c>
      <c r="I214" s="201" t="s">
        <v>97</v>
      </c>
      <c r="J214" s="201" t="s">
        <v>29</v>
      </c>
      <c r="K214" s="201">
        <v>2100</v>
      </c>
      <c r="L214" s="203">
        <f t="shared" si="6"/>
        <v>2100</v>
      </c>
      <c r="M214" s="202">
        <v>36770</v>
      </c>
      <c r="N214" s="201" t="s">
        <v>108</v>
      </c>
      <c r="O214" s="201" t="s">
        <v>270</v>
      </c>
      <c r="P214" s="201" t="s">
        <v>97</v>
      </c>
      <c r="Q214" s="224" t="s">
        <v>1907</v>
      </c>
      <c r="R214" s="201" t="s">
        <v>1908</v>
      </c>
      <c r="S214" s="201"/>
      <c r="T214" s="201" t="s">
        <v>246</v>
      </c>
      <c r="U214" s="201"/>
      <c r="V214" s="201" t="s">
        <v>1909</v>
      </c>
      <c r="W214" s="201" t="s">
        <v>97</v>
      </c>
      <c r="X214" s="201" t="s">
        <v>1910</v>
      </c>
      <c r="Y214" s="201" t="s">
        <v>278</v>
      </c>
      <c r="Z214" s="201"/>
      <c r="AA214" s="201"/>
      <c r="AB214" s="201">
        <v>10</v>
      </c>
      <c r="AC214" s="201">
        <v>10</v>
      </c>
      <c r="AD214" s="201"/>
      <c r="AE214" s="201"/>
      <c r="AF214" s="201"/>
      <c r="AG214" s="201">
        <v>100</v>
      </c>
      <c r="AH214" s="201"/>
      <c r="AI214" s="201"/>
      <c r="AJ214" s="204" t="s">
        <v>101</v>
      </c>
      <c r="AK214" s="201" t="s">
        <v>1911</v>
      </c>
      <c r="AL214" s="201" t="s">
        <v>1137</v>
      </c>
      <c r="AM214" s="201" t="s">
        <v>278</v>
      </c>
      <c r="AN214" s="202">
        <v>45672</v>
      </c>
      <c r="AO214" s="201" t="b">
        <f t="shared" si="7"/>
        <v>1</v>
      </c>
    </row>
    <row r="215" spans="1:41" x14ac:dyDescent="0.2">
      <c r="A215" s="201">
        <v>172</v>
      </c>
      <c r="B215" s="201">
        <v>328</v>
      </c>
      <c r="C215" s="201" t="s">
        <v>1133</v>
      </c>
      <c r="D215" s="201" t="s">
        <v>1134</v>
      </c>
      <c r="E215" s="201"/>
      <c r="F215" s="201" t="s">
        <v>596</v>
      </c>
      <c r="G215" s="201">
        <v>2100</v>
      </c>
      <c r="H215" s="201" t="s">
        <v>29</v>
      </c>
      <c r="I215" s="201" t="s">
        <v>97</v>
      </c>
      <c r="J215" s="201" t="s">
        <v>47</v>
      </c>
      <c r="K215" s="201">
        <v>14000</v>
      </c>
      <c r="L215" s="203">
        <f t="shared" si="6"/>
        <v>14000</v>
      </c>
      <c r="M215" s="202">
        <v>36251</v>
      </c>
      <c r="N215" s="201" t="s">
        <v>108</v>
      </c>
      <c r="O215" s="201" t="s">
        <v>270</v>
      </c>
      <c r="P215" s="201" t="s">
        <v>97</v>
      </c>
      <c r="Q215" s="224" t="s">
        <v>1912</v>
      </c>
      <c r="R215" s="201" t="s">
        <v>3487</v>
      </c>
      <c r="S215" s="201"/>
      <c r="T215" s="201" t="s">
        <v>246</v>
      </c>
      <c r="U215" s="201"/>
      <c r="V215" s="201" t="s">
        <v>1913</v>
      </c>
      <c r="W215" s="201" t="s">
        <v>97</v>
      </c>
      <c r="X215" s="201" t="s">
        <v>1914</v>
      </c>
      <c r="Y215" s="201" t="s">
        <v>278</v>
      </c>
      <c r="Z215" s="201"/>
      <c r="AA215" s="201"/>
      <c r="AB215" s="201">
        <v>10</v>
      </c>
      <c r="AC215" s="201">
        <v>6</v>
      </c>
      <c r="AD215" s="201"/>
      <c r="AE215" s="201"/>
      <c r="AF215" s="201"/>
      <c r="AG215" s="201">
        <v>60</v>
      </c>
      <c r="AH215" s="201"/>
      <c r="AI215" s="201"/>
      <c r="AJ215" s="204" t="s">
        <v>101</v>
      </c>
      <c r="AK215" s="201"/>
      <c r="AL215" s="201" t="s">
        <v>1137</v>
      </c>
      <c r="AM215" s="201" t="s">
        <v>278</v>
      </c>
      <c r="AN215" s="202">
        <v>45672</v>
      </c>
      <c r="AO215" s="201" t="b">
        <f t="shared" si="7"/>
        <v>0</v>
      </c>
    </row>
    <row r="216" spans="1:41" x14ac:dyDescent="0.2">
      <c r="A216" s="201">
        <v>176</v>
      </c>
      <c r="B216" s="201">
        <v>195</v>
      </c>
      <c r="C216" s="201" t="s">
        <v>134</v>
      </c>
      <c r="D216" s="201" t="s">
        <v>135</v>
      </c>
      <c r="E216" s="201"/>
      <c r="F216" s="201" t="s">
        <v>235</v>
      </c>
      <c r="G216" s="201">
        <v>4</v>
      </c>
      <c r="H216" s="201" t="s">
        <v>43</v>
      </c>
      <c r="I216" s="201" t="s">
        <v>278</v>
      </c>
      <c r="J216" s="201" t="s">
        <v>43</v>
      </c>
      <c r="K216" s="201">
        <v>4</v>
      </c>
      <c r="L216" s="203">
        <f t="shared" si="6"/>
        <v>4</v>
      </c>
      <c r="M216" s="202">
        <v>33573</v>
      </c>
      <c r="N216" s="201" t="s">
        <v>250</v>
      </c>
      <c r="O216" s="201" t="s">
        <v>236</v>
      </c>
      <c r="P216" s="201" t="s">
        <v>97</v>
      </c>
      <c r="Q216" s="224" t="s">
        <v>1896</v>
      </c>
      <c r="R216" s="201" t="s">
        <v>1915</v>
      </c>
      <c r="S216" s="201"/>
      <c r="T216" s="201" t="s">
        <v>246</v>
      </c>
      <c r="U216" s="201"/>
      <c r="V216" s="201" t="s">
        <v>263</v>
      </c>
      <c r="W216" s="201" t="s">
        <v>97</v>
      </c>
      <c r="X216" s="201" t="s">
        <v>241</v>
      </c>
      <c r="Y216" s="201" t="s">
        <v>97</v>
      </c>
      <c r="Z216" s="201" t="s">
        <v>1916</v>
      </c>
      <c r="AA216" s="201">
        <v>3</v>
      </c>
      <c r="AB216" s="201">
        <v>10</v>
      </c>
      <c r="AC216" s="201">
        <v>3</v>
      </c>
      <c r="AD216" s="201">
        <v>3</v>
      </c>
      <c r="AE216" s="201"/>
      <c r="AF216" s="201"/>
      <c r="AG216" s="201">
        <v>300</v>
      </c>
      <c r="AH216" s="201"/>
      <c r="AI216" s="201"/>
      <c r="AJ216" s="204" t="s">
        <v>101</v>
      </c>
      <c r="AK216" s="201" t="s">
        <v>1917</v>
      </c>
      <c r="AL216" s="201" t="s">
        <v>138</v>
      </c>
      <c r="AM216" s="201" t="s">
        <v>278</v>
      </c>
      <c r="AN216" s="202">
        <v>45672</v>
      </c>
      <c r="AO216" s="201" t="b">
        <f t="shared" si="7"/>
        <v>1</v>
      </c>
    </row>
    <row r="217" spans="1:41" x14ac:dyDescent="0.2">
      <c r="A217" s="201">
        <v>176</v>
      </c>
      <c r="B217" s="201">
        <v>195</v>
      </c>
      <c r="C217" s="201" t="s">
        <v>134</v>
      </c>
      <c r="D217" s="201" t="s">
        <v>135</v>
      </c>
      <c r="E217" s="201"/>
      <c r="F217" s="201" t="s">
        <v>596</v>
      </c>
      <c r="G217" s="201">
        <v>92</v>
      </c>
      <c r="H217" s="201" t="s">
        <v>29</v>
      </c>
      <c r="I217" s="201" t="s">
        <v>278</v>
      </c>
      <c r="J217" s="201" t="s">
        <v>29</v>
      </c>
      <c r="K217" s="201">
        <v>92</v>
      </c>
      <c r="L217" s="203">
        <f t="shared" si="6"/>
        <v>92</v>
      </c>
      <c r="M217" s="202">
        <v>44501</v>
      </c>
      <c r="N217" s="201" t="s">
        <v>250</v>
      </c>
      <c r="O217" s="201" t="s">
        <v>236</v>
      </c>
      <c r="P217" s="201" t="s">
        <v>97</v>
      </c>
      <c r="Q217" s="224" t="s">
        <v>1918</v>
      </c>
      <c r="R217" s="201" t="s">
        <v>1919</v>
      </c>
      <c r="S217" s="201"/>
      <c r="T217" s="201" t="s">
        <v>246</v>
      </c>
      <c r="U217" s="201"/>
      <c r="V217" s="201" t="s">
        <v>1630</v>
      </c>
      <c r="W217" s="201" t="s">
        <v>97</v>
      </c>
      <c r="X217" s="201" t="s">
        <v>1920</v>
      </c>
      <c r="Y217" s="201" t="s">
        <v>97</v>
      </c>
      <c r="Z217" s="201" t="s">
        <v>1921</v>
      </c>
      <c r="AA217" s="201">
        <v>3</v>
      </c>
      <c r="AB217" s="201">
        <v>10</v>
      </c>
      <c r="AC217" s="201">
        <v>3</v>
      </c>
      <c r="AD217" s="201"/>
      <c r="AE217" s="201"/>
      <c r="AF217" s="201"/>
      <c r="AG217" s="201">
        <v>90</v>
      </c>
      <c r="AH217" s="201"/>
      <c r="AI217" s="201"/>
      <c r="AJ217" s="204" t="s">
        <v>101</v>
      </c>
      <c r="AK217" s="201" t="s">
        <v>1922</v>
      </c>
      <c r="AL217" s="201" t="s">
        <v>138</v>
      </c>
      <c r="AM217" s="201" t="s">
        <v>97</v>
      </c>
      <c r="AN217" s="202">
        <v>45672</v>
      </c>
      <c r="AO217" s="201" t="b">
        <f t="shared" si="7"/>
        <v>1</v>
      </c>
    </row>
    <row r="218" spans="1:41" x14ac:dyDescent="0.2">
      <c r="A218" s="201">
        <v>177</v>
      </c>
      <c r="B218" s="201">
        <v>196</v>
      </c>
      <c r="C218" s="201" t="s">
        <v>767</v>
      </c>
      <c r="D218" s="201" t="s">
        <v>768</v>
      </c>
      <c r="E218" s="201"/>
      <c r="F218" s="201" t="s">
        <v>235</v>
      </c>
      <c r="G218" s="201">
        <v>32</v>
      </c>
      <c r="H218" s="201" t="s">
        <v>29</v>
      </c>
      <c r="I218" s="201" t="s">
        <v>97</v>
      </c>
      <c r="J218" s="201" t="s">
        <v>29</v>
      </c>
      <c r="K218" s="201">
        <v>32</v>
      </c>
      <c r="L218" s="203">
        <f t="shared" si="6"/>
        <v>32</v>
      </c>
      <c r="M218" s="202">
        <v>39692</v>
      </c>
      <c r="N218" s="201" t="s">
        <v>267</v>
      </c>
      <c r="O218" s="201" t="s">
        <v>236</v>
      </c>
      <c r="P218" s="201" t="s">
        <v>97</v>
      </c>
      <c r="Q218" s="224" t="s">
        <v>769</v>
      </c>
      <c r="R218" s="201" t="s">
        <v>1923</v>
      </c>
      <c r="S218" s="201"/>
      <c r="T218" s="201" t="s">
        <v>239</v>
      </c>
      <c r="U218" s="201"/>
      <c r="V218" s="201" t="s">
        <v>240</v>
      </c>
      <c r="W218" s="201" t="s">
        <v>97</v>
      </c>
      <c r="X218" s="201" t="s">
        <v>3424</v>
      </c>
      <c r="Y218" s="201" t="s">
        <v>97</v>
      </c>
      <c r="Z218" s="201" t="s">
        <v>1924</v>
      </c>
      <c r="AA218" s="201">
        <v>3</v>
      </c>
      <c r="AB218" s="201">
        <v>10</v>
      </c>
      <c r="AC218" s="201"/>
      <c r="AD218" s="201"/>
      <c r="AE218" s="201"/>
      <c r="AF218" s="201"/>
      <c r="AG218" s="201">
        <v>30</v>
      </c>
      <c r="AH218" s="201"/>
      <c r="AI218" s="201"/>
      <c r="AJ218" s="204" t="s">
        <v>101</v>
      </c>
      <c r="AK218" s="201" t="s">
        <v>368</v>
      </c>
      <c r="AL218" s="201" t="s">
        <v>774</v>
      </c>
      <c r="AM218" s="201" t="s">
        <v>278</v>
      </c>
      <c r="AN218" s="202">
        <v>45672</v>
      </c>
      <c r="AO218" s="201" t="b">
        <f t="shared" si="7"/>
        <v>1</v>
      </c>
    </row>
    <row r="219" spans="1:41" x14ac:dyDescent="0.2">
      <c r="A219" s="201">
        <v>177</v>
      </c>
      <c r="B219" s="201">
        <v>196</v>
      </c>
      <c r="C219" s="201" t="s">
        <v>767</v>
      </c>
      <c r="D219" s="201" t="s">
        <v>768</v>
      </c>
      <c r="E219" s="201"/>
      <c r="F219" s="201" t="s">
        <v>235</v>
      </c>
      <c r="G219" s="201">
        <v>32</v>
      </c>
      <c r="H219" s="201" t="s">
        <v>29</v>
      </c>
      <c r="I219" s="201" t="s">
        <v>97</v>
      </c>
      <c r="J219" s="201" t="s">
        <v>43</v>
      </c>
      <c r="K219" s="201">
        <v>20</v>
      </c>
      <c r="L219" s="203">
        <f t="shared" si="6"/>
        <v>20</v>
      </c>
      <c r="M219" s="202">
        <v>36671</v>
      </c>
      <c r="N219" s="201" t="s">
        <v>98</v>
      </c>
      <c r="O219" s="201" t="s">
        <v>236</v>
      </c>
      <c r="P219" s="201" t="s">
        <v>97</v>
      </c>
      <c r="Q219" s="224" t="s">
        <v>769</v>
      </c>
      <c r="R219" s="201" t="s">
        <v>1923</v>
      </c>
      <c r="S219" s="201"/>
      <c r="T219" s="201" t="s">
        <v>239</v>
      </c>
      <c r="U219" s="201"/>
      <c r="V219" s="201" t="s">
        <v>240</v>
      </c>
      <c r="W219" s="201" t="s">
        <v>97</v>
      </c>
      <c r="X219" s="201" t="s">
        <v>3424</v>
      </c>
      <c r="Y219" s="201" t="s">
        <v>97</v>
      </c>
      <c r="Z219" s="201" t="s">
        <v>1925</v>
      </c>
      <c r="AA219" s="201">
        <v>3</v>
      </c>
      <c r="AB219" s="201">
        <v>10</v>
      </c>
      <c r="AC219" s="201"/>
      <c r="AD219" s="201"/>
      <c r="AE219" s="201"/>
      <c r="AF219" s="201"/>
      <c r="AG219" s="201">
        <v>30</v>
      </c>
      <c r="AH219" s="201"/>
      <c r="AI219" s="201"/>
      <c r="AJ219" s="204" t="s">
        <v>101</v>
      </c>
      <c r="AK219" s="201"/>
      <c r="AL219" s="201" t="s">
        <v>774</v>
      </c>
      <c r="AM219" s="201" t="s">
        <v>278</v>
      </c>
      <c r="AN219" s="202">
        <v>45672</v>
      </c>
      <c r="AO219" s="201" t="b">
        <f t="shared" si="7"/>
        <v>0</v>
      </c>
    </row>
    <row r="220" spans="1:41" x14ac:dyDescent="0.2">
      <c r="A220" s="201">
        <v>177</v>
      </c>
      <c r="B220" s="201">
        <v>196</v>
      </c>
      <c r="C220" s="201" t="s">
        <v>767</v>
      </c>
      <c r="D220" s="201" t="s">
        <v>768</v>
      </c>
      <c r="E220" s="201"/>
      <c r="F220" s="201" t="s">
        <v>596</v>
      </c>
      <c r="G220" s="201">
        <v>50</v>
      </c>
      <c r="H220" s="201" t="s">
        <v>36</v>
      </c>
      <c r="I220" s="201" t="s">
        <v>97</v>
      </c>
      <c r="J220" s="201" t="s">
        <v>29</v>
      </c>
      <c r="K220" s="201">
        <v>36</v>
      </c>
      <c r="L220" s="203">
        <f t="shared" si="6"/>
        <v>36</v>
      </c>
      <c r="M220" s="202">
        <v>39692</v>
      </c>
      <c r="N220" s="201" t="s">
        <v>267</v>
      </c>
      <c r="O220" s="201" t="s">
        <v>236</v>
      </c>
      <c r="P220" s="201" t="s">
        <v>97</v>
      </c>
      <c r="Q220" s="224" t="s">
        <v>769</v>
      </c>
      <c r="R220" s="201" t="s">
        <v>770</v>
      </c>
      <c r="S220" s="201"/>
      <c r="T220" s="201" t="s">
        <v>239</v>
      </c>
      <c r="U220" s="201" t="s">
        <v>771</v>
      </c>
      <c r="V220" s="201" t="s">
        <v>371</v>
      </c>
      <c r="W220" s="201" t="s">
        <v>97</v>
      </c>
      <c r="X220" s="201" t="s">
        <v>3424</v>
      </c>
      <c r="Y220" s="201" t="s">
        <v>97</v>
      </c>
      <c r="Z220" s="201" t="s">
        <v>772</v>
      </c>
      <c r="AA220" s="201">
        <v>3</v>
      </c>
      <c r="AB220" s="201">
        <v>10</v>
      </c>
      <c r="AC220" s="201"/>
      <c r="AD220" s="201"/>
      <c r="AE220" s="201"/>
      <c r="AF220" s="201"/>
      <c r="AG220" s="201">
        <v>30</v>
      </c>
      <c r="AH220" s="201"/>
      <c r="AI220" s="201"/>
      <c r="AJ220" s="211" t="s">
        <v>157</v>
      </c>
      <c r="AK220" s="201" t="s">
        <v>368</v>
      </c>
      <c r="AL220" s="201" t="s">
        <v>774</v>
      </c>
      <c r="AM220" s="201" t="s">
        <v>97</v>
      </c>
      <c r="AN220" s="202">
        <v>45672</v>
      </c>
      <c r="AO220" s="201" t="b">
        <f t="shared" si="7"/>
        <v>0</v>
      </c>
    </row>
    <row r="221" spans="1:41" x14ac:dyDescent="0.2">
      <c r="A221" s="201">
        <v>177</v>
      </c>
      <c r="B221" s="201">
        <v>196</v>
      </c>
      <c r="C221" s="201" t="s">
        <v>767</v>
      </c>
      <c r="D221" s="201" t="s">
        <v>768</v>
      </c>
      <c r="E221" s="201"/>
      <c r="F221" s="201" t="s">
        <v>596</v>
      </c>
      <c r="G221" s="201">
        <v>50</v>
      </c>
      <c r="H221" s="201" t="s">
        <v>36</v>
      </c>
      <c r="I221" s="201" t="s">
        <v>97</v>
      </c>
      <c r="J221" s="201" t="s">
        <v>36</v>
      </c>
      <c r="K221" s="201">
        <v>50.4</v>
      </c>
      <c r="L221" s="203">
        <f t="shared" si="6"/>
        <v>50</v>
      </c>
      <c r="M221" s="202">
        <v>45604</v>
      </c>
      <c r="N221" s="201" t="s">
        <v>267</v>
      </c>
      <c r="O221" s="201" t="s">
        <v>236</v>
      </c>
      <c r="P221" s="201" t="s">
        <v>97</v>
      </c>
      <c r="Q221" s="224" t="s">
        <v>769</v>
      </c>
      <c r="R221" s="201" t="s">
        <v>770</v>
      </c>
      <c r="S221" s="201"/>
      <c r="T221" s="201" t="s">
        <v>239</v>
      </c>
      <c r="U221" s="201" t="s">
        <v>771</v>
      </c>
      <c r="V221" s="201" t="s">
        <v>371</v>
      </c>
      <c r="W221" s="201" t="s">
        <v>97</v>
      </c>
      <c r="X221" s="201" t="s">
        <v>3423</v>
      </c>
      <c r="Y221" s="201" t="s">
        <v>97</v>
      </c>
      <c r="Z221" s="201" t="s">
        <v>772</v>
      </c>
      <c r="AA221" s="201">
        <v>3</v>
      </c>
      <c r="AB221" s="201">
        <v>10</v>
      </c>
      <c r="AC221" s="201"/>
      <c r="AD221" s="201"/>
      <c r="AE221" s="201"/>
      <c r="AF221" s="201"/>
      <c r="AG221" s="201">
        <v>30</v>
      </c>
      <c r="AH221" s="201"/>
      <c r="AI221" s="201" t="s">
        <v>773</v>
      </c>
      <c r="AJ221" s="211" t="s">
        <v>157</v>
      </c>
      <c r="AK221" s="201"/>
      <c r="AL221" s="201" t="s">
        <v>774</v>
      </c>
      <c r="AM221" s="201" t="s">
        <v>97</v>
      </c>
      <c r="AN221" s="202">
        <v>45672</v>
      </c>
      <c r="AO221" s="201" t="b">
        <f t="shared" si="7"/>
        <v>1</v>
      </c>
    </row>
    <row r="222" spans="1:41" x14ac:dyDescent="0.2">
      <c r="A222" s="201">
        <v>180</v>
      </c>
      <c r="B222" s="201" t="s">
        <v>1926</v>
      </c>
      <c r="C222" s="201" t="s">
        <v>1927</v>
      </c>
      <c r="D222" s="201" t="s">
        <v>1928</v>
      </c>
      <c r="E222" s="201"/>
      <c r="F222" s="201" t="s">
        <v>596</v>
      </c>
      <c r="G222" s="201">
        <v>9.1</v>
      </c>
      <c r="H222" s="201" t="s">
        <v>29</v>
      </c>
      <c r="I222" s="201" t="s">
        <v>278</v>
      </c>
      <c r="J222" s="201" t="s">
        <v>29</v>
      </c>
      <c r="K222" s="201">
        <v>9.1</v>
      </c>
      <c r="L222" s="203">
        <f t="shared" si="6"/>
        <v>9.1</v>
      </c>
      <c r="M222" s="202">
        <v>39692</v>
      </c>
      <c r="N222" s="201" t="s">
        <v>98</v>
      </c>
      <c r="O222" s="201" t="s">
        <v>236</v>
      </c>
      <c r="P222" s="201" t="s">
        <v>97</v>
      </c>
      <c r="Q222" s="211" t="s">
        <v>1929</v>
      </c>
      <c r="R222" s="201" t="s">
        <v>245</v>
      </c>
      <c r="S222" s="201"/>
      <c r="T222" s="201" t="s">
        <v>246</v>
      </c>
      <c r="U222" s="201"/>
      <c r="V222" s="201" t="s">
        <v>383</v>
      </c>
      <c r="W222" s="201" t="s">
        <v>97</v>
      </c>
      <c r="X222" s="201" t="s">
        <v>612</v>
      </c>
      <c r="Y222" s="201" t="s">
        <v>97</v>
      </c>
      <c r="Z222" s="201" t="s">
        <v>1930</v>
      </c>
      <c r="AA222" s="201">
        <v>3</v>
      </c>
      <c r="AB222" s="201">
        <v>10</v>
      </c>
      <c r="AC222" s="201">
        <v>3</v>
      </c>
      <c r="AD222" s="201"/>
      <c r="AE222" s="201"/>
      <c r="AF222" s="201"/>
      <c r="AG222" s="201">
        <v>90</v>
      </c>
      <c r="AH222" s="201"/>
      <c r="AI222" s="201"/>
      <c r="AJ222" s="204" t="s">
        <v>101</v>
      </c>
      <c r="AK222" s="201"/>
      <c r="AL222" s="201" t="s">
        <v>1931</v>
      </c>
      <c r="AM222" s="201" t="s">
        <v>97</v>
      </c>
      <c r="AN222" s="202">
        <v>45672</v>
      </c>
      <c r="AO222" s="201" t="b">
        <f t="shared" si="7"/>
        <v>1</v>
      </c>
    </row>
    <row r="223" spans="1:41" x14ac:dyDescent="0.2">
      <c r="A223" s="201">
        <v>181</v>
      </c>
      <c r="B223" s="201">
        <v>197</v>
      </c>
      <c r="C223" s="201" t="s">
        <v>1932</v>
      </c>
      <c r="D223" s="201" t="s">
        <v>1933</v>
      </c>
      <c r="E223" s="201"/>
      <c r="F223" s="201" t="s">
        <v>235</v>
      </c>
      <c r="G223" s="201">
        <v>0.54</v>
      </c>
      <c r="H223" s="201" t="s">
        <v>29</v>
      </c>
      <c r="I223" s="201" t="s">
        <v>97</v>
      </c>
      <c r="J223" s="201" t="s">
        <v>29</v>
      </c>
      <c r="K223" s="201">
        <v>0.54</v>
      </c>
      <c r="L223" s="203">
        <f t="shared" si="6"/>
        <v>0.54</v>
      </c>
      <c r="M223" s="202">
        <v>35674</v>
      </c>
      <c r="N223" s="201" t="s">
        <v>250</v>
      </c>
      <c r="O223" s="201" t="s">
        <v>270</v>
      </c>
      <c r="P223" s="201" t="s">
        <v>97</v>
      </c>
      <c r="Q223" s="224" t="s">
        <v>1934</v>
      </c>
      <c r="R223" s="201" t="s">
        <v>1935</v>
      </c>
      <c r="S223" s="201"/>
      <c r="T223" s="201" t="s">
        <v>253</v>
      </c>
      <c r="U223" s="201"/>
      <c r="V223" s="201" t="s">
        <v>240</v>
      </c>
      <c r="W223" s="201" t="s">
        <v>97</v>
      </c>
      <c r="X223" s="201" t="s">
        <v>1936</v>
      </c>
      <c r="Y223" s="201" t="s">
        <v>97</v>
      </c>
      <c r="Z223" s="201" t="s">
        <v>1937</v>
      </c>
      <c r="AA223" s="201">
        <v>10</v>
      </c>
      <c r="AB223" s="201">
        <v>10</v>
      </c>
      <c r="AC223" s="201"/>
      <c r="AD223" s="201"/>
      <c r="AE223" s="201"/>
      <c r="AF223" s="201"/>
      <c r="AG223" s="201">
        <v>100</v>
      </c>
      <c r="AH223" s="201"/>
      <c r="AI223" s="201"/>
      <c r="AJ223" s="204" t="s">
        <v>101</v>
      </c>
      <c r="AK223" s="201" t="s">
        <v>363</v>
      </c>
      <c r="AL223" s="201" t="s">
        <v>973</v>
      </c>
      <c r="AM223" s="201" t="s">
        <v>278</v>
      </c>
      <c r="AN223" s="202">
        <v>45672</v>
      </c>
      <c r="AO223" s="201" t="b">
        <f t="shared" si="7"/>
        <v>1</v>
      </c>
    </row>
    <row r="224" spans="1:41" x14ac:dyDescent="0.2">
      <c r="A224" s="201">
        <v>181</v>
      </c>
      <c r="B224" s="201">
        <v>197</v>
      </c>
      <c r="C224" s="201" t="s">
        <v>1932</v>
      </c>
      <c r="D224" s="201" t="s">
        <v>1933</v>
      </c>
      <c r="E224" s="201"/>
      <c r="F224" s="201" t="s">
        <v>235</v>
      </c>
      <c r="G224" s="201">
        <v>0.54</v>
      </c>
      <c r="H224" s="201" t="s">
        <v>29</v>
      </c>
      <c r="I224" s="201" t="s">
        <v>97</v>
      </c>
      <c r="J224" s="201" t="s">
        <v>43</v>
      </c>
      <c r="K224" s="201">
        <v>0.5</v>
      </c>
      <c r="L224" s="203">
        <f t="shared" si="6"/>
        <v>0.5</v>
      </c>
      <c r="M224" s="202">
        <v>34486</v>
      </c>
      <c r="N224" s="201" t="s">
        <v>98</v>
      </c>
      <c r="O224" s="201" t="s">
        <v>270</v>
      </c>
      <c r="P224" s="201" t="s">
        <v>97</v>
      </c>
      <c r="Q224" s="224" t="s">
        <v>1934</v>
      </c>
      <c r="R224" s="201" t="s">
        <v>1938</v>
      </c>
      <c r="S224" s="201"/>
      <c r="T224" s="201" t="s">
        <v>253</v>
      </c>
      <c r="U224" s="201"/>
      <c r="V224" s="201" t="s">
        <v>240</v>
      </c>
      <c r="W224" s="201" t="s">
        <v>278</v>
      </c>
      <c r="X224" s="201"/>
      <c r="Y224" s="201" t="s">
        <v>97</v>
      </c>
      <c r="Z224" s="201" t="s">
        <v>1937</v>
      </c>
      <c r="AA224" s="201">
        <v>3</v>
      </c>
      <c r="AB224" s="201">
        <v>10</v>
      </c>
      <c r="AC224" s="201"/>
      <c r="AD224" s="201"/>
      <c r="AE224" s="201">
        <v>3</v>
      </c>
      <c r="AF224" s="201"/>
      <c r="AG224" s="201">
        <v>100</v>
      </c>
      <c r="AH224" s="201"/>
      <c r="AI224" s="201"/>
      <c r="AJ224" s="204" t="s">
        <v>101</v>
      </c>
      <c r="AK224" s="201"/>
      <c r="AL224" s="201" t="s">
        <v>973</v>
      </c>
      <c r="AM224" s="201" t="s">
        <v>278</v>
      </c>
      <c r="AN224" s="202">
        <v>45672</v>
      </c>
      <c r="AO224" s="201" t="b">
        <f t="shared" si="7"/>
        <v>0</v>
      </c>
    </row>
    <row r="225" spans="1:41" x14ac:dyDescent="0.2">
      <c r="A225" s="201">
        <v>181</v>
      </c>
      <c r="B225" s="201">
        <v>197</v>
      </c>
      <c r="C225" s="201" t="s">
        <v>1932</v>
      </c>
      <c r="D225" s="201" t="s">
        <v>1933</v>
      </c>
      <c r="E225" s="201"/>
      <c r="F225" s="201" t="s">
        <v>596</v>
      </c>
      <c r="G225" s="201">
        <v>18</v>
      </c>
      <c r="H225" s="201" t="s">
        <v>29</v>
      </c>
      <c r="I225" s="201" t="s">
        <v>278</v>
      </c>
      <c r="J225" s="201" t="s">
        <v>29</v>
      </c>
      <c r="K225" s="201">
        <v>18</v>
      </c>
      <c r="L225" s="203">
        <f t="shared" si="6"/>
        <v>18</v>
      </c>
      <c r="M225" s="202">
        <v>35674</v>
      </c>
      <c r="N225" s="201" t="s">
        <v>250</v>
      </c>
      <c r="O225" s="201" t="s">
        <v>270</v>
      </c>
      <c r="P225" s="201" t="s">
        <v>97</v>
      </c>
      <c r="Q225" s="224" t="s">
        <v>1939</v>
      </c>
      <c r="R225" s="201" t="s">
        <v>1940</v>
      </c>
      <c r="S225" s="201"/>
      <c r="T225" s="201" t="s">
        <v>253</v>
      </c>
      <c r="U225" s="201"/>
      <c r="V225" s="201" t="s">
        <v>1941</v>
      </c>
      <c r="W225" s="201" t="s">
        <v>278</v>
      </c>
      <c r="X225" s="201"/>
      <c r="Y225" s="201" t="s">
        <v>97</v>
      </c>
      <c r="Z225" s="201" t="s">
        <v>1937</v>
      </c>
      <c r="AA225" s="201">
        <v>10</v>
      </c>
      <c r="AB225" s="201">
        <v>10</v>
      </c>
      <c r="AC225" s="201"/>
      <c r="AD225" s="201"/>
      <c r="AE225" s="201"/>
      <c r="AF225" s="201"/>
      <c r="AG225" s="201">
        <v>100</v>
      </c>
      <c r="AH225" s="201"/>
      <c r="AI225" s="201"/>
      <c r="AJ225" s="204" t="s">
        <v>101</v>
      </c>
      <c r="AK225" s="201" t="s">
        <v>363</v>
      </c>
      <c r="AL225" s="201" t="s">
        <v>973</v>
      </c>
      <c r="AM225" s="201" t="s">
        <v>278</v>
      </c>
      <c r="AN225" s="202">
        <v>45672</v>
      </c>
      <c r="AO225" s="201" t="b">
        <f t="shared" si="7"/>
        <v>1</v>
      </c>
    </row>
    <row r="226" spans="1:41" x14ac:dyDescent="0.2">
      <c r="A226" s="201">
        <v>184</v>
      </c>
      <c r="B226" s="201" t="s">
        <v>1942</v>
      </c>
      <c r="C226" s="201" t="s">
        <v>1943</v>
      </c>
      <c r="D226" s="201" t="s">
        <v>1944</v>
      </c>
      <c r="E226" s="201">
        <v>3</v>
      </c>
      <c r="F226" s="201" t="s">
        <v>235</v>
      </c>
      <c r="G226" s="201">
        <v>0.3</v>
      </c>
      <c r="H226" s="201" t="s">
        <v>45</v>
      </c>
      <c r="I226" s="201" t="s">
        <v>278</v>
      </c>
      <c r="J226" s="201" t="s">
        <v>45</v>
      </c>
      <c r="K226" s="201">
        <v>0.3</v>
      </c>
      <c r="L226" s="203">
        <f t="shared" si="6"/>
        <v>0.3</v>
      </c>
      <c r="M226" s="202">
        <v>41647</v>
      </c>
      <c r="N226" s="201" t="s">
        <v>98</v>
      </c>
      <c r="O226" s="201" t="s">
        <v>368</v>
      </c>
      <c r="P226" s="201" t="s">
        <v>97</v>
      </c>
      <c r="Q226" s="224" t="s">
        <v>1945</v>
      </c>
      <c r="R226" s="201" t="s">
        <v>3488</v>
      </c>
      <c r="S226" s="201"/>
      <c r="T226" s="201" t="s">
        <v>253</v>
      </c>
      <c r="U226" s="201"/>
      <c r="V226" s="201" t="s">
        <v>390</v>
      </c>
      <c r="W226" s="201" t="s">
        <v>97</v>
      </c>
      <c r="X226" s="201" t="s">
        <v>757</v>
      </c>
      <c r="Y226" s="201" t="s">
        <v>97</v>
      </c>
      <c r="Z226" s="201" t="s">
        <v>453</v>
      </c>
      <c r="AA226" s="201">
        <v>3</v>
      </c>
      <c r="AB226" s="201">
        <v>10</v>
      </c>
      <c r="AC226" s="201"/>
      <c r="AD226" s="201">
        <v>10</v>
      </c>
      <c r="AE226" s="201">
        <v>10</v>
      </c>
      <c r="AF226" s="201"/>
      <c r="AG226" s="201">
        <v>3000</v>
      </c>
      <c r="AH226" s="201"/>
      <c r="AI226" s="201" t="s">
        <v>1641</v>
      </c>
      <c r="AJ226" s="204" t="s">
        <v>101</v>
      </c>
      <c r="AK226" s="201"/>
      <c r="AL226" s="201" t="s">
        <v>1946</v>
      </c>
      <c r="AM226" s="201" t="s">
        <v>97</v>
      </c>
      <c r="AN226" s="202">
        <v>45672</v>
      </c>
      <c r="AO226" s="201" t="b">
        <f t="shared" si="7"/>
        <v>1</v>
      </c>
    </row>
    <row r="227" spans="1:41" x14ac:dyDescent="0.2">
      <c r="A227" s="201">
        <v>186</v>
      </c>
      <c r="B227" s="201">
        <v>200</v>
      </c>
      <c r="C227" s="201">
        <v>200</v>
      </c>
      <c r="D227" s="201" t="s">
        <v>1144</v>
      </c>
      <c r="E227" s="201"/>
      <c r="F227" s="201" t="s">
        <v>235</v>
      </c>
      <c r="G227" s="201">
        <v>5</v>
      </c>
      <c r="H227" s="201" t="s">
        <v>43</v>
      </c>
      <c r="I227" s="201" t="s">
        <v>97</v>
      </c>
      <c r="J227" s="201" t="s">
        <v>34</v>
      </c>
      <c r="K227" s="201">
        <v>5</v>
      </c>
      <c r="L227" s="203">
        <f t="shared" si="6"/>
        <v>5</v>
      </c>
      <c r="M227" s="202">
        <v>36008</v>
      </c>
      <c r="N227" s="201" t="s">
        <v>250</v>
      </c>
      <c r="O227" s="201" t="s">
        <v>236</v>
      </c>
      <c r="P227" s="201" t="s">
        <v>97</v>
      </c>
      <c r="Q227" s="224" t="s">
        <v>1947</v>
      </c>
      <c r="R227" s="201" t="s">
        <v>1948</v>
      </c>
      <c r="S227" s="201"/>
      <c r="T227" s="201" t="s">
        <v>253</v>
      </c>
      <c r="U227" s="201"/>
      <c r="V227" s="201" t="s">
        <v>1949</v>
      </c>
      <c r="W227" s="201" t="s">
        <v>97</v>
      </c>
      <c r="X227" s="201" t="s">
        <v>1950</v>
      </c>
      <c r="Y227" s="201" t="s">
        <v>97</v>
      </c>
      <c r="Z227" s="201" t="s">
        <v>3489</v>
      </c>
      <c r="AA227" s="201">
        <v>3</v>
      </c>
      <c r="AB227" s="201">
        <v>10</v>
      </c>
      <c r="AC227" s="201"/>
      <c r="AD227" s="201"/>
      <c r="AE227" s="201"/>
      <c r="AF227" s="201"/>
      <c r="AG227" s="201">
        <v>30</v>
      </c>
      <c r="AH227" s="201"/>
      <c r="AI227" s="201" t="s">
        <v>1951</v>
      </c>
      <c r="AJ227" s="204" t="s">
        <v>101</v>
      </c>
      <c r="AK227" s="201" t="s">
        <v>280</v>
      </c>
      <c r="AL227" s="201" t="s">
        <v>1952</v>
      </c>
      <c r="AM227" s="201" t="s">
        <v>278</v>
      </c>
      <c r="AN227" s="202">
        <v>45672</v>
      </c>
      <c r="AO227" s="201" t="b">
        <f t="shared" si="7"/>
        <v>0</v>
      </c>
    </row>
    <row r="228" spans="1:41" x14ac:dyDescent="0.2">
      <c r="A228" s="201">
        <v>186</v>
      </c>
      <c r="B228" s="201">
        <v>200</v>
      </c>
      <c r="C228" s="201">
        <v>200</v>
      </c>
      <c r="D228" s="201" t="s">
        <v>1144</v>
      </c>
      <c r="E228" s="201"/>
      <c r="F228" s="201" t="s">
        <v>235</v>
      </c>
      <c r="G228" s="201">
        <v>5</v>
      </c>
      <c r="H228" s="201" t="s">
        <v>43</v>
      </c>
      <c r="I228" s="201" t="s">
        <v>97</v>
      </c>
      <c r="J228" s="201" t="s">
        <v>43</v>
      </c>
      <c r="K228" s="201">
        <v>5</v>
      </c>
      <c r="L228" s="203">
        <f t="shared" si="6"/>
        <v>5</v>
      </c>
      <c r="M228" s="202">
        <v>37680</v>
      </c>
      <c r="N228" s="201" t="s">
        <v>98</v>
      </c>
      <c r="O228" s="201" t="s">
        <v>236</v>
      </c>
      <c r="P228" s="201" t="s">
        <v>97</v>
      </c>
      <c r="Q228" s="224" t="s">
        <v>1947</v>
      </c>
      <c r="R228" s="201" t="s">
        <v>1948</v>
      </c>
      <c r="S228" s="201"/>
      <c r="T228" s="201" t="s">
        <v>253</v>
      </c>
      <c r="U228" s="201"/>
      <c r="V228" s="201" t="s">
        <v>1949</v>
      </c>
      <c r="W228" s="201" t="s">
        <v>97</v>
      </c>
      <c r="X228" s="201" t="s">
        <v>1950</v>
      </c>
      <c r="Y228" s="201" t="s">
        <v>97</v>
      </c>
      <c r="Z228" s="201" t="s">
        <v>3489</v>
      </c>
      <c r="AA228" s="201">
        <v>3</v>
      </c>
      <c r="AB228" s="201">
        <v>10</v>
      </c>
      <c r="AC228" s="201"/>
      <c r="AD228" s="201"/>
      <c r="AE228" s="201"/>
      <c r="AF228" s="201"/>
      <c r="AG228" s="201">
        <v>30</v>
      </c>
      <c r="AH228" s="201"/>
      <c r="AI228" s="201"/>
      <c r="AJ228" s="204" t="s">
        <v>101</v>
      </c>
      <c r="AK228" s="201"/>
      <c r="AL228" s="201" t="s">
        <v>1952</v>
      </c>
      <c r="AM228" s="201" t="s">
        <v>278</v>
      </c>
      <c r="AN228" s="202">
        <v>45672</v>
      </c>
      <c r="AO228" s="201" t="b">
        <f t="shared" si="7"/>
        <v>1</v>
      </c>
    </row>
    <row r="229" spans="1:41" x14ac:dyDescent="0.2">
      <c r="A229" s="201">
        <v>187</v>
      </c>
      <c r="B229" s="201">
        <v>201</v>
      </c>
      <c r="C229" s="201" t="s">
        <v>1953</v>
      </c>
      <c r="D229" s="201" t="s">
        <v>1954</v>
      </c>
      <c r="E229" s="201"/>
      <c r="F229" s="201" t="s">
        <v>235</v>
      </c>
      <c r="G229" s="201">
        <v>0.2</v>
      </c>
      <c r="H229" s="201" t="s">
        <v>45</v>
      </c>
      <c r="I229" s="201" t="s">
        <v>97</v>
      </c>
      <c r="J229" s="201" t="s">
        <v>45</v>
      </c>
      <c r="K229" s="201">
        <v>0.2</v>
      </c>
      <c r="L229" s="203">
        <f t="shared" si="6"/>
        <v>0.2</v>
      </c>
      <c r="M229" s="202">
        <v>41246</v>
      </c>
      <c r="N229" s="201" t="s">
        <v>250</v>
      </c>
      <c r="O229" s="201" t="s">
        <v>236</v>
      </c>
      <c r="P229" s="201" t="s">
        <v>97</v>
      </c>
      <c r="Q229" s="224" t="s">
        <v>1955</v>
      </c>
      <c r="R229" s="201" t="s">
        <v>1956</v>
      </c>
      <c r="S229" s="201"/>
      <c r="T229" s="201" t="s">
        <v>239</v>
      </c>
      <c r="U229" s="201"/>
      <c r="V229" s="201" t="s">
        <v>1957</v>
      </c>
      <c r="W229" s="201" t="s">
        <v>97</v>
      </c>
      <c r="X229" s="201" t="s">
        <v>1958</v>
      </c>
      <c r="Y229" s="201" t="s">
        <v>97</v>
      </c>
      <c r="Z229" s="201" t="s">
        <v>1959</v>
      </c>
      <c r="AA229" s="201">
        <v>3</v>
      </c>
      <c r="AB229" s="201">
        <v>10</v>
      </c>
      <c r="AC229" s="201"/>
      <c r="AD229" s="201">
        <v>10</v>
      </c>
      <c r="AE229" s="201">
        <v>10</v>
      </c>
      <c r="AF229" s="201"/>
      <c r="AG229" s="201">
        <v>3000</v>
      </c>
      <c r="AH229" s="201"/>
      <c r="AI229" s="201"/>
      <c r="AJ229" s="204" t="s">
        <v>101</v>
      </c>
      <c r="AK229" s="201" t="s">
        <v>1960</v>
      </c>
      <c r="AL229" s="201" t="s">
        <v>1961</v>
      </c>
      <c r="AM229" s="201" t="s">
        <v>278</v>
      </c>
      <c r="AN229" s="202">
        <v>45672</v>
      </c>
      <c r="AO229" s="201" t="b">
        <f t="shared" si="7"/>
        <v>1</v>
      </c>
    </row>
    <row r="230" spans="1:41" x14ac:dyDescent="0.2">
      <c r="A230" s="201">
        <v>187</v>
      </c>
      <c r="B230" s="201">
        <v>201</v>
      </c>
      <c r="C230" s="201" t="s">
        <v>1953</v>
      </c>
      <c r="D230" s="201" t="s">
        <v>1954</v>
      </c>
      <c r="E230" s="201"/>
      <c r="F230" s="201" t="s">
        <v>235</v>
      </c>
      <c r="G230" s="201">
        <v>0.2</v>
      </c>
      <c r="H230" s="201" t="s">
        <v>45</v>
      </c>
      <c r="I230" s="201" t="s">
        <v>97</v>
      </c>
      <c r="J230" s="201" t="s">
        <v>47</v>
      </c>
      <c r="K230" s="201">
        <v>3</v>
      </c>
      <c r="L230" s="203">
        <f t="shared" si="6"/>
        <v>3</v>
      </c>
      <c r="M230" s="202">
        <v>37226</v>
      </c>
      <c r="N230" s="201" t="s">
        <v>98</v>
      </c>
      <c r="O230" s="201" t="s">
        <v>236</v>
      </c>
      <c r="P230" s="201" t="s">
        <v>97</v>
      </c>
      <c r="Q230" s="224" t="s">
        <v>1962</v>
      </c>
      <c r="R230" s="201" t="s">
        <v>3490</v>
      </c>
      <c r="S230" s="201"/>
      <c r="T230" s="201" t="s">
        <v>246</v>
      </c>
      <c r="U230" s="201"/>
      <c r="V230" s="201" t="s">
        <v>390</v>
      </c>
      <c r="W230" s="201" t="s">
        <v>97</v>
      </c>
      <c r="X230" s="201" t="s">
        <v>241</v>
      </c>
      <c r="Y230" s="201" t="s">
        <v>278</v>
      </c>
      <c r="Z230" s="201"/>
      <c r="AA230" s="201">
        <v>10</v>
      </c>
      <c r="AB230" s="201">
        <v>10</v>
      </c>
      <c r="AC230" s="201">
        <v>3</v>
      </c>
      <c r="AD230" s="201">
        <v>3</v>
      </c>
      <c r="AE230" s="201"/>
      <c r="AF230" s="201"/>
      <c r="AG230" s="201">
        <v>1000</v>
      </c>
      <c r="AH230" s="201"/>
      <c r="AI230" s="201"/>
      <c r="AJ230" s="204" t="s">
        <v>101</v>
      </c>
      <c r="AK230" s="201"/>
      <c r="AL230" s="201" t="s">
        <v>1961</v>
      </c>
      <c r="AM230" s="201" t="s">
        <v>278</v>
      </c>
      <c r="AN230" s="202">
        <v>45672</v>
      </c>
      <c r="AO230" s="201" t="b">
        <f t="shared" si="7"/>
        <v>0</v>
      </c>
    </row>
    <row r="231" spans="1:41" x14ac:dyDescent="0.2">
      <c r="A231" s="201">
        <v>187</v>
      </c>
      <c r="B231" s="201">
        <v>201</v>
      </c>
      <c r="C231" s="201" t="s">
        <v>1953</v>
      </c>
      <c r="D231" s="201" t="s">
        <v>1954</v>
      </c>
      <c r="E231" s="201"/>
      <c r="F231" s="201" t="s">
        <v>596</v>
      </c>
      <c r="G231" s="201">
        <v>24</v>
      </c>
      <c r="H231" s="201" t="s">
        <v>36</v>
      </c>
      <c r="I231" s="201" t="s">
        <v>278</v>
      </c>
      <c r="J231" s="201" t="s">
        <v>36</v>
      </c>
      <c r="K231" s="201">
        <v>24</v>
      </c>
      <c r="L231" s="203">
        <f t="shared" si="6"/>
        <v>24</v>
      </c>
      <c r="M231" s="202">
        <v>45576</v>
      </c>
      <c r="N231" s="201" t="s">
        <v>98</v>
      </c>
      <c r="O231" s="201" t="s">
        <v>236</v>
      </c>
      <c r="P231" s="201" t="s">
        <v>97</v>
      </c>
      <c r="Q231" s="224" t="s">
        <v>1955</v>
      </c>
      <c r="R231" s="201" t="s">
        <v>1963</v>
      </c>
      <c r="S231" s="201"/>
      <c r="T231" s="201" t="s">
        <v>253</v>
      </c>
      <c r="U231" s="201"/>
      <c r="V231" s="201" t="s">
        <v>1964</v>
      </c>
      <c r="W231" s="201" t="s">
        <v>97</v>
      </c>
      <c r="X231" s="201" t="s">
        <v>612</v>
      </c>
      <c r="Y231" s="201" t="s">
        <v>97</v>
      </c>
      <c r="Z231" s="201" t="s">
        <v>1965</v>
      </c>
      <c r="AA231" s="201">
        <v>3</v>
      </c>
      <c r="AB231" s="201">
        <v>10</v>
      </c>
      <c r="AC231" s="201"/>
      <c r="AD231" s="201"/>
      <c r="AE231" s="201">
        <v>6</v>
      </c>
      <c r="AF231" s="201"/>
      <c r="AG231" s="201">
        <v>180</v>
      </c>
      <c r="AH231" s="201"/>
      <c r="AI231" s="201" t="s">
        <v>1966</v>
      </c>
      <c r="AJ231" s="211" t="s">
        <v>157</v>
      </c>
      <c r="AK231" s="201"/>
      <c r="AL231" s="201" t="s">
        <v>1961</v>
      </c>
      <c r="AM231" s="201" t="s">
        <v>97</v>
      </c>
      <c r="AN231" s="202">
        <v>45672</v>
      </c>
      <c r="AO231" s="201" t="b">
        <f t="shared" si="7"/>
        <v>1</v>
      </c>
    </row>
    <row r="232" spans="1:41" x14ac:dyDescent="0.2">
      <c r="A232" s="201">
        <v>188</v>
      </c>
      <c r="B232" s="201">
        <v>522</v>
      </c>
      <c r="C232" s="201" t="s">
        <v>1147</v>
      </c>
      <c r="D232" s="201" t="s">
        <v>1148</v>
      </c>
      <c r="E232" s="201"/>
      <c r="F232" s="201" t="s">
        <v>596</v>
      </c>
      <c r="G232" s="201">
        <v>3.2</v>
      </c>
      <c r="H232" s="201" t="s">
        <v>29</v>
      </c>
      <c r="I232" s="201" t="s">
        <v>278</v>
      </c>
      <c r="J232" s="201" t="s">
        <v>29</v>
      </c>
      <c r="K232" s="201">
        <v>3.2</v>
      </c>
      <c r="L232" s="203">
        <f t="shared" si="6"/>
        <v>3.2</v>
      </c>
      <c r="M232" s="202">
        <v>44562</v>
      </c>
      <c r="N232" s="201" t="s">
        <v>98</v>
      </c>
      <c r="O232" s="201" t="s">
        <v>353</v>
      </c>
      <c r="P232" s="201" t="s">
        <v>97</v>
      </c>
      <c r="Q232" s="224" t="s">
        <v>1967</v>
      </c>
      <c r="R232" s="201" t="s">
        <v>3491</v>
      </c>
      <c r="S232" s="201"/>
      <c r="T232" s="201" t="s">
        <v>246</v>
      </c>
      <c r="U232" s="201"/>
      <c r="V232" s="201" t="s">
        <v>1968</v>
      </c>
      <c r="W232" s="201" t="s">
        <v>97</v>
      </c>
      <c r="X232" s="201" t="s">
        <v>241</v>
      </c>
      <c r="Y232" s="201" t="s">
        <v>97</v>
      </c>
      <c r="Z232" s="201" t="s">
        <v>1969</v>
      </c>
      <c r="AA232" s="201">
        <v>3</v>
      </c>
      <c r="AB232" s="201">
        <v>10</v>
      </c>
      <c r="AC232" s="201">
        <v>10</v>
      </c>
      <c r="AD232" s="201"/>
      <c r="AE232" s="201"/>
      <c r="AF232" s="201"/>
      <c r="AG232" s="201">
        <v>300</v>
      </c>
      <c r="AH232" s="201"/>
      <c r="AI232" s="201" t="s">
        <v>1970</v>
      </c>
      <c r="AJ232" s="204" t="s">
        <v>101</v>
      </c>
      <c r="AK232" s="201"/>
      <c r="AL232" s="201" t="s">
        <v>1150</v>
      </c>
      <c r="AM232" s="201" t="s">
        <v>97</v>
      </c>
      <c r="AN232" s="202">
        <v>45672</v>
      </c>
      <c r="AO232" s="201" t="b">
        <f t="shared" si="7"/>
        <v>1</v>
      </c>
    </row>
    <row r="233" spans="1:41" x14ac:dyDescent="0.2">
      <c r="A233" s="201">
        <v>193</v>
      </c>
      <c r="B233" s="201">
        <v>244</v>
      </c>
      <c r="C233" s="201" t="s">
        <v>1971</v>
      </c>
      <c r="D233" s="201" t="s">
        <v>1972</v>
      </c>
      <c r="E233" s="201"/>
      <c r="F233" s="201" t="s">
        <v>235</v>
      </c>
      <c r="G233" s="201">
        <v>40000</v>
      </c>
      <c r="H233" s="201" t="s">
        <v>43</v>
      </c>
      <c r="I233" s="201" t="s">
        <v>278</v>
      </c>
      <c r="J233" s="201" t="s">
        <v>43</v>
      </c>
      <c r="K233" s="201">
        <v>40000</v>
      </c>
      <c r="L233" s="203">
        <f t="shared" si="6"/>
        <v>40000</v>
      </c>
      <c r="M233" s="202">
        <v>34578</v>
      </c>
      <c r="N233" s="201" t="s">
        <v>250</v>
      </c>
      <c r="O233" s="201" t="s">
        <v>270</v>
      </c>
      <c r="P233" s="201" t="s">
        <v>97</v>
      </c>
      <c r="Q233" s="224" t="s">
        <v>1973</v>
      </c>
      <c r="R233" s="201" t="s">
        <v>1974</v>
      </c>
      <c r="S233" s="201"/>
      <c r="T233" s="201" t="s">
        <v>253</v>
      </c>
      <c r="U233" s="201"/>
      <c r="V233" s="201" t="s">
        <v>240</v>
      </c>
      <c r="W233" s="201" t="s">
        <v>97</v>
      </c>
      <c r="X233" s="201" t="s">
        <v>241</v>
      </c>
      <c r="Y233" s="201" t="s">
        <v>97</v>
      </c>
      <c r="Z233" s="201" t="s">
        <v>1975</v>
      </c>
      <c r="AA233" s="201">
        <v>3</v>
      </c>
      <c r="AB233" s="201">
        <v>10</v>
      </c>
      <c r="AC233" s="201"/>
      <c r="AD233" s="201"/>
      <c r="AE233" s="201">
        <v>10</v>
      </c>
      <c r="AF233" s="201"/>
      <c r="AG233" s="201">
        <v>300</v>
      </c>
      <c r="AH233" s="201"/>
      <c r="AI233" s="201"/>
      <c r="AJ233" s="204" t="s">
        <v>101</v>
      </c>
      <c r="AK233" s="201" t="s">
        <v>236</v>
      </c>
      <c r="AL233" s="201" t="s">
        <v>977</v>
      </c>
      <c r="AM233" s="201" t="s">
        <v>278</v>
      </c>
      <c r="AN233" s="202">
        <v>45672</v>
      </c>
      <c r="AO233" s="201" t="b">
        <f t="shared" si="7"/>
        <v>1</v>
      </c>
    </row>
    <row r="234" spans="1:41" x14ac:dyDescent="0.2">
      <c r="A234" s="201">
        <v>202</v>
      </c>
      <c r="B234" s="201">
        <v>211</v>
      </c>
      <c r="C234" s="201" t="s">
        <v>419</v>
      </c>
      <c r="D234" s="201" t="s">
        <v>420</v>
      </c>
      <c r="E234" s="201"/>
      <c r="F234" s="201" t="s">
        <v>235</v>
      </c>
      <c r="G234" s="201">
        <v>70</v>
      </c>
      <c r="H234" s="201" t="s">
        <v>45</v>
      </c>
      <c r="I234" s="201" t="s">
        <v>97</v>
      </c>
      <c r="J234" s="201" t="s">
        <v>47</v>
      </c>
      <c r="K234" s="201">
        <v>80</v>
      </c>
      <c r="L234" s="203">
        <f t="shared" si="6"/>
        <v>80</v>
      </c>
      <c r="M234" s="202">
        <v>36892</v>
      </c>
      <c r="N234" s="201" t="s">
        <v>108</v>
      </c>
      <c r="O234" s="201" t="s">
        <v>363</v>
      </c>
      <c r="P234" s="201" t="s">
        <v>97</v>
      </c>
      <c r="Q234" s="224" t="s">
        <v>425</v>
      </c>
      <c r="R234" s="201" t="s">
        <v>428</v>
      </c>
      <c r="S234" s="201"/>
      <c r="T234" s="201" t="s">
        <v>246</v>
      </c>
      <c r="U234" s="201"/>
      <c r="V234" s="201" t="s">
        <v>427</v>
      </c>
      <c r="W234" s="201" t="s">
        <v>97</v>
      </c>
      <c r="X234" s="201" t="s">
        <v>285</v>
      </c>
      <c r="Y234" s="201" t="s">
        <v>278</v>
      </c>
      <c r="Z234" s="201"/>
      <c r="AA234" s="201"/>
      <c r="AB234" s="201">
        <v>10</v>
      </c>
      <c r="AC234" s="201">
        <v>3</v>
      </c>
      <c r="AD234" s="201">
        <v>3</v>
      </c>
      <c r="AE234" s="201"/>
      <c r="AF234" s="201"/>
      <c r="AG234" s="201">
        <v>100</v>
      </c>
      <c r="AH234" s="201"/>
      <c r="AI234" s="201"/>
      <c r="AJ234" s="204" t="s">
        <v>101</v>
      </c>
      <c r="AK234" s="201" t="s">
        <v>236</v>
      </c>
      <c r="AL234" s="201" t="s">
        <v>424</v>
      </c>
      <c r="AM234" s="201" t="s">
        <v>97</v>
      </c>
      <c r="AN234" s="202">
        <v>45672</v>
      </c>
      <c r="AO234" s="201" t="b">
        <f t="shared" si="7"/>
        <v>0</v>
      </c>
    </row>
    <row r="235" spans="1:41" x14ac:dyDescent="0.2">
      <c r="A235" s="201">
        <v>202</v>
      </c>
      <c r="B235" s="201">
        <v>211</v>
      </c>
      <c r="C235" s="201" t="s">
        <v>419</v>
      </c>
      <c r="D235" s="201" t="s">
        <v>420</v>
      </c>
      <c r="E235" s="201"/>
      <c r="F235" s="201" t="s">
        <v>235</v>
      </c>
      <c r="G235" s="201">
        <v>70</v>
      </c>
      <c r="H235" s="201" t="s">
        <v>45</v>
      </c>
      <c r="I235" s="201" t="s">
        <v>97</v>
      </c>
      <c r="J235" s="201" t="s">
        <v>43</v>
      </c>
      <c r="K235" s="201">
        <v>30</v>
      </c>
      <c r="L235" s="203">
        <f t="shared" si="6"/>
        <v>30</v>
      </c>
      <c r="M235" s="202">
        <v>33147</v>
      </c>
      <c r="N235" s="201" t="s">
        <v>108</v>
      </c>
      <c r="O235" s="201" t="s">
        <v>363</v>
      </c>
      <c r="P235" s="201" t="s">
        <v>97</v>
      </c>
      <c r="Q235" s="224" t="s">
        <v>425</v>
      </c>
      <c r="R235" s="201" t="s">
        <v>426</v>
      </c>
      <c r="S235" s="201"/>
      <c r="T235" s="201" t="s">
        <v>246</v>
      </c>
      <c r="U235" s="201"/>
      <c r="V235" s="201" t="s">
        <v>427</v>
      </c>
      <c r="W235" s="201" t="s">
        <v>97</v>
      </c>
      <c r="X235" s="201" t="s">
        <v>285</v>
      </c>
      <c r="Y235" s="201" t="s">
        <v>278</v>
      </c>
      <c r="Z235" s="201"/>
      <c r="AA235" s="201"/>
      <c r="AB235" s="201">
        <v>10</v>
      </c>
      <c r="AC235" s="201" t="s">
        <v>269</v>
      </c>
      <c r="AD235" s="201" t="s">
        <v>269</v>
      </c>
      <c r="AE235" s="201" t="s">
        <v>269</v>
      </c>
      <c r="AF235" s="201">
        <v>30</v>
      </c>
      <c r="AG235" s="201">
        <v>300</v>
      </c>
      <c r="AH235" s="201"/>
      <c r="AI235" s="201"/>
      <c r="AJ235" s="204" t="s">
        <v>101</v>
      </c>
      <c r="AK235" s="201"/>
      <c r="AL235" s="201" t="s">
        <v>424</v>
      </c>
      <c r="AM235" s="201" t="s">
        <v>97</v>
      </c>
      <c r="AN235" s="202">
        <v>45672</v>
      </c>
      <c r="AO235" s="201" t="b">
        <f t="shared" si="7"/>
        <v>0</v>
      </c>
    </row>
    <row r="236" spans="1:41" x14ac:dyDescent="0.2">
      <c r="A236" s="201">
        <v>202</v>
      </c>
      <c r="B236" s="201">
        <v>211</v>
      </c>
      <c r="C236" s="201" t="s">
        <v>419</v>
      </c>
      <c r="D236" s="201" t="s">
        <v>420</v>
      </c>
      <c r="E236" s="201"/>
      <c r="F236" s="201" t="s">
        <v>235</v>
      </c>
      <c r="G236" s="201">
        <v>70</v>
      </c>
      <c r="H236" s="201" t="s">
        <v>45</v>
      </c>
      <c r="I236" s="201" t="s">
        <v>97</v>
      </c>
      <c r="J236" s="201" t="s">
        <v>45</v>
      </c>
      <c r="K236" s="201">
        <v>70</v>
      </c>
      <c r="L236" s="203">
        <f t="shared" si="6"/>
        <v>70</v>
      </c>
      <c r="M236" s="202">
        <v>39352</v>
      </c>
      <c r="N236" s="201" t="s">
        <v>108</v>
      </c>
      <c r="O236" s="201" t="s">
        <v>363</v>
      </c>
      <c r="P236" s="201" t="s">
        <v>97</v>
      </c>
      <c r="Q236" s="224" t="s">
        <v>421</v>
      </c>
      <c r="R236" s="201" t="s">
        <v>422</v>
      </c>
      <c r="S236" s="201"/>
      <c r="T236" s="201" t="s">
        <v>246</v>
      </c>
      <c r="U236" s="201"/>
      <c r="V236" s="201" t="s">
        <v>423</v>
      </c>
      <c r="W236" s="201" t="s">
        <v>97</v>
      </c>
      <c r="X236" s="201" t="s">
        <v>285</v>
      </c>
      <c r="Y236" s="201" t="s">
        <v>278</v>
      </c>
      <c r="Z236" s="201"/>
      <c r="AA236" s="201"/>
      <c r="AB236" s="201">
        <v>10</v>
      </c>
      <c r="AC236" s="201">
        <v>10</v>
      </c>
      <c r="AD236" s="201"/>
      <c r="AE236" s="201"/>
      <c r="AF236" s="201"/>
      <c r="AG236" s="201">
        <v>100</v>
      </c>
      <c r="AH236" s="201"/>
      <c r="AI236" s="201"/>
      <c r="AJ236" s="204" t="s">
        <v>101</v>
      </c>
      <c r="AK236" s="201"/>
      <c r="AL236" s="201" t="s">
        <v>424</v>
      </c>
      <c r="AM236" s="201" t="s">
        <v>97</v>
      </c>
      <c r="AN236" s="202">
        <v>45672</v>
      </c>
      <c r="AO236" s="201" t="b">
        <f t="shared" si="7"/>
        <v>1</v>
      </c>
    </row>
    <row r="237" spans="1:41" x14ac:dyDescent="0.2">
      <c r="A237" s="201">
        <v>203</v>
      </c>
      <c r="B237" s="201">
        <v>212</v>
      </c>
      <c r="C237" s="201" t="s">
        <v>775</v>
      </c>
      <c r="D237" s="201" t="s">
        <v>776</v>
      </c>
      <c r="E237" s="201"/>
      <c r="F237" s="201" t="s">
        <v>235</v>
      </c>
      <c r="G237" s="201">
        <v>8.0000000000000002E-3</v>
      </c>
      <c r="H237" s="201" t="s">
        <v>45</v>
      </c>
      <c r="I237" s="201" t="s">
        <v>278</v>
      </c>
      <c r="J237" s="201" t="s">
        <v>45</v>
      </c>
      <c r="K237" s="201">
        <v>8.0000000000000002E-3</v>
      </c>
      <c r="L237" s="203">
        <f t="shared" si="6"/>
        <v>8.0000000000000002E-3</v>
      </c>
      <c r="M237" s="202">
        <v>40086</v>
      </c>
      <c r="N237" s="201" t="s">
        <v>98</v>
      </c>
      <c r="O237" s="201" t="s">
        <v>410</v>
      </c>
      <c r="P237" s="201" t="s">
        <v>97</v>
      </c>
      <c r="Q237" s="224" t="s">
        <v>1976</v>
      </c>
      <c r="R237" s="201" t="s">
        <v>1977</v>
      </c>
      <c r="S237" s="201"/>
      <c r="T237" s="201" t="s">
        <v>246</v>
      </c>
      <c r="U237" s="201"/>
      <c r="V237" s="201" t="s">
        <v>371</v>
      </c>
      <c r="W237" s="201" t="s">
        <v>97</v>
      </c>
      <c r="X237" s="201" t="s">
        <v>241</v>
      </c>
      <c r="Y237" s="201" t="s">
        <v>97</v>
      </c>
      <c r="Z237" s="201" t="s">
        <v>1978</v>
      </c>
      <c r="AA237" s="201">
        <v>3</v>
      </c>
      <c r="AB237" s="201">
        <v>10</v>
      </c>
      <c r="AC237" s="201">
        <v>10</v>
      </c>
      <c r="AD237" s="201"/>
      <c r="AE237" s="201">
        <v>10</v>
      </c>
      <c r="AF237" s="201"/>
      <c r="AG237" s="201">
        <v>3000</v>
      </c>
      <c r="AH237" s="201"/>
      <c r="AI237" s="201" t="s">
        <v>1979</v>
      </c>
      <c r="AJ237" s="204" t="s">
        <v>101</v>
      </c>
      <c r="AK237" s="201"/>
      <c r="AL237" s="201" t="s">
        <v>780</v>
      </c>
      <c r="AM237" s="201" t="s">
        <v>97</v>
      </c>
      <c r="AN237" s="202">
        <v>45672</v>
      </c>
      <c r="AO237" s="201" t="b">
        <f t="shared" si="7"/>
        <v>1</v>
      </c>
    </row>
    <row r="238" spans="1:41" x14ac:dyDescent="0.2">
      <c r="A238" s="201">
        <v>203</v>
      </c>
      <c r="B238" s="201">
        <v>212</v>
      </c>
      <c r="C238" s="201" t="s">
        <v>775</v>
      </c>
      <c r="D238" s="201" t="s">
        <v>776</v>
      </c>
      <c r="E238" s="201"/>
      <c r="F238" s="201" t="s">
        <v>596</v>
      </c>
      <c r="G238" s="201">
        <v>0.69</v>
      </c>
      <c r="H238" s="201" t="s">
        <v>36</v>
      </c>
      <c r="I238" s="201" t="s">
        <v>97</v>
      </c>
      <c r="J238" s="201" t="s">
        <v>29</v>
      </c>
      <c r="K238" s="201">
        <v>0.49</v>
      </c>
      <c r="L238" s="203">
        <f t="shared" si="6"/>
        <v>0.49</v>
      </c>
      <c r="M238" s="202">
        <v>35674</v>
      </c>
      <c r="N238" s="201" t="s">
        <v>267</v>
      </c>
      <c r="O238" s="201" t="s">
        <v>363</v>
      </c>
      <c r="P238" s="201" t="s">
        <v>97</v>
      </c>
      <c r="Q238" s="224" t="s">
        <v>777</v>
      </c>
      <c r="R238" s="201" t="s">
        <v>3425</v>
      </c>
      <c r="S238" s="201"/>
      <c r="T238" s="201" t="s">
        <v>246</v>
      </c>
      <c r="U238" s="201"/>
      <c r="V238" s="201" t="s">
        <v>371</v>
      </c>
      <c r="W238" s="201" t="s">
        <v>97</v>
      </c>
      <c r="X238" s="201" t="s">
        <v>241</v>
      </c>
      <c r="Y238" s="201" t="s">
        <v>97</v>
      </c>
      <c r="Z238" s="201" t="s">
        <v>778</v>
      </c>
      <c r="AA238" s="201">
        <v>3</v>
      </c>
      <c r="AB238" s="201">
        <v>10</v>
      </c>
      <c r="AC238" s="201">
        <v>10</v>
      </c>
      <c r="AD238" s="201"/>
      <c r="AE238" s="201"/>
      <c r="AF238" s="201"/>
      <c r="AG238" s="201">
        <v>300</v>
      </c>
      <c r="AH238" s="201"/>
      <c r="AI238" s="201"/>
      <c r="AJ238" s="211" t="s">
        <v>157</v>
      </c>
      <c r="AK238" s="201" t="s">
        <v>779</v>
      </c>
      <c r="AL238" s="201" t="s">
        <v>780</v>
      </c>
      <c r="AM238" s="201" t="s">
        <v>97</v>
      </c>
      <c r="AN238" s="202">
        <v>45672</v>
      </c>
      <c r="AO238" s="201" t="b">
        <f t="shared" si="7"/>
        <v>0</v>
      </c>
    </row>
    <row r="239" spans="1:41" x14ac:dyDescent="0.2">
      <c r="A239" s="201">
        <v>203</v>
      </c>
      <c r="B239" s="201">
        <v>212</v>
      </c>
      <c r="C239" s="201" t="s">
        <v>775</v>
      </c>
      <c r="D239" s="201" t="s">
        <v>776</v>
      </c>
      <c r="E239" s="201"/>
      <c r="F239" s="201" t="s">
        <v>596</v>
      </c>
      <c r="G239" s="201">
        <v>0.69</v>
      </c>
      <c r="H239" s="201" t="s">
        <v>36</v>
      </c>
      <c r="I239" s="201" t="s">
        <v>97</v>
      </c>
      <c r="J239" s="201" t="s">
        <v>36</v>
      </c>
      <c r="K239" s="201">
        <v>0.68600000000000005</v>
      </c>
      <c r="L239" s="203">
        <f t="shared" si="6"/>
        <v>0.69</v>
      </c>
      <c r="M239" s="202">
        <v>45604</v>
      </c>
      <c r="N239" s="201" t="s">
        <v>267</v>
      </c>
      <c r="O239" s="201" t="s">
        <v>363</v>
      </c>
      <c r="P239" s="201" t="s">
        <v>97</v>
      </c>
      <c r="Q239" s="224" t="s">
        <v>777</v>
      </c>
      <c r="R239" s="201" t="s">
        <v>3425</v>
      </c>
      <c r="S239" s="201"/>
      <c r="T239" s="201" t="s">
        <v>246</v>
      </c>
      <c r="U239" s="201"/>
      <c r="V239" s="201" t="s">
        <v>371</v>
      </c>
      <c r="W239" s="201" t="s">
        <v>97</v>
      </c>
      <c r="X239" s="201" t="s">
        <v>241</v>
      </c>
      <c r="Y239" s="201" t="s">
        <v>97</v>
      </c>
      <c r="Z239" s="201" t="s">
        <v>778</v>
      </c>
      <c r="AA239" s="201">
        <v>3</v>
      </c>
      <c r="AB239" s="201">
        <v>10</v>
      </c>
      <c r="AC239" s="201">
        <v>10</v>
      </c>
      <c r="AD239" s="201"/>
      <c r="AE239" s="201"/>
      <c r="AF239" s="201"/>
      <c r="AG239" s="201">
        <v>300</v>
      </c>
      <c r="AH239" s="201"/>
      <c r="AI239" s="201"/>
      <c r="AJ239" s="211" t="s">
        <v>157</v>
      </c>
      <c r="AK239" s="201" t="s">
        <v>779</v>
      </c>
      <c r="AL239" s="201" t="s">
        <v>780</v>
      </c>
      <c r="AM239" s="201" t="s">
        <v>97</v>
      </c>
      <c r="AN239" s="202">
        <v>45672</v>
      </c>
      <c r="AO239" s="201" t="b">
        <f t="shared" si="7"/>
        <v>1</v>
      </c>
    </row>
    <row r="240" spans="1:41" x14ac:dyDescent="0.2">
      <c r="A240" s="201">
        <v>213</v>
      </c>
      <c r="B240" s="201">
        <v>220</v>
      </c>
      <c r="C240" s="201" t="s">
        <v>1158</v>
      </c>
      <c r="D240" s="201" t="s">
        <v>1159</v>
      </c>
      <c r="E240" s="201"/>
      <c r="F240" s="201" t="s">
        <v>235</v>
      </c>
      <c r="G240" s="201">
        <v>30</v>
      </c>
      <c r="H240" s="201" t="s">
        <v>43</v>
      </c>
      <c r="I240" s="201" t="s">
        <v>97</v>
      </c>
      <c r="J240" s="201" t="s">
        <v>43</v>
      </c>
      <c r="K240" s="201">
        <v>30</v>
      </c>
      <c r="L240" s="203">
        <f t="shared" si="6"/>
        <v>30</v>
      </c>
      <c r="M240" s="202">
        <v>41537</v>
      </c>
      <c r="N240" s="201" t="s">
        <v>250</v>
      </c>
      <c r="O240" s="201" t="s">
        <v>236</v>
      </c>
      <c r="P240" s="201" t="s">
        <v>97</v>
      </c>
      <c r="Q240" s="224" t="s">
        <v>1161</v>
      </c>
      <c r="R240" s="201" t="s">
        <v>1980</v>
      </c>
      <c r="S240" s="201"/>
      <c r="T240" s="201" t="s">
        <v>246</v>
      </c>
      <c r="U240" s="201"/>
      <c r="V240" s="201" t="s">
        <v>3492</v>
      </c>
      <c r="W240" s="201" t="s">
        <v>97</v>
      </c>
      <c r="X240" s="201" t="s">
        <v>757</v>
      </c>
      <c r="Y240" s="201" t="s">
        <v>97</v>
      </c>
      <c r="Z240" s="201" t="s">
        <v>1981</v>
      </c>
      <c r="AA240" s="201">
        <v>3</v>
      </c>
      <c r="AB240" s="201">
        <v>10</v>
      </c>
      <c r="AC240" s="201">
        <v>10</v>
      </c>
      <c r="AD240" s="201"/>
      <c r="AE240" s="201">
        <v>3</v>
      </c>
      <c r="AF240" s="201"/>
      <c r="AG240" s="201">
        <v>1000</v>
      </c>
      <c r="AH240" s="201"/>
      <c r="AI240" s="201" t="s">
        <v>3493</v>
      </c>
      <c r="AJ240" s="204" t="s">
        <v>101</v>
      </c>
      <c r="AK240" s="201" t="s">
        <v>1982</v>
      </c>
      <c r="AL240" s="201" t="s">
        <v>973</v>
      </c>
      <c r="AM240" s="201" t="s">
        <v>278</v>
      </c>
      <c r="AN240" s="202">
        <v>45672</v>
      </c>
      <c r="AO240" s="201" t="b">
        <f t="shared" si="7"/>
        <v>1</v>
      </c>
    </row>
    <row r="241" spans="1:41" x14ac:dyDescent="0.2">
      <c r="A241" s="201">
        <v>213</v>
      </c>
      <c r="B241" s="201">
        <v>220</v>
      </c>
      <c r="C241" s="201" t="s">
        <v>1158</v>
      </c>
      <c r="D241" s="201" t="s">
        <v>1159</v>
      </c>
      <c r="E241" s="201"/>
      <c r="F241" s="201" t="s">
        <v>235</v>
      </c>
      <c r="G241" s="201">
        <v>30</v>
      </c>
      <c r="H241" s="201" t="s">
        <v>43</v>
      </c>
      <c r="I241" s="201" t="s">
        <v>97</v>
      </c>
      <c r="J241" s="201" t="s">
        <v>47</v>
      </c>
      <c r="K241" s="201">
        <v>3000</v>
      </c>
      <c r="L241" s="203">
        <f t="shared" si="6"/>
        <v>3000</v>
      </c>
      <c r="M241" s="202">
        <v>36617</v>
      </c>
      <c r="N241" s="201" t="s">
        <v>98</v>
      </c>
      <c r="O241" s="201" t="s">
        <v>363</v>
      </c>
      <c r="P241" s="201" t="s">
        <v>97</v>
      </c>
      <c r="Q241" s="224" t="s">
        <v>1983</v>
      </c>
      <c r="R241" s="201" t="s">
        <v>1984</v>
      </c>
      <c r="S241" s="201"/>
      <c r="T241" s="201" t="s">
        <v>253</v>
      </c>
      <c r="U241" s="201"/>
      <c r="V241" s="201" t="s">
        <v>240</v>
      </c>
      <c r="W241" s="201" t="s">
        <v>97</v>
      </c>
      <c r="X241" s="201" t="s">
        <v>372</v>
      </c>
      <c r="Y241" s="201" t="s">
        <v>97</v>
      </c>
      <c r="Z241" s="201" t="s">
        <v>1985</v>
      </c>
      <c r="AA241" s="201">
        <v>3</v>
      </c>
      <c r="AB241" s="201">
        <v>10</v>
      </c>
      <c r="AC241" s="201"/>
      <c r="AD241" s="201"/>
      <c r="AE241" s="201"/>
      <c r="AF241" s="201"/>
      <c r="AG241" s="201">
        <v>30</v>
      </c>
      <c r="AH241" s="201"/>
      <c r="AI241" s="201" t="s">
        <v>1986</v>
      </c>
      <c r="AJ241" s="204" t="s">
        <v>101</v>
      </c>
      <c r="AK241" s="201"/>
      <c r="AL241" s="201" t="s">
        <v>973</v>
      </c>
      <c r="AM241" s="201" t="s">
        <v>278</v>
      </c>
      <c r="AN241" s="202">
        <v>45672</v>
      </c>
      <c r="AO241" s="201" t="b">
        <f t="shared" si="7"/>
        <v>0</v>
      </c>
    </row>
    <row r="242" spans="1:41" x14ac:dyDescent="0.2">
      <c r="A242" s="201">
        <v>213</v>
      </c>
      <c r="B242" s="201">
        <v>220</v>
      </c>
      <c r="C242" s="201" t="s">
        <v>1158</v>
      </c>
      <c r="D242" s="201" t="s">
        <v>1159</v>
      </c>
      <c r="E242" s="201"/>
      <c r="F242" s="201" t="s">
        <v>235</v>
      </c>
      <c r="G242" s="201">
        <v>30</v>
      </c>
      <c r="H242" s="201" t="s">
        <v>43</v>
      </c>
      <c r="I242" s="201" t="s">
        <v>97</v>
      </c>
      <c r="J242" s="201" t="s">
        <v>47</v>
      </c>
      <c r="K242" s="201">
        <v>3000</v>
      </c>
      <c r="L242" s="203">
        <f t="shared" si="6"/>
        <v>3000</v>
      </c>
      <c r="M242" s="202">
        <v>36617</v>
      </c>
      <c r="N242" s="201" t="s">
        <v>98</v>
      </c>
      <c r="O242" s="201" t="s">
        <v>368</v>
      </c>
      <c r="P242" s="201" t="s">
        <v>97</v>
      </c>
      <c r="Q242" s="224" t="s">
        <v>1983</v>
      </c>
      <c r="R242" s="201" t="s">
        <v>1984</v>
      </c>
      <c r="S242" s="201"/>
      <c r="T242" s="201" t="s">
        <v>253</v>
      </c>
      <c r="U242" s="201"/>
      <c r="V242" s="201" t="s">
        <v>240</v>
      </c>
      <c r="W242" s="201" t="s">
        <v>97</v>
      </c>
      <c r="X242" s="201" t="s">
        <v>372</v>
      </c>
      <c r="Y242" s="201" t="s">
        <v>97</v>
      </c>
      <c r="Z242" s="201" t="s">
        <v>1985</v>
      </c>
      <c r="AA242" s="201">
        <v>3</v>
      </c>
      <c r="AB242" s="201">
        <v>10</v>
      </c>
      <c r="AC242" s="201"/>
      <c r="AD242" s="201"/>
      <c r="AE242" s="201"/>
      <c r="AF242" s="201"/>
      <c r="AG242" s="201">
        <v>30</v>
      </c>
      <c r="AH242" s="201"/>
      <c r="AI242" s="201" t="s">
        <v>1986</v>
      </c>
      <c r="AJ242" s="204" t="s">
        <v>101</v>
      </c>
      <c r="AK242" s="201"/>
      <c r="AL242" s="201" t="s">
        <v>973</v>
      </c>
      <c r="AM242" s="201" t="s">
        <v>278</v>
      </c>
      <c r="AN242" s="202">
        <v>45672</v>
      </c>
      <c r="AO242" s="201" t="b">
        <f t="shared" si="7"/>
        <v>0</v>
      </c>
    </row>
    <row r="243" spans="1:41" x14ac:dyDescent="0.2">
      <c r="A243" s="201">
        <v>213</v>
      </c>
      <c r="B243" s="201">
        <v>220</v>
      </c>
      <c r="C243" s="201" t="s">
        <v>1158</v>
      </c>
      <c r="D243" s="201" t="s">
        <v>1159</v>
      </c>
      <c r="E243" s="201"/>
      <c r="F243" s="201" t="s">
        <v>235</v>
      </c>
      <c r="G243" s="201">
        <v>30</v>
      </c>
      <c r="H243" s="201" t="s">
        <v>43</v>
      </c>
      <c r="I243" s="201" t="s">
        <v>97</v>
      </c>
      <c r="J243" s="201" t="s">
        <v>47</v>
      </c>
      <c r="K243" s="201">
        <v>3000</v>
      </c>
      <c r="L243" s="203">
        <f t="shared" si="6"/>
        <v>3000</v>
      </c>
      <c r="M243" s="202">
        <v>36617</v>
      </c>
      <c r="N243" s="201" t="s">
        <v>98</v>
      </c>
      <c r="O243" s="201" t="s">
        <v>273</v>
      </c>
      <c r="P243" s="201" t="s">
        <v>97</v>
      </c>
      <c r="Q243" s="224" t="s">
        <v>1983</v>
      </c>
      <c r="R243" s="201" t="s">
        <v>1984</v>
      </c>
      <c r="S243" s="201"/>
      <c r="T243" s="201" t="s">
        <v>253</v>
      </c>
      <c r="U243" s="201"/>
      <c r="V243" s="201" t="s">
        <v>240</v>
      </c>
      <c r="W243" s="201" t="s">
        <v>97</v>
      </c>
      <c r="X243" s="201" t="s">
        <v>372</v>
      </c>
      <c r="Y243" s="201" t="s">
        <v>97</v>
      </c>
      <c r="Z243" s="201" t="s">
        <v>1985</v>
      </c>
      <c r="AA243" s="201">
        <v>3</v>
      </c>
      <c r="AB243" s="201">
        <v>10</v>
      </c>
      <c r="AC243" s="201"/>
      <c r="AD243" s="201"/>
      <c r="AE243" s="201"/>
      <c r="AF243" s="201"/>
      <c r="AG243" s="201">
        <v>30</v>
      </c>
      <c r="AH243" s="201"/>
      <c r="AI243" s="201" t="s">
        <v>1986</v>
      </c>
      <c r="AJ243" s="204" t="s">
        <v>101</v>
      </c>
      <c r="AK243" s="201"/>
      <c r="AL243" s="201" t="s">
        <v>973</v>
      </c>
      <c r="AM243" s="201" t="s">
        <v>278</v>
      </c>
      <c r="AN243" s="202">
        <v>45672</v>
      </c>
      <c r="AO243" s="201" t="b">
        <f t="shared" si="7"/>
        <v>0</v>
      </c>
    </row>
    <row r="244" spans="1:41" x14ac:dyDescent="0.2">
      <c r="A244" s="201">
        <v>213</v>
      </c>
      <c r="B244" s="201">
        <v>220</v>
      </c>
      <c r="C244" s="201" t="s">
        <v>1158</v>
      </c>
      <c r="D244" s="201" t="s">
        <v>1159</v>
      </c>
      <c r="E244" s="201"/>
      <c r="F244" s="201" t="s">
        <v>235</v>
      </c>
      <c r="G244" s="201">
        <v>30</v>
      </c>
      <c r="H244" s="201" t="s">
        <v>43</v>
      </c>
      <c r="I244" s="201" t="s">
        <v>97</v>
      </c>
      <c r="J244" s="201" t="s">
        <v>29</v>
      </c>
      <c r="K244" s="201">
        <v>110</v>
      </c>
      <c r="L244" s="203">
        <f t="shared" si="6"/>
        <v>110</v>
      </c>
      <c r="M244" s="202">
        <v>41000</v>
      </c>
      <c r="N244" s="201" t="s">
        <v>98</v>
      </c>
      <c r="O244" s="201" t="s">
        <v>236</v>
      </c>
      <c r="P244" s="201" t="s">
        <v>97</v>
      </c>
      <c r="Q244" s="224" t="s">
        <v>1161</v>
      </c>
      <c r="R244" s="201" t="s">
        <v>1980</v>
      </c>
      <c r="S244" s="201"/>
      <c r="T244" s="201" t="s">
        <v>246</v>
      </c>
      <c r="U244" s="201"/>
      <c r="V244" s="201" t="s">
        <v>240</v>
      </c>
      <c r="W244" s="201" t="s">
        <v>97</v>
      </c>
      <c r="X244" s="201" t="s">
        <v>241</v>
      </c>
      <c r="Y244" s="201" t="s">
        <v>97</v>
      </c>
      <c r="Z244" s="201" t="s">
        <v>1987</v>
      </c>
      <c r="AA244" s="201">
        <v>3</v>
      </c>
      <c r="AB244" s="201">
        <v>10</v>
      </c>
      <c r="AC244" s="201">
        <v>10</v>
      </c>
      <c r="AD244" s="201"/>
      <c r="AE244" s="201"/>
      <c r="AF244" s="201"/>
      <c r="AG244" s="201">
        <v>300</v>
      </c>
      <c r="AH244" s="201"/>
      <c r="AI244" s="201"/>
      <c r="AJ244" s="204" t="s">
        <v>101</v>
      </c>
      <c r="AK244" s="201"/>
      <c r="AL244" s="201" t="s">
        <v>973</v>
      </c>
      <c r="AM244" s="201" t="s">
        <v>278</v>
      </c>
      <c r="AN244" s="202">
        <v>45672</v>
      </c>
      <c r="AO244" s="201" t="b">
        <f t="shared" si="7"/>
        <v>0</v>
      </c>
    </row>
    <row r="245" spans="1:41" x14ac:dyDescent="0.2">
      <c r="A245" s="201">
        <v>213</v>
      </c>
      <c r="B245" s="201">
        <v>220</v>
      </c>
      <c r="C245" s="201" t="s">
        <v>1158</v>
      </c>
      <c r="D245" s="201" t="s">
        <v>1159</v>
      </c>
      <c r="E245" s="201"/>
      <c r="F245" s="201" t="s">
        <v>596</v>
      </c>
      <c r="G245" s="201">
        <v>7200</v>
      </c>
      <c r="H245" s="201" t="s">
        <v>29</v>
      </c>
      <c r="I245" s="201" t="s">
        <v>97</v>
      </c>
      <c r="J245" s="201" t="s">
        <v>29</v>
      </c>
      <c r="K245" s="201">
        <v>7200</v>
      </c>
      <c r="L245" s="203">
        <f t="shared" si="6"/>
        <v>7200</v>
      </c>
      <c r="M245" s="202">
        <v>41000</v>
      </c>
      <c r="N245" s="201" t="s">
        <v>108</v>
      </c>
      <c r="O245" s="201" t="s">
        <v>258</v>
      </c>
      <c r="P245" s="201" t="s">
        <v>97</v>
      </c>
      <c r="Q245" s="224" t="s">
        <v>1988</v>
      </c>
      <c r="R245" s="201" t="s">
        <v>1751</v>
      </c>
      <c r="S245" s="201"/>
      <c r="T245" s="201" t="s">
        <v>253</v>
      </c>
      <c r="U245" s="201"/>
      <c r="V245" s="201" t="s">
        <v>622</v>
      </c>
      <c r="W245" s="201" t="s">
        <v>278</v>
      </c>
      <c r="X245" s="201"/>
      <c r="Y245" s="201" t="s">
        <v>278</v>
      </c>
      <c r="Z245" s="201"/>
      <c r="AA245" s="201"/>
      <c r="AB245" s="201">
        <v>10</v>
      </c>
      <c r="AC245" s="201"/>
      <c r="AD245" s="201"/>
      <c r="AE245" s="201"/>
      <c r="AF245" s="201"/>
      <c r="AG245" s="201">
        <v>10</v>
      </c>
      <c r="AH245" s="201"/>
      <c r="AI245" s="201"/>
      <c r="AJ245" s="204" t="s">
        <v>101</v>
      </c>
      <c r="AK245" s="201" t="s">
        <v>1989</v>
      </c>
      <c r="AL245" s="201" t="s">
        <v>973</v>
      </c>
      <c r="AM245" s="201" t="s">
        <v>278</v>
      </c>
      <c r="AN245" s="202">
        <v>45672</v>
      </c>
      <c r="AO245" s="201" t="b">
        <f t="shared" si="7"/>
        <v>1</v>
      </c>
    </row>
    <row r="246" spans="1:41" x14ac:dyDescent="0.2">
      <c r="A246" s="201">
        <v>213</v>
      </c>
      <c r="B246" s="201">
        <v>220</v>
      </c>
      <c r="C246" s="201" t="s">
        <v>1158</v>
      </c>
      <c r="D246" s="201" t="s">
        <v>1159</v>
      </c>
      <c r="E246" s="201"/>
      <c r="F246" s="201" t="s">
        <v>596</v>
      </c>
      <c r="G246" s="201">
        <v>7200</v>
      </c>
      <c r="H246" s="201" t="s">
        <v>29</v>
      </c>
      <c r="I246" s="201" t="s">
        <v>97</v>
      </c>
      <c r="J246" s="201" t="s">
        <v>29</v>
      </c>
      <c r="K246" s="201">
        <v>7200</v>
      </c>
      <c r="L246" s="203">
        <f t="shared" si="6"/>
        <v>7200</v>
      </c>
      <c r="M246" s="202">
        <v>41000</v>
      </c>
      <c r="N246" s="201" t="s">
        <v>108</v>
      </c>
      <c r="O246" s="201" t="s">
        <v>236</v>
      </c>
      <c r="P246" s="201" t="s">
        <v>97</v>
      </c>
      <c r="Q246" s="224" t="s">
        <v>1988</v>
      </c>
      <c r="R246" s="201" t="s">
        <v>1751</v>
      </c>
      <c r="S246" s="201"/>
      <c r="T246" s="201" t="s">
        <v>253</v>
      </c>
      <c r="U246" s="201"/>
      <c r="V246" s="201" t="s">
        <v>622</v>
      </c>
      <c r="W246" s="201" t="s">
        <v>278</v>
      </c>
      <c r="X246" s="201"/>
      <c r="Y246" s="201" t="s">
        <v>278</v>
      </c>
      <c r="Z246" s="201"/>
      <c r="AA246" s="201"/>
      <c r="AB246" s="201">
        <v>10</v>
      </c>
      <c r="AC246" s="201"/>
      <c r="AD246" s="201"/>
      <c r="AE246" s="201"/>
      <c r="AF246" s="201"/>
      <c r="AG246" s="201">
        <v>10</v>
      </c>
      <c r="AH246" s="201"/>
      <c r="AI246" s="201"/>
      <c r="AJ246" s="204" t="s">
        <v>101</v>
      </c>
      <c r="AK246" s="201" t="s">
        <v>1989</v>
      </c>
      <c r="AL246" s="201" t="s">
        <v>973</v>
      </c>
      <c r="AM246" s="201" t="s">
        <v>278</v>
      </c>
      <c r="AN246" s="202">
        <v>45672</v>
      </c>
      <c r="AO246" s="201" t="b">
        <f t="shared" si="7"/>
        <v>1</v>
      </c>
    </row>
    <row r="247" spans="1:41" x14ac:dyDescent="0.2">
      <c r="A247" s="201">
        <v>213</v>
      </c>
      <c r="B247" s="201">
        <v>220</v>
      </c>
      <c r="C247" s="201" t="s">
        <v>1158</v>
      </c>
      <c r="D247" s="201" t="s">
        <v>1159</v>
      </c>
      <c r="E247" s="201"/>
      <c r="F247" s="201" t="s">
        <v>596</v>
      </c>
      <c r="G247" s="201">
        <v>7200</v>
      </c>
      <c r="H247" s="201" t="s">
        <v>29</v>
      </c>
      <c r="I247" s="201" t="s">
        <v>97</v>
      </c>
      <c r="J247" s="201" t="s">
        <v>47</v>
      </c>
      <c r="K247" s="201">
        <v>3000</v>
      </c>
      <c r="L247" s="203">
        <f t="shared" si="6"/>
        <v>3000</v>
      </c>
      <c r="M247" s="202">
        <v>36251</v>
      </c>
      <c r="N247" s="201" t="s">
        <v>108</v>
      </c>
      <c r="O247" s="201" t="s">
        <v>258</v>
      </c>
      <c r="P247" s="201" t="s">
        <v>97</v>
      </c>
      <c r="Q247" s="224" t="s">
        <v>1990</v>
      </c>
      <c r="R247" s="201" t="s">
        <v>1991</v>
      </c>
      <c r="S247" s="201"/>
      <c r="T247" s="201" t="s">
        <v>246</v>
      </c>
      <c r="U247" s="201"/>
      <c r="V247" s="201" t="s">
        <v>650</v>
      </c>
      <c r="W247" s="201" t="s">
        <v>278</v>
      </c>
      <c r="X247" s="201"/>
      <c r="Y247" s="201" t="s">
        <v>278</v>
      </c>
      <c r="Z247" s="201"/>
      <c r="AA247" s="201"/>
      <c r="AB247" s="201">
        <v>10</v>
      </c>
      <c r="AC247" s="201">
        <v>6</v>
      </c>
      <c r="AD247" s="201"/>
      <c r="AE247" s="201"/>
      <c r="AF247" s="201"/>
      <c r="AG247" s="201">
        <v>60</v>
      </c>
      <c r="AH247" s="201"/>
      <c r="AI247" s="201"/>
      <c r="AJ247" s="204" t="s">
        <v>101</v>
      </c>
      <c r="AK247" s="201"/>
      <c r="AL247" s="201" t="s">
        <v>973</v>
      </c>
      <c r="AM247" s="201" t="s">
        <v>278</v>
      </c>
      <c r="AN247" s="202">
        <v>45672</v>
      </c>
      <c r="AO247" s="201" t="b">
        <f t="shared" si="7"/>
        <v>0</v>
      </c>
    </row>
    <row r="248" spans="1:41" x14ac:dyDescent="0.2">
      <c r="A248" s="201">
        <v>217</v>
      </c>
      <c r="B248" s="201">
        <v>224</v>
      </c>
      <c r="C248" s="201" t="s">
        <v>1992</v>
      </c>
      <c r="D248" s="201" t="s">
        <v>1993</v>
      </c>
      <c r="E248" s="201"/>
      <c r="F248" s="201" t="s">
        <v>596</v>
      </c>
      <c r="G248" s="201">
        <v>0.6</v>
      </c>
      <c r="H248" s="201" t="s">
        <v>29</v>
      </c>
      <c r="I248" s="201" t="s">
        <v>278</v>
      </c>
      <c r="J248" s="201" t="s">
        <v>29</v>
      </c>
      <c r="K248" s="201">
        <v>0.6</v>
      </c>
      <c r="L248" s="203">
        <f t="shared" si="6"/>
        <v>0.6</v>
      </c>
      <c r="M248" s="202">
        <v>44774</v>
      </c>
      <c r="N248" s="201" t="s">
        <v>250</v>
      </c>
      <c r="O248" s="201" t="s">
        <v>270</v>
      </c>
      <c r="P248" s="201" t="s">
        <v>97</v>
      </c>
      <c r="Q248" s="224" t="s">
        <v>1994</v>
      </c>
      <c r="R248" s="201" t="s">
        <v>1995</v>
      </c>
      <c r="S248" s="201"/>
      <c r="T248" s="201" t="s">
        <v>253</v>
      </c>
      <c r="U248" s="201" t="s">
        <v>1996</v>
      </c>
      <c r="V248" s="201" t="s">
        <v>642</v>
      </c>
      <c r="W248" s="201" t="s">
        <v>97</v>
      </c>
      <c r="X248" s="201" t="s">
        <v>241</v>
      </c>
      <c r="Y248" s="201" t="s">
        <v>97</v>
      </c>
      <c r="Z248" s="201" t="s">
        <v>1997</v>
      </c>
      <c r="AA248" s="201">
        <v>3</v>
      </c>
      <c r="AB248" s="201">
        <v>10</v>
      </c>
      <c r="AC248" s="201"/>
      <c r="AD248" s="201"/>
      <c r="AE248" s="201"/>
      <c r="AF248" s="201"/>
      <c r="AG248" s="201">
        <v>30</v>
      </c>
      <c r="AH248" s="201"/>
      <c r="AI248" s="201" t="s">
        <v>1998</v>
      </c>
      <c r="AJ248" s="204" t="s">
        <v>101</v>
      </c>
      <c r="AK248" s="201" t="s">
        <v>1999</v>
      </c>
      <c r="AL248" s="201" t="s">
        <v>2000</v>
      </c>
      <c r="AM248" s="201" t="s">
        <v>97</v>
      </c>
      <c r="AN248" s="202">
        <v>45672</v>
      </c>
      <c r="AO248" s="201" t="b">
        <f t="shared" si="7"/>
        <v>1</v>
      </c>
    </row>
    <row r="249" spans="1:41" x14ac:dyDescent="0.2">
      <c r="A249" s="201">
        <v>218</v>
      </c>
      <c r="B249" s="201">
        <v>225</v>
      </c>
      <c r="C249" s="201" t="s">
        <v>1168</v>
      </c>
      <c r="D249" s="201" t="s">
        <v>1169</v>
      </c>
      <c r="E249" s="201"/>
      <c r="F249" s="201" t="s">
        <v>235</v>
      </c>
      <c r="G249" s="201">
        <v>3</v>
      </c>
      <c r="H249" s="201" t="s">
        <v>47</v>
      </c>
      <c r="I249" s="201" t="s">
        <v>97</v>
      </c>
      <c r="J249" s="201" t="s">
        <v>47</v>
      </c>
      <c r="K249" s="201">
        <v>3</v>
      </c>
      <c r="L249" s="203">
        <f t="shared" si="6"/>
        <v>3</v>
      </c>
      <c r="M249" s="202">
        <v>36892</v>
      </c>
      <c r="N249" s="201" t="s">
        <v>98</v>
      </c>
      <c r="O249" s="201" t="s">
        <v>236</v>
      </c>
      <c r="P249" s="201" t="s">
        <v>97</v>
      </c>
      <c r="Q249" s="224" t="s">
        <v>2001</v>
      </c>
      <c r="R249" s="201" t="s">
        <v>2002</v>
      </c>
      <c r="S249" s="201"/>
      <c r="T249" s="201" t="s">
        <v>253</v>
      </c>
      <c r="U249" s="201"/>
      <c r="V249" s="201">
        <v>90</v>
      </c>
      <c r="W249" s="201" t="s">
        <v>97</v>
      </c>
      <c r="X249" s="201" t="s">
        <v>551</v>
      </c>
      <c r="Y249" s="201" t="s">
        <v>97</v>
      </c>
      <c r="Z249" s="201" t="s">
        <v>2003</v>
      </c>
      <c r="AA249" s="201">
        <v>3</v>
      </c>
      <c r="AB249" s="201">
        <v>10</v>
      </c>
      <c r="AC249" s="201"/>
      <c r="AD249" s="201">
        <v>3</v>
      </c>
      <c r="AE249" s="201"/>
      <c r="AF249" s="201"/>
      <c r="AG249" s="201">
        <v>100</v>
      </c>
      <c r="AH249" s="201"/>
      <c r="AI249" s="201" t="s">
        <v>2004</v>
      </c>
      <c r="AJ249" s="204" t="s">
        <v>101</v>
      </c>
      <c r="AK249" s="201" t="s">
        <v>2005</v>
      </c>
      <c r="AL249" s="201" t="s">
        <v>1172</v>
      </c>
      <c r="AM249" s="201" t="s">
        <v>278</v>
      </c>
      <c r="AN249" s="202">
        <v>45672</v>
      </c>
      <c r="AO249" s="201" t="b">
        <f t="shared" si="7"/>
        <v>1</v>
      </c>
    </row>
    <row r="250" spans="1:41" x14ac:dyDescent="0.2">
      <c r="A250" s="201">
        <v>218</v>
      </c>
      <c r="B250" s="201">
        <v>225</v>
      </c>
      <c r="C250" s="201" t="s">
        <v>1168</v>
      </c>
      <c r="D250" s="201" t="s">
        <v>1169</v>
      </c>
      <c r="E250" s="201"/>
      <c r="F250" s="201" t="s">
        <v>235</v>
      </c>
      <c r="G250" s="201">
        <v>3</v>
      </c>
      <c r="H250" s="201" t="s">
        <v>47</v>
      </c>
      <c r="I250" s="201" t="s">
        <v>97</v>
      </c>
      <c r="J250" s="201" t="s">
        <v>43</v>
      </c>
      <c r="K250" s="201">
        <v>1</v>
      </c>
      <c r="L250" s="203">
        <f t="shared" si="6"/>
        <v>1</v>
      </c>
      <c r="M250" s="202">
        <v>33695</v>
      </c>
      <c r="N250" s="201" t="s">
        <v>98</v>
      </c>
      <c r="O250" s="201" t="s">
        <v>236</v>
      </c>
      <c r="P250" s="201" t="s">
        <v>97</v>
      </c>
      <c r="Q250" s="224" t="s">
        <v>2006</v>
      </c>
      <c r="R250" s="201" t="s">
        <v>2007</v>
      </c>
      <c r="S250" s="201"/>
      <c r="T250" s="201" t="s">
        <v>253</v>
      </c>
      <c r="U250" s="201"/>
      <c r="V250" s="201" t="s">
        <v>1550</v>
      </c>
      <c r="W250" s="201" t="s">
        <v>97</v>
      </c>
      <c r="X250" s="201" t="s">
        <v>551</v>
      </c>
      <c r="Y250" s="201" t="s">
        <v>97</v>
      </c>
      <c r="Z250" s="201" t="s">
        <v>2008</v>
      </c>
      <c r="AA250" s="201">
        <v>3</v>
      </c>
      <c r="AB250" s="201">
        <v>10</v>
      </c>
      <c r="AC250" s="201"/>
      <c r="AD250" s="201">
        <v>10</v>
      </c>
      <c r="AE250" s="201"/>
      <c r="AF250" s="201"/>
      <c r="AG250" s="201">
        <v>300</v>
      </c>
      <c r="AH250" s="201" t="s">
        <v>2009</v>
      </c>
      <c r="AI250" s="201"/>
      <c r="AJ250" s="204" t="s">
        <v>101</v>
      </c>
      <c r="AK250" s="201"/>
      <c r="AL250" s="201" t="s">
        <v>1172</v>
      </c>
      <c r="AM250" s="201" t="s">
        <v>278</v>
      </c>
      <c r="AN250" s="202">
        <v>45672</v>
      </c>
      <c r="AO250" s="201" t="b">
        <f t="shared" si="7"/>
        <v>0</v>
      </c>
    </row>
    <row r="251" spans="1:41" x14ac:dyDescent="0.2">
      <c r="A251" s="201">
        <v>218</v>
      </c>
      <c r="B251" s="201">
        <v>225</v>
      </c>
      <c r="C251" s="201" t="s">
        <v>1168</v>
      </c>
      <c r="D251" s="201" t="s">
        <v>1169</v>
      </c>
      <c r="E251" s="201"/>
      <c r="F251" s="201" t="s">
        <v>235</v>
      </c>
      <c r="G251" s="201">
        <v>3</v>
      </c>
      <c r="H251" s="201" t="s">
        <v>47</v>
      </c>
      <c r="I251" s="201" t="s">
        <v>97</v>
      </c>
      <c r="J251" s="201" t="s">
        <v>47</v>
      </c>
      <c r="K251" s="201">
        <v>3</v>
      </c>
      <c r="L251" s="203">
        <f t="shared" si="6"/>
        <v>3</v>
      </c>
      <c r="M251" s="202">
        <v>36892</v>
      </c>
      <c r="N251" s="201" t="s">
        <v>98</v>
      </c>
      <c r="O251" s="201" t="s">
        <v>258</v>
      </c>
      <c r="P251" s="201" t="s">
        <v>97</v>
      </c>
      <c r="Q251" s="224" t="s">
        <v>2001</v>
      </c>
      <c r="R251" s="201" t="s">
        <v>2010</v>
      </c>
      <c r="S251" s="201"/>
      <c r="T251" s="201" t="s">
        <v>253</v>
      </c>
      <c r="U251" s="201"/>
      <c r="V251" s="201">
        <v>90</v>
      </c>
      <c r="W251" s="201" t="s">
        <v>97</v>
      </c>
      <c r="X251" s="201" t="s">
        <v>551</v>
      </c>
      <c r="Y251" s="201" t="s">
        <v>97</v>
      </c>
      <c r="Z251" s="201" t="s">
        <v>2003</v>
      </c>
      <c r="AA251" s="201">
        <v>3</v>
      </c>
      <c r="AB251" s="201">
        <v>10</v>
      </c>
      <c r="AC251" s="201"/>
      <c r="AD251" s="201">
        <v>3</v>
      </c>
      <c r="AE251" s="201"/>
      <c r="AF251" s="201"/>
      <c r="AG251" s="201">
        <v>100</v>
      </c>
      <c r="AH251" s="201"/>
      <c r="AI251" s="201" t="s">
        <v>2004</v>
      </c>
      <c r="AJ251" s="204" t="s">
        <v>101</v>
      </c>
      <c r="AK251" s="201"/>
      <c r="AL251" s="201" t="s">
        <v>1172</v>
      </c>
      <c r="AM251" s="201" t="s">
        <v>278</v>
      </c>
      <c r="AN251" s="202">
        <v>45672</v>
      </c>
      <c r="AO251" s="201" t="b">
        <f t="shared" si="7"/>
        <v>1</v>
      </c>
    </row>
    <row r="252" spans="1:41" x14ac:dyDescent="0.2">
      <c r="A252" s="201">
        <v>218</v>
      </c>
      <c r="B252" s="201">
        <v>225</v>
      </c>
      <c r="C252" s="201" t="s">
        <v>1168</v>
      </c>
      <c r="D252" s="201" t="s">
        <v>1169</v>
      </c>
      <c r="E252" s="201"/>
      <c r="F252" s="201" t="s">
        <v>596</v>
      </c>
      <c r="G252" s="201">
        <v>1300</v>
      </c>
      <c r="H252" s="201" t="s">
        <v>47</v>
      </c>
      <c r="I252" s="201" t="s">
        <v>278</v>
      </c>
      <c r="J252" s="201" t="s">
        <v>47</v>
      </c>
      <c r="K252" s="201">
        <v>1300</v>
      </c>
      <c r="L252" s="203">
        <f t="shared" si="6"/>
        <v>1300</v>
      </c>
      <c r="M252" s="202">
        <v>36251</v>
      </c>
      <c r="N252" s="201" t="s">
        <v>108</v>
      </c>
      <c r="O252" s="201" t="s">
        <v>258</v>
      </c>
      <c r="P252" s="201" t="s">
        <v>97</v>
      </c>
      <c r="Q252" s="224" t="s">
        <v>2011</v>
      </c>
      <c r="R252" s="201" t="s">
        <v>2012</v>
      </c>
      <c r="S252" s="201"/>
      <c r="T252" s="201" t="s">
        <v>246</v>
      </c>
      <c r="U252" s="201"/>
      <c r="V252" s="201" t="s">
        <v>784</v>
      </c>
      <c r="W252" s="201" t="s">
        <v>278</v>
      </c>
      <c r="X252" s="201"/>
      <c r="Y252" s="201" t="s">
        <v>278</v>
      </c>
      <c r="Z252" s="201" t="s">
        <v>2013</v>
      </c>
      <c r="AA252" s="201"/>
      <c r="AB252" s="201">
        <v>10</v>
      </c>
      <c r="AC252" s="201">
        <v>6</v>
      </c>
      <c r="AD252" s="201"/>
      <c r="AE252" s="201"/>
      <c r="AF252" s="201"/>
      <c r="AG252" s="201">
        <v>60</v>
      </c>
      <c r="AH252" s="201"/>
      <c r="AI252" s="201" t="s">
        <v>2014</v>
      </c>
      <c r="AJ252" s="204" t="s">
        <v>101</v>
      </c>
      <c r="AK252" s="201"/>
      <c r="AL252" s="201" t="s">
        <v>1172</v>
      </c>
      <c r="AM252" s="201" t="s">
        <v>278</v>
      </c>
      <c r="AN252" s="202">
        <v>45672</v>
      </c>
      <c r="AO252" s="201" t="b">
        <f t="shared" si="7"/>
        <v>1</v>
      </c>
    </row>
    <row r="253" spans="1:41" x14ac:dyDescent="0.2">
      <c r="A253" s="201">
        <v>218</v>
      </c>
      <c r="B253" s="201">
        <v>225</v>
      </c>
      <c r="C253" s="201" t="s">
        <v>1168</v>
      </c>
      <c r="D253" s="201" t="s">
        <v>1169</v>
      </c>
      <c r="E253" s="201"/>
      <c r="F253" s="201" t="s">
        <v>596</v>
      </c>
      <c r="G253" s="201">
        <v>1300</v>
      </c>
      <c r="H253" s="201" t="s">
        <v>47</v>
      </c>
      <c r="I253" s="201" t="s">
        <v>278</v>
      </c>
      <c r="J253" s="201" t="s">
        <v>47</v>
      </c>
      <c r="K253" s="201">
        <v>1300</v>
      </c>
      <c r="L253" s="203">
        <f t="shared" si="6"/>
        <v>1300</v>
      </c>
      <c r="M253" s="202">
        <v>36251</v>
      </c>
      <c r="N253" s="201" t="s">
        <v>108</v>
      </c>
      <c r="O253" s="201" t="s">
        <v>236</v>
      </c>
      <c r="P253" s="201" t="s">
        <v>97</v>
      </c>
      <c r="Q253" s="224" t="s">
        <v>2011</v>
      </c>
      <c r="R253" s="201" t="s">
        <v>2012</v>
      </c>
      <c r="S253" s="201"/>
      <c r="T253" s="201" t="s">
        <v>246</v>
      </c>
      <c r="U253" s="201"/>
      <c r="V253" s="201" t="s">
        <v>784</v>
      </c>
      <c r="W253" s="201" t="s">
        <v>278</v>
      </c>
      <c r="X253" s="201"/>
      <c r="Y253" s="201" t="s">
        <v>278</v>
      </c>
      <c r="Z253" s="201" t="s">
        <v>2013</v>
      </c>
      <c r="AA253" s="201"/>
      <c r="AB253" s="201">
        <v>10</v>
      </c>
      <c r="AC253" s="201">
        <v>6</v>
      </c>
      <c r="AD253" s="201"/>
      <c r="AE253" s="201"/>
      <c r="AF253" s="201"/>
      <c r="AG253" s="201">
        <v>60</v>
      </c>
      <c r="AH253" s="201"/>
      <c r="AI253" s="201" t="s">
        <v>2014</v>
      </c>
      <c r="AJ253" s="204" t="s">
        <v>101</v>
      </c>
      <c r="AK253" s="201"/>
      <c r="AL253" s="201" t="s">
        <v>1172</v>
      </c>
      <c r="AM253" s="201" t="s">
        <v>278</v>
      </c>
      <c r="AN253" s="202">
        <v>45672</v>
      </c>
      <c r="AO253" s="201" t="b">
        <f t="shared" si="7"/>
        <v>1</v>
      </c>
    </row>
    <row r="254" spans="1:41" x14ac:dyDescent="0.2">
      <c r="A254" s="201">
        <v>219</v>
      </c>
      <c r="B254" s="201">
        <v>226</v>
      </c>
      <c r="C254" s="201" t="s">
        <v>2015</v>
      </c>
      <c r="D254" s="201" t="s">
        <v>2016</v>
      </c>
      <c r="E254" s="201"/>
      <c r="F254" s="201" t="s">
        <v>235</v>
      </c>
      <c r="G254" s="201">
        <v>20</v>
      </c>
      <c r="H254" s="201" t="s">
        <v>47</v>
      </c>
      <c r="I254" s="201" t="s">
        <v>97</v>
      </c>
      <c r="J254" s="201" t="s">
        <v>47</v>
      </c>
      <c r="K254" s="201">
        <v>20</v>
      </c>
      <c r="L254" s="203">
        <f t="shared" si="6"/>
        <v>20</v>
      </c>
      <c r="M254" s="202">
        <v>36892</v>
      </c>
      <c r="N254" s="201" t="s">
        <v>98</v>
      </c>
      <c r="O254" s="201" t="s">
        <v>236</v>
      </c>
      <c r="P254" s="201" t="s">
        <v>97</v>
      </c>
      <c r="Q254" s="224" t="s">
        <v>1040</v>
      </c>
      <c r="R254" s="201" t="s">
        <v>2017</v>
      </c>
      <c r="S254" s="201"/>
      <c r="T254" s="201" t="s">
        <v>246</v>
      </c>
      <c r="U254" s="201"/>
      <c r="V254" s="201" t="s">
        <v>240</v>
      </c>
      <c r="W254" s="201" t="s">
        <v>97</v>
      </c>
      <c r="X254" s="201" t="s">
        <v>551</v>
      </c>
      <c r="Y254" s="201" t="s">
        <v>97</v>
      </c>
      <c r="Z254" s="201" t="s">
        <v>2018</v>
      </c>
      <c r="AA254" s="201">
        <v>3</v>
      </c>
      <c r="AB254" s="201">
        <v>10</v>
      </c>
      <c r="AC254" s="201">
        <v>10</v>
      </c>
      <c r="AD254" s="201"/>
      <c r="AE254" s="201"/>
      <c r="AF254" s="201"/>
      <c r="AG254" s="201">
        <v>300</v>
      </c>
      <c r="AH254" s="201"/>
      <c r="AI254" s="201" t="s">
        <v>2019</v>
      </c>
      <c r="AJ254" s="204" t="s">
        <v>101</v>
      </c>
      <c r="AK254" s="201" t="s">
        <v>473</v>
      </c>
      <c r="AL254" s="201" t="s">
        <v>2020</v>
      </c>
      <c r="AM254" s="201" t="s">
        <v>278</v>
      </c>
      <c r="AN254" s="202">
        <v>45672</v>
      </c>
      <c r="AO254" s="201" t="b">
        <f t="shared" si="7"/>
        <v>1</v>
      </c>
    </row>
    <row r="255" spans="1:41" x14ac:dyDescent="0.2">
      <c r="A255" s="201">
        <v>219</v>
      </c>
      <c r="B255" s="201">
        <v>226</v>
      </c>
      <c r="C255" s="201" t="s">
        <v>2015</v>
      </c>
      <c r="D255" s="201" t="s">
        <v>2016</v>
      </c>
      <c r="E255" s="201"/>
      <c r="F255" s="201" t="s">
        <v>235</v>
      </c>
      <c r="G255" s="201">
        <v>20</v>
      </c>
      <c r="H255" s="201" t="s">
        <v>47</v>
      </c>
      <c r="I255" s="201" t="s">
        <v>97</v>
      </c>
      <c r="J255" s="201" t="s">
        <v>43</v>
      </c>
      <c r="K255" s="201">
        <v>20</v>
      </c>
      <c r="L255" s="203">
        <f t="shared" si="6"/>
        <v>20</v>
      </c>
      <c r="M255" s="202">
        <v>33725</v>
      </c>
      <c r="N255" s="201" t="s">
        <v>98</v>
      </c>
      <c r="O255" s="201" t="s">
        <v>236</v>
      </c>
      <c r="P255" s="201" t="s">
        <v>97</v>
      </c>
      <c r="Q255" s="224" t="s">
        <v>1040</v>
      </c>
      <c r="R255" s="201" t="s">
        <v>2021</v>
      </c>
      <c r="S255" s="201"/>
      <c r="T255" s="201" t="s">
        <v>246</v>
      </c>
      <c r="U255" s="201"/>
      <c r="V255" s="201" t="s">
        <v>240</v>
      </c>
      <c r="W255" s="201" t="s">
        <v>97</v>
      </c>
      <c r="X255" s="201" t="s">
        <v>2022</v>
      </c>
      <c r="Y255" s="201" t="s">
        <v>97</v>
      </c>
      <c r="Z255" s="201" t="s">
        <v>483</v>
      </c>
      <c r="AA255" s="201">
        <v>3</v>
      </c>
      <c r="AB255" s="201">
        <v>10</v>
      </c>
      <c r="AC255" s="201">
        <v>10</v>
      </c>
      <c r="AD255" s="201"/>
      <c r="AE255" s="201"/>
      <c r="AF255" s="201"/>
      <c r="AG255" s="201">
        <v>300</v>
      </c>
      <c r="AH255" s="201"/>
      <c r="AI255" s="201" t="s">
        <v>3494</v>
      </c>
      <c r="AJ255" s="204" t="s">
        <v>101</v>
      </c>
      <c r="AK255" s="201"/>
      <c r="AL255" s="201" t="s">
        <v>2020</v>
      </c>
      <c r="AM255" s="201" t="s">
        <v>278</v>
      </c>
      <c r="AN255" s="202">
        <v>45672</v>
      </c>
      <c r="AO255" s="201" t="b">
        <f t="shared" si="7"/>
        <v>0</v>
      </c>
    </row>
    <row r="256" spans="1:41" x14ac:dyDescent="0.2">
      <c r="A256" s="201">
        <v>219</v>
      </c>
      <c r="B256" s="201">
        <v>226</v>
      </c>
      <c r="C256" s="201" t="s">
        <v>2015</v>
      </c>
      <c r="D256" s="201" t="s">
        <v>2016</v>
      </c>
      <c r="E256" s="201"/>
      <c r="F256" s="201" t="s">
        <v>235</v>
      </c>
      <c r="G256" s="201">
        <v>20</v>
      </c>
      <c r="H256" s="201" t="s">
        <v>47</v>
      </c>
      <c r="I256" s="201" t="s">
        <v>97</v>
      </c>
      <c r="J256" s="201" t="s">
        <v>47</v>
      </c>
      <c r="K256" s="201">
        <v>20</v>
      </c>
      <c r="L256" s="203">
        <f t="shared" si="6"/>
        <v>20</v>
      </c>
      <c r="M256" s="202">
        <v>36892</v>
      </c>
      <c r="N256" s="201" t="s">
        <v>98</v>
      </c>
      <c r="O256" s="201" t="s">
        <v>1906</v>
      </c>
      <c r="P256" s="201" t="s">
        <v>97</v>
      </c>
      <c r="Q256" s="224" t="s">
        <v>1040</v>
      </c>
      <c r="R256" s="201" t="s">
        <v>2023</v>
      </c>
      <c r="S256" s="201"/>
      <c r="T256" s="201" t="s">
        <v>246</v>
      </c>
      <c r="U256" s="201"/>
      <c r="V256" s="201" t="s">
        <v>240</v>
      </c>
      <c r="W256" s="201" t="s">
        <v>97</v>
      </c>
      <c r="X256" s="201" t="s">
        <v>551</v>
      </c>
      <c r="Y256" s="201" t="s">
        <v>97</v>
      </c>
      <c r="Z256" s="201" t="s">
        <v>2018</v>
      </c>
      <c r="AA256" s="201">
        <v>3</v>
      </c>
      <c r="AB256" s="201">
        <v>10</v>
      </c>
      <c r="AC256" s="201">
        <v>10</v>
      </c>
      <c r="AD256" s="201"/>
      <c r="AE256" s="201"/>
      <c r="AF256" s="201"/>
      <c r="AG256" s="201">
        <v>300</v>
      </c>
      <c r="AH256" s="201"/>
      <c r="AI256" s="201" t="s">
        <v>2019</v>
      </c>
      <c r="AJ256" s="204" t="s">
        <v>101</v>
      </c>
      <c r="AK256" s="201"/>
      <c r="AL256" s="201" t="s">
        <v>2020</v>
      </c>
      <c r="AM256" s="201" t="s">
        <v>278</v>
      </c>
      <c r="AN256" s="202">
        <v>45672</v>
      </c>
      <c r="AO256" s="201" t="b">
        <f t="shared" si="7"/>
        <v>1</v>
      </c>
    </row>
    <row r="257" spans="1:41" x14ac:dyDescent="0.2">
      <c r="A257" s="201">
        <v>222</v>
      </c>
      <c r="B257" s="201" t="s">
        <v>2024</v>
      </c>
      <c r="C257" s="201" t="s">
        <v>2025</v>
      </c>
      <c r="D257" s="201" t="s">
        <v>2026</v>
      </c>
      <c r="E257" s="201"/>
      <c r="F257" s="201" t="s">
        <v>235</v>
      </c>
      <c r="G257" s="201">
        <v>70</v>
      </c>
      <c r="H257" s="201" t="s">
        <v>45</v>
      </c>
      <c r="I257" s="201" t="s">
        <v>278</v>
      </c>
      <c r="J257" s="201" t="s">
        <v>45</v>
      </c>
      <c r="K257" s="201">
        <v>70</v>
      </c>
      <c r="L257" s="203">
        <f t="shared" si="6"/>
        <v>70</v>
      </c>
      <c r="M257" s="202">
        <v>41400</v>
      </c>
      <c r="N257" s="201" t="s">
        <v>98</v>
      </c>
      <c r="O257" s="201" t="s">
        <v>270</v>
      </c>
      <c r="P257" s="201" t="s">
        <v>97</v>
      </c>
      <c r="Q257" s="211" t="s">
        <v>2027</v>
      </c>
      <c r="R257" s="201" t="s">
        <v>2028</v>
      </c>
      <c r="S257" s="201"/>
      <c r="T257" s="201" t="s">
        <v>253</v>
      </c>
      <c r="U257" s="201"/>
      <c r="V257" s="201" t="s">
        <v>263</v>
      </c>
      <c r="W257" s="201" t="s">
        <v>97</v>
      </c>
      <c r="X257" s="201" t="s">
        <v>2029</v>
      </c>
      <c r="Y257" s="201" t="s">
        <v>97</v>
      </c>
      <c r="Z257" s="201" t="s">
        <v>453</v>
      </c>
      <c r="AA257" s="201">
        <v>3</v>
      </c>
      <c r="AB257" s="201">
        <v>10</v>
      </c>
      <c r="AC257" s="201"/>
      <c r="AD257" s="201">
        <v>10</v>
      </c>
      <c r="AE257" s="201">
        <v>10</v>
      </c>
      <c r="AF257" s="201"/>
      <c r="AG257" s="201">
        <v>3000</v>
      </c>
      <c r="AH257" s="201"/>
      <c r="AI257" s="201"/>
      <c r="AJ257" s="204" t="s">
        <v>101</v>
      </c>
      <c r="AK257" s="201"/>
      <c r="AL257" s="201" t="s">
        <v>2030</v>
      </c>
      <c r="AM257" s="201" t="s">
        <v>97</v>
      </c>
      <c r="AN257" s="202">
        <v>45672</v>
      </c>
      <c r="AO257" s="201" t="b">
        <f t="shared" si="7"/>
        <v>1</v>
      </c>
    </row>
    <row r="258" spans="1:41" x14ac:dyDescent="0.2">
      <c r="A258" s="201">
        <v>222</v>
      </c>
      <c r="B258" s="201" t="s">
        <v>2024</v>
      </c>
      <c r="C258" s="201" t="s">
        <v>2025</v>
      </c>
      <c r="D258" s="201" t="s">
        <v>2026</v>
      </c>
      <c r="E258" s="201"/>
      <c r="F258" s="201" t="s">
        <v>235</v>
      </c>
      <c r="G258" s="201">
        <v>70</v>
      </c>
      <c r="H258" s="201" t="s">
        <v>45</v>
      </c>
      <c r="I258" s="201" t="s">
        <v>278</v>
      </c>
      <c r="J258" s="201" t="s">
        <v>45</v>
      </c>
      <c r="K258" s="201">
        <v>70</v>
      </c>
      <c r="L258" s="203">
        <f t="shared" si="6"/>
        <v>70</v>
      </c>
      <c r="M258" s="202">
        <v>41400</v>
      </c>
      <c r="N258" s="201" t="s">
        <v>98</v>
      </c>
      <c r="O258" s="201" t="s">
        <v>2031</v>
      </c>
      <c r="P258" s="201" t="s">
        <v>97</v>
      </c>
      <c r="Q258" s="211" t="s">
        <v>2027</v>
      </c>
      <c r="R258" s="201" t="s">
        <v>2028</v>
      </c>
      <c r="S258" s="201"/>
      <c r="T258" s="201" t="s">
        <v>253</v>
      </c>
      <c r="U258" s="201"/>
      <c r="V258" s="201" t="s">
        <v>263</v>
      </c>
      <c r="W258" s="201" t="s">
        <v>97</v>
      </c>
      <c r="X258" s="201" t="s">
        <v>2029</v>
      </c>
      <c r="Y258" s="201" t="s">
        <v>97</v>
      </c>
      <c r="Z258" s="201" t="s">
        <v>453</v>
      </c>
      <c r="AA258" s="201">
        <v>3</v>
      </c>
      <c r="AB258" s="201">
        <v>10</v>
      </c>
      <c r="AC258" s="201"/>
      <c r="AD258" s="201">
        <v>10</v>
      </c>
      <c r="AE258" s="201">
        <v>10</v>
      </c>
      <c r="AF258" s="201"/>
      <c r="AG258" s="201">
        <v>3000</v>
      </c>
      <c r="AH258" s="201"/>
      <c r="AI258" s="201"/>
      <c r="AJ258" s="204" t="s">
        <v>101</v>
      </c>
      <c r="AK258" s="201"/>
      <c r="AL258" s="201" t="s">
        <v>2030</v>
      </c>
      <c r="AM258" s="201" t="s">
        <v>97</v>
      </c>
      <c r="AN258" s="202">
        <v>45672</v>
      </c>
      <c r="AO258" s="201" t="b">
        <f t="shared" si="7"/>
        <v>1</v>
      </c>
    </row>
    <row r="259" spans="1:41" x14ac:dyDescent="0.2">
      <c r="A259" s="201">
        <v>223</v>
      </c>
      <c r="B259" s="201">
        <v>228</v>
      </c>
      <c r="C259" s="201" t="s">
        <v>2032</v>
      </c>
      <c r="D259" s="201" t="s">
        <v>2033</v>
      </c>
      <c r="E259" s="201"/>
      <c r="F259" s="201" t="s">
        <v>235</v>
      </c>
      <c r="G259" s="201">
        <v>8</v>
      </c>
      <c r="H259" s="201" t="s">
        <v>45</v>
      </c>
      <c r="I259" s="201" t="s">
        <v>278</v>
      </c>
      <c r="J259" s="201" t="s">
        <v>45</v>
      </c>
      <c r="K259" s="201">
        <v>8</v>
      </c>
      <c r="L259" s="203">
        <f t="shared" si="6"/>
        <v>8</v>
      </c>
      <c r="M259" s="202">
        <v>41899</v>
      </c>
      <c r="N259" s="201" t="s">
        <v>98</v>
      </c>
      <c r="O259" s="201" t="s">
        <v>236</v>
      </c>
      <c r="P259" s="201" t="s">
        <v>97</v>
      </c>
      <c r="Q259" s="224" t="s">
        <v>2034</v>
      </c>
      <c r="R259" s="201" t="s">
        <v>2035</v>
      </c>
      <c r="S259" s="201"/>
      <c r="T259" s="201" t="s">
        <v>253</v>
      </c>
      <c r="U259" s="201" t="s">
        <v>2036</v>
      </c>
      <c r="V259" s="201" t="s">
        <v>2037</v>
      </c>
      <c r="W259" s="201" t="s">
        <v>97</v>
      </c>
      <c r="X259" s="201" t="s">
        <v>2038</v>
      </c>
      <c r="Y259" s="201" t="s">
        <v>97</v>
      </c>
      <c r="Z259" s="201" t="s">
        <v>2039</v>
      </c>
      <c r="AA259" s="201">
        <v>3</v>
      </c>
      <c r="AB259" s="201">
        <v>10</v>
      </c>
      <c r="AC259" s="201"/>
      <c r="AD259" s="201"/>
      <c r="AE259" s="201">
        <v>3</v>
      </c>
      <c r="AF259" s="201"/>
      <c r="AG259" s="201">
        <v>100</v>
      </c>
      <c r="AH259" s="201"/>
      <c r="AI259" s="201" t="s">
        <v>2040</v>
      </c>
      <c r="AJ259" s="204" t="s">
        <v>101</v>
      </c>
      <c r="AK259" s="201"/>
      <c r="AL259" s="201" t="s">
        <v>2020</v>
      </c>
      <c r="AM259" s="201" t="s">
        <v>278</v>
      </c>
      <c r="AN259" s="202">
        <v>45672</v>
      </c>
      <c r="AO259" s="201" t="b">
        <f t="shared" si="7"/>
        <v>1</v>
      </c>
    </row>
    <row r="260" spans="1:41" x14ac:dyDescent="0.2">
      <c r="A260" s="201">
        <v>224</v>
      </c>
      <c r="B260" s="201">
        <v>229</v>
      </c>
      <c r="C260" s="201" t="s">
        <v>1175</v>
      </c>
      <c r="D260" s="201" t="s">
        <v>1176</v>
      </c>
      <c r="E260" s="201"/>
      <c r="F260" s="201" t="s">
        <v>235</v>
      </c>
      <c r="G260" s="201">
        <v>260</v>
      </c>
      <c r="H260" s="201" t="s">
        <v>29</v>
      </c>
      <c r="I260" s="201" t="s">
        <v>97</v>
      </c>
      <c r="J260" s="201" t="s">
        <v>29</v>
      </c>
      <c r="K260" s="201">
        <v>260</v>
      </c>
      <c r="L260" s="203">
        <f t="shared" si="6"/>
        <v>260</v>
      </c>
      <c r="M260" s="202">
        <v>40483</v>
      </c>
      <c r="N260" s="201" t="s">
        <v>250</v>
      </c>
      <c r="O260" s="201" t="s">
        <v>368</v>
      </c>
      <c r="P260" s="201" t="s">
        <v>97</v>
      </c>
      <c r="Q260" s="224" t="s">
        <v>1178</v>
      </c>
      <c r="R260" s="201" t="s">
        <v>2041</v>
      </c>
      <c r="S260" s="201"/>
      <c r="T260" s="201" t="s">
        <v>246</v>
      </c>
      <c r="U260" s="201"/>
      <c r="V260" s="201" t="s">
        <v>365</v>
      </c>
      <c r="W260" s="201" t="s">
        <v>97</v>
      </c>
      <c r="X260" s="201" t="s">
        <v>2042</v>
      </c>
      <c r="Y260" s="201" t="s">
        <v>97</v>
      </c>
      <c r="Z260" s="201" t="s">
        <v>2042</v>
      </c>
      <c r="AA260" s="201">
        <v>3</v>
      </c>
      <c r="AB260" s="201">
        <v>10</v>
      </c>
      <c r="AC260" s="201">
        <v>10</v>
      </c>
      <c r="AD260" s="201"/>
      <c r="AE260" s="201"/>
      <c r="AF260" s="201"/>
      <c r="AG260" s="201">
        <v>300</v>
      </c>
      <c r="AH260" s="201"/>
      <c r="AI260" s="201"/>
      <c r="AJ260" s="204" t="s">
        <v>101</v>
      </c>
      <c r="AK260" s="201" t="s">
        <v>2043</v>
      </c>
      <c r="AL260" s="201" t="s">
        <v>1179</v>
      </c>
      <c r="AM260" s="201" t="s">
        <v>278</v>
      </c>
      <c r="AN260" s="202">
        <v>45672</v>
      </c>
      <c r="AO260" s="201" t="b">
        <f t="shared" si="7"/>
        <v>1</v>
      </c>
    </row>
    <row r="261" spans="1:41" x14ac:dyDescent="0.2">
      <c r="A261" s="201">
        <v>224</v>
      </c>
      <c r="B261" s="201">
        <v>229</v>
      </c>
      <c r="C261" s="201" t="s">
        <v>1175</v>
      </c>
      <c r="D261" s="201" t="s">
        <v>1176</v>
      </c>
      <c r="E261" s="201"/>
      <c r="F261" s="201" t="s">
        <v>235</v>
      </c>
      <c r="G261" s="201">
        <v>260</v>
      </c>
      <c r="H261" s="201" t="s">
        <v>29</v>
      </c>
      <c r="I261" s="201" t="s">
        <v>97</v>
      </c>
      <c r="J261" s="201" t="s">
        <v>43</v>
      </c>
      <c r="K261" s="201">
        <v>1000</v>
      </c>
      <c r="L261" s="203">
        <f t="shared" ref="L261:L324" si="8">IF(K261="--","--",ROUND(K261,2-(1+INT(LOG10(ABS(K261))))))</f>
        <v>1000</v>
      </c>
      <c r="M261" s="202">
        <v>33298</v>
      </c>
      <c r="N261" s="201" t="s">
        <v>98</v>
      </c>
      <c r="O261" s="201" t="s">
        <v>353</v>
      </c>
      <c r="P261" s="201" t="s">
        <v>97</v>
      </c>
      <c r="Q261" s="224" t="s">
        <v>2044</v>
      </c>
      <c r="R261" s="201" t="s">
        <v>2045</v>
      </c>
      <c r="S261" s="201"/>
      <c r="T261" s="201" t="s">
        <v>253</v>
      </c>
      <c r="U261" s="201"/>
      <c r="V261" s="201" t="s">
        <v>2046</v>
      </c>
      <c r="W261" s="201" t="s">
        <v>278</v>
      </c>
      <c r="X261" s="201" t="s">
        <v>2047</v>
      </c>
      <c r="Y261" s="201" t="s">
        <v>97</v>
      </c>
      <c r="Z261" s="201" t="s">
        <v>2048</v>
      </c>
      <c r="AA261" s="201">
        <v>3</v>
      </c>
      <c r="AB261" s="201">
        <v>10</v>
      </c>
      <c r="AC261" s="201"/>
      <c r="AD261" s="201"/>
      <c r="AE261" s="201">
        <v>10</v>
      </c>
      <c r="AF261" s="201"/>
      <c r="AG261" s="201">
        <v>300</v>
      </c>
      <c r="AH261" s="201"/>
      <c r="AI261" s="201"/>
      <c r="AJ261" s="204" t="s">
        <v>101</v>
      </c>
      <c r="AK261" s="201"/>
      <c r="AL261" s="201" t="s">
        <v>1179</v>
      </c>
      <c r="AM261" s="201" t="s">
        <v>278</v>
      </c>
      <c r="AN261" s="202">
        <v>45672</v>
      </c>
      <c r="AO261" s="201" t="b">
        <f t="shared" ref="AO261:AO324" si="9">H261=J261</f>
        <v>0</v>
      </c>
    </row>
    <row r="262" spans="1:41" x14ac:dyDescent="0.2">
      <c r="A262" s="201">
        <v>224</v>
      </c>
      <c r="B262" s="201">
        <v>229</v>
      </c>
      <c r="C262" s="201" t="s">
        <v>1175</v>
      </c>
      <c r="D262" s="201" t="s">
        <v>1176</v>
      </c>
      <c r="E262" s="201"/>
      <c r="F262" s="201" t="s">
        <v>235</v>
      </c>
      <c r="G262" s="201">
        <v>260</v>
      </c>
      <c r="H262" s="201" t="s">
        <v>29</v>
      </c>
      <c r="I262" s="201" t="s">
        <v>97</v>
      </c>
      <c r="J262" s="201" t="s">
        <v>47</v>
      </c>
      <c r="K262" s="201">
        <v>2000</v>
      </c>
      <c r="L262" s="203">
        <f t="shared" si="8"/>
        <v>2000</v>
      </c>
      <c r="M262" s="202">
        <v>36557</v>
      </c>
      <c r="N262" s="201" t="s">
        <v>98</v>
      </c>
      <c r="O262" s="201" t="s">
        <v>368</v>
      </c>
      <c r="P262" s="201" t="s">
        <v>97</v>
      </c>
      <c r="Q262" s="224" t="s">
        <v>2049</v>
      </c>
      <c r="R262" s="201" t="s">
        <v>2050</v>
      </c>
      <c r="S262" s="201"/>
      <c r="T262" s="201" t="s">
        <v>253</v>
      </c>
      <c r="U262" s="201"/>
      <c r="V262" s="201" t="s">
        <v>2051</v>
      </c>
      <c r="W262" s="201" t="s">
        <v>97</v>
      </c>
      <c r="X262" s="201" t="s">
        <v>757</v>
      </c>
      <c r="Y262" s="201" t="s">
        <v>97</v>
      </c>
      <c r="Z262" s="201" t="s">
        <v>2048</v>
      </c>
      <c r="AA262" s="201">
        <v>3</v>
      </c>
      <c r="AB262" s="201">
        <v>10</v>
      </c>
      <c r="AC262" s="201"/>
      <c r="AD262" s="201"/>
      <c r="AE262" s="201"/>
      <c r="AF262" s="201"/>
      <c r="AG262" s="201">
        <v>30</v>
      </c>
      <c r="AH262" s="201"/>
      <c r="AI262" s="201"/>
      <c r="AJ262" s="204" t="s">
        <v>101</v>
      </c>
      <c r="AK262" s="201"/>
      <c r="AL262" s="201" t="s">
        <v>1179</v>
      </c>
      <c r="AM262" s="201" t="s">
        <v>278</v>
      </c>
      <c r="AN262" s="202">
        <v>45672</v>
      </c>
      <c r="AO262" s="201" t="b">
        <f t="shared" si="9"/>
        <v>0</v>
      </c>
    </row>
    <row r="263" spans="1:41" x14ac:dyDescent="0.2">
      <c r="A263" s="201">
        <v>224</v>
      </c>
      <c r="B263" s="201">
        <v>229</v>
      </c>
      <c r="C263" s="201" t="s">
        <v>1175</v>
      </c>
      <c r="D263" s="201" t="s">
        <v>1176</v>
      </c>
      <c r="E263" s="201"/>
      <c r="F263" s="201" t="s">
        <v>235</v>
      </c>
      <c r="G263" s="201">
        <v>260</v>
      </c>
      <c r="H263" s="201" t="s">
        <v>29</v>
      </c>
      <c r="I263" s="201" t="s">
        <v>97</v>
      </c>
      <c r="J263" s="201" t="s">
        <v>47</v>
      </c>
      <c r="K263" s="201">
        <v>2000</v>
      </c>
      <c r="L263" s="203">
        <f t="shared" si="8"/>
        <v>2000</v>
      </c>
      <c r="M263" s="202">
        <v>36557</v>
      </c>
      <c r="N263" s="201" t="s">
        <v>98</v>
      </c>
      <c r="O263" s="201" t="s">
        <v>847</v>
      </c>
      <c r="P263" s="201" t="s">
        <v>97</v>
      </c>
      <c r="Q263" s="224" t="s">
        <v>2049</v>
      </c>
      <c r="R263" s="201" t="s">
        <v>2050</v>
      </c>
      <c r="S263" s="201"/>
      <c r="T263" s="201" t="s">
        <v>253</v>
      </c>
      <c r="U263" s="201"/>
      <c r="V263" s="201" t="s">
        <v>2051</v>
      </c>
      <c r="W263" s="201" t="s">
        <v>97</v>
      </c>
      <c r="X263" s="201" t="s">
        <v>757</v>
      </c>
      <c r="Y263" s="201" t="s">
        <v>97</v>
      </c>
      <c r="Z263" s="201" t="s">
        <v>2048</v>
      </c>
      <c r="AA263" s="201">
        <v>3</v>
      </c>
      <c r="AB263" s="201">
        <v>10</v>
      </c>
      <c r="AC263" s="201"/>
      <c r="AD263" s="201"/>
      <c r="AE263" s="201"/>
      <c r="AF263" s="201"/>
      <c r="AG263" s="201">
        <v>30</v>
      </c>
      <c r="AH263" s="201"/>
      <c r="AI263" s="201"/>
      <c r="AJ263" s="204" t="s">
        <v>101</v>
      </c>
      <c r="AK263" s="201"/>
      <c r="AL263" s="201" t="s">
        <v>1179</v>
      </c>
      <c r="AM263" s="201" t="s">
        <v>278</v>
      </c>
      <c r="AN263" s="202">
        <v>45672</v>
      </c>
      <c r="AO263" s="201" t="b">
        <f t="shared" si="9"/>
        <v>0</v>
      </c>
    </row>
    <row r="264" spans="1:41" x14ac:dyDescent="0.2">
      <c r="A264" s="201">
        <v>224</v>
      </c>
      <c r="B264" s="201">
        <v>229</v>
      </c>
      <c r="C264" s="201" t="s">
        <v>1175</v>
      </c>
      <c r="D264" s="201" t="s">
        <v>1176</v>
      </c>
      <c r="E264" s="201"/>
      <c r="F264" s="201" t="s">
        <v>235</v>
      </c>
      <c r="G264" s="201">
        <v>260</v>
      </c>
      <c r="H264" s="201" t="s">
        <v>29</v>
      </c>
      <c r="I264" s="201" t="s">
        <v>97</v>
      </c>
      <c r="J264" s="201" t="s">
        <v>47</v>
      </c>
      <c r="K264" s="201">
        <v>2000</v>
      </c>
      <c r="L264" s="203">
        <f t="shared" si="8"/>
        <v>2000</v>
      </c>
      <c r="M264" s="202">
        <v>36557</v>
      </c>
      <c r="N264" s="201" t="s">
        <v>98</v>
      </c>
      <c r="O264" s="201" t="s">
        <v>363</v>
      </c>
      <c r="P264" s="201" t="s">
        <v>97</v>
      </c>
      <c r="Q264" s="224" t="s">
        <v>2049</v>
      </c>
      <c r="R264" s="201" t="s">
        <v>2050</v>
      </c>
      <c r="S264" s="201"/>
      <c r="T264" s="201" t="s">
        <v>253</v>
      </c>
      <c r="U264" s="201"/>
      <c r="V264" s="201" t="s">
        <v>2051</v>
      </c>
      <c r="W264" s="201" t="s">
        <v>97</v>
      </c>
      <c r="X264" s="201" t="s">
        <v>757</v>
      </c>
      <c r="Y264" s="201" t="s">
        <v>97</v>
      </c>
      <c r="Z264" s="201" t="s">
        <v>2048</v>
      </c>
      <c r="AA264" s="201">
        <v>3</v>
      </c>
      <c r="AB264" s="201">
        <v>10</v>
      </c>
      <c r="AC264" s="201"/>
      <c r="AD264" s="201"/>
      <c r="AE264" s="201"/>
      <c r="AF264" s="201"/>
      <c r="AG264" s="201">
        <v>30</v>
      </c>
      <c r="AH264" s="201"/>
      <c r="AI264" s="201"/>
      <c r="AJ264" s="204" t="s">
        <v>101</v>
      </c>
      <c r="AK264" s="201"/>
      <c r="AL264" s="201" t="s">
        <v>1179</v>
      </c>
      <c r="AM264" s="201" t="s">
        <v>278</v>
      </c>
      <c r="AN264" s="202">
        <v>45672</v>
      </c>
      <c r="AO264" s="201" t="b">
        <f t="shared" si="9"/>
        <v>0</v>
      </c>
    </row>
    <row r="265" spans="1:41" x14ac:dyDescent="0.2">
      <c r="A265" s="201">
        <v>224</v>
      </c>
      <c r="B265" s="201">
        <v>229</v>
      </c>
      <c r="C265" s="201" t="s">
        <v>1175</v>
      </c>
      <c r="D265" s="201" t="s">
        <v>1176</v>
      </c>
      <c r="E265" s="201"/>
      <c r="F265" s="201" t="s">
        <v>235</v>
      </c>
      <c r="G265" s="201">
        <v>260</v>
      </c>
      <c r="H265" s="201" t="s">
        <v>29</v>
      </c>
      <c r="I265" s="201" t="s">
        <v>97</v>
      </c>
      <c r="J265" s="201" t="s">
        <v>45</v>
      </c>
      <c r="K265" s="201">
        <v>9000</v>
      </c>
      <c r="L265" s="203">
        <f t="shared" si="8"/>
        <v>9000</v>
      </c>
      <c r="M265" s="202">
        <v>40066</v>
      </c>
      <c r="N265" s="201" t="s">
        <v>98</v>
      </c>
      <c r="O265" s="201" t="s">
        <v>270</v>
      </c>
      <c r="P265" s="201" t="s">
        <v>97</v>
      </c>
      <c r="Q265" s="224" t="s">
        <v>2052</v>
      </c>
      <c r="R265" s="201" t="s">
        <v>2053</v>
      </c>
      <c r="S265" s="201"/>
      <c r="T265" s="201" t="s">
        <v>246</v>
      </c>
      <c r="U265" s="201"/>
      <c r="V265" s="201" t="s">
        <v>263</v>
      </c>
      <c r="W265" s="201" t="s">
        <v>278</v>
      </c>
      <c r="X265" s="201" t="s">
        <v>2054</v>
      </c>
      <c r="Y265" s="201" t="s">
        <v>97</v>
      </c>
      <c r="Z265" s="201" t="s">
        <v>2048</v>
      </c>
      <c r="AA265" s="201">
        <v>3</v>
      </c>
      <c r="AB265" s="201">
        <v>10</v>
      </c>
      <c r="AC265" s="201">
        <v>3</v>
      </c>
      <c r="AD265" s="201"/>
      <c r="AE265" s="201"/>
      <c r="AF265" s="201"/>
      <c r="AG265" s="201">
        <v>100</v>
      </c>
      <c r="AH265" s="201"/>
      <c r="AI265" s="201"/>
      <c r="AJ265" s="204" t="s">
        <v>101</v>
      </c>
      <c r="AK265" s="201"/>
      <c r="AL265" s="201" t="s">
        <v>1179</v>
      </c>
      <c r="AM265" s="201" t="s">
        <v>278</v>
      </c>
      <c r="AN265" s="202">
        <v>45672</v>
      </c>
      <c r="AO265" s="201" t="b">
        <f t="shared" si="9"/>
        <v>0</v>
      </c>
    </row>
    <row r="266" spans="1:41" x14ac:dyDescent="0.2">
      <c r="A266" s="201">
        <v>224</v>
      </c>
      <c r="B266" s="201">
        <v>229</v>
      </c>
      <c r="C266" s="201" t="s">
        <v>1175</v>
      </c>
      <c r="D266" s="201" t="s">
        <v>1176</v>
      </c>
      <c r="E266" s="201"/>
      <c r="F266" s="201" t="s">
        <v>596</v>
      </c>
      <c r="G266" s="201">
        <v>22000</v>
      </c>
      <c r="H266" s="201" t="s">
        <v>29</v>
      </c>
      <c r="I266" s="201" t="s">
        <v>278</v>
      </c>
      <c r="J266" s="201" t="s">
        <v>29</v>
      </c>
      <c r="K266" s="201">
        <v>22000</v>
      </c>
      <c r="L266" s="203">
        <f t="shared" si="8"/>
        <v>22000</v>
      </c>
      <c r="M266" s="202">
        <v>40483</v>
      </c>
      <c r="N266" s="201" t="s">
        <v>250</v>
      </c>
      <c r="O266" s="201" t="s">
        <v>270</v>
      </c>
      <c r="P266" s="201" t="s">
        <v>97</v>
      </c>
      <c r="Q266" s="224" t="s">
        <v>2055</v>
      </c>
      <c r="R266" s="201" t="s">
        <v>2056</v>
      </c>
      <c r="S266" s="201"/>
      <c r="T266" s="201" t="s">
        <v>283</v>
      </c>
      <c r="U266" s="201"/>
      <c r="V266" s="201" t="s">
        <v>816</v>
      </c>
      <c r="W266" s="201" t="s">
        <v>97</v>
      </c>
      <c r="X266" s="201" t="s">
        <v>2042</v>
      </c>
      <c r="Y266" s="201" t="s">
        <v>97</v>
      </c>
      <c r="Z266" s="201" t="s">
        <v>2042</v>
      </c>
      <c r="AA266" s="201">
        <v>3</v>
      </c>
      <c r="AB266" s="201">
        <v>10</v>
      </c>
      <c r="AC266" s="201"/>
      <c r="AD266" s="201"/>
      <c r="AE266" s="201"/>
      <c r="AF266" s="201"/>
      <c r="AG266" s="201">
        <v>30</v>
      </c>
      <c r="AH266" s="201"/>
      <c r="AI266" s="201"/>
      <c r="AJ266" s="204" t="s">
        <v>101</v>
      </c>
      <c r="AK266" s="201" t="s">
        <v>2057</v>
      </c>
      <c r="AL266" s="201" t="s">
        <v>1179</v>
      </c>
      <c r="AM266" s="201" t="s">
        <v>278</v>
      </c>
      <c r="AN266" s="202">
        <v>45672</v>
      </c>
      <c r="AO266" s="201" t="b">
        <f t="shared" si="9"/>
        <v>1</v>
      </c>
    </row>
    <row r="267" spans="1:41" x14ac:dyDescent="0.2">
      <c r="A267" s="201">
        <v>225</v>
      </c>
      <c r="B267" s="201">
        <v>231</v>
      </c>
      <c r="C267" s="201" t="s">
        <v>2058</v>
      </c>
      <c r="D267" s="201" t="s">
        <v>2059</v>
      </c>
      <c r="E267" s="201"/>
      <c r="F267" s="201" t="s">
        <v>235</v>
      </c>
      <c r="G267" s="201">
        <v>6100</v>
      </c>
      <c r="H267" s="201" t="s">
        <v>36</v>
      </c>
      <c r="I267" s="201" t="s">
        <v>278</v>
      </c>
      <c r="J267" s="201" t="s">
        <v>36</v>
      </c>
      <c r="K267" s="201">
        <v>6100</v>
      </c>
      <c r="L267" s="203">
        <f t="shared" si="8"/>
        <v>6100</v>
      </c>
      <c r="M267" s="202">
        <v>45356</v>
      </c>
      <c r="N267" s="201" t="s">
        <v>98</v>
      </c>
      <c r="O267" s="201" t="s">
        <v>363</v>
      </c>
      <c r="P267" s="201" t="s">
        <v>97</v>
      </c>
      <c r="Q267" s="224" t="s">
        <v>2060</v>
      </c>
      <c r="R267" s="201" t="s">
        <v>2061</v>
      </c>
      <c r="S267" s="201"/>
      <c r="T267" s="201" t="s">
        <v>253</v>
      </c>
      <c r="U267" s="201"/>
      <c r="V267" s="201" t="s">
        <v>240</v>
      </c>
      <c r="W267" s="201" t="s">
        <v>97</v>
      </c>
      <c r="X267" s="201" t="s">
        <v>241</v>
      </c>
      <c r="Y267" s="201" t="s">
        <v>97</v>
      </c>
      <c r="Z267" s="201" t="s">
        <v>464</v>
      </c>
      <c r="AA267" s="201">
        <v>3</v>
      </c>
      <c r="AB267" s="201">
        <v>10</v>
      </c>
      <c r="AC267" s="201"/>
      <c r="AD267" s="201"/>
      <c r="AE267" s="201">
        <v>3</v>
      </c>
      <c r="AF267" s="201"/>
      <c r="AG267" s="201">
        <v>100</v>
      </c>
      <c r="AH267" s="201"/>
      <c r="AI267" s="201" t="s">
        <v>2062</v>
      </c>
      <c r="AJ267" s="211" t="s">
        <v>157</v>
      </c>
      <c r="AK267" s="201"/>
      <c r="AL267" s="201" t="s">
        <v>2063</v>
      </c>
      <c r="AM267" s="201" t="s">
        <v>97</v>
      </c>
      <c r="AN267" s="202">
        <v>45672</v>
      </c>
      <c r="AO267" s="201" t="b">
        <f t="shared" si="9"/>
        <v>1</v>
      </c>
    </row>
    <row r="268" spans="1:41" x14ac:dyDescent="0.2">
      <c r="A268" s="201">
        <v>225</v>
      </c>
      <c r="B268" s="201">
        <v>231</v>
      </c>
      <c r="C268" s="201" t="s">
        <v>2058</v>
      </c>
      <c r="D268" s="201" t="s">
        <v>2059</v>
      </c>
      <c r="E268" s="201"/>
      <c r="F268" s="201" t="s">
        <v>596</v>
      </c>
      <c r="G268" s="201">
        <v>570000</v>
      </c>
      <c r="H268" s="201" t="s">
        <v>36</v>
      </c>
      <c r="I268" s="201" t="s">
        <v>278</v>
      </c>
      <c r="J268" s="201" t="s">
        <v>36</v>
      </c>
      <c r="K268" s="201">
        <v>570000</v>
      </c>
      <c r="L268" s="203">
        <f t="shared" si="8"/>
        <v>570000</v>
      </c>
      <c r="M268" s="202">
        <v>45356</v>
      </c>
      <c r="N268" s="201" t="s">
        <v>98</v>
      </c>
      <c r="O268" s="201" t="s">
        <v>363</v>
      </c>
      <c r="P268" s="201" t="s">
        <v>97</v>
      </c>
      <c r="Q268" s="224" t="s">
        <v>2064</v>
      </c>
      <c r="R268" s="201" t="s">
        <v>2065</v>
      </c>
      <c r="S268" s="201"/>
      <c r="T268" s="201" t="s">
        <v>253</v>
      </c>
      <c r="U268" s="201"/>
      <c r="V268" s="201" t="s">
        <v>876</v>
      </c>
      <c r="W268" s="201" t="s">
        <v>278</v>
      </c>
      <c r="X268" s="201"/>
      <c r="Y268" s="201" t="s">
        <v>97</v>
      </c>
      <c r="Z268" s="201" t="s">
        <v>464</v>
      </c>
      <c r="AA268" s="201">
        <v>3</v>
      </c>
      <c r="AB268" s="201">
        <v>10</v>
      </c>
      <c r="AC268" s="201"/>
      <c r="AD268" s="201"/>
      <c r="AE268" s="201">
        <v>3</v>
      </c>
      <c r="AF268" s="201"/>
      <c r="AG268" s="201">
        <v>100</v>
      </c>
      <c r="AH268" s="201"/>
      <c r="AI268" s="201" t="s">
        <v>2062</v>
      </c>
      <c r="AJ268" s="211" t="s">
        <v>157</v>
      </c>
      <c r="AK268" s="201"/>
      <c r="AL268" s="201" t="s">
        <v>2063</v>
      </c>
      <c r="AM268" s="201" t="s">
        <v>97</v>
      </c>
      <c r="AN268" s="202">
        <v>45672</v>
      </c>
      <c r="AO268" s="201" t="b">
        <f t="shared" si="9"/>
        <v>1</v>
      </c>
    </row>
    <row r="269" spans="1:41" x14ac:dyDescent="0.2">
      <c r="A269" s="201">
        <v>226</v>
      </c>
      <c r="B269" s="201">
        <v>232</v>
      </c>
      <c r="C269" s="201" t="s">
        <v>1180</v>
      </c>
      <c r="D269" s="201" t="s">
        <v>3570</v>
      </c>
      <c r="E269" s="201"/>
      <c r="F269" s="201" t="s">
        <v>235</v>
      </c>
      <c r="G269" s="201">
        <v>9</v>
      </c>
      <c r="H269" s="201" t="s">
        <v>43</v>
      </c>
      <c r="I269" s="201" t="s">
        <v>97</v>
      </c>
      <c r="J269" s="201" t="s">
        <v>43</v>
      </c>
      <c r="K269" s="201">
        <v>9</v>
      </c>
      <c r="L269" s="203">
        <f t="shared" si="8"/>
        <v>9</v>
      </c>
      <c r="M269" s="202">
        <v>38197</v>
      </c>
      <c r="N269" s="201" t="s">
        <v>267</v>
      </c>
      <c r="O269" s="201" t="s">
        <v>236</v>
      </c>
      <c r="P269" s="201" t="s">
        <v>97</v>
      </c>
      <c r="Q269" s="224" t="s">
        <v>156</v>
      </c>
      <c r="R269" s="201" t="s">
        <v>2066</v>
      </c>
      <c r="S269" s="201"/>
      <c r="T269" s="201" t="s">
        <v>239</v>
      </c>
      <c r="U269" s="201"/>
      <c r="V269" s="201" t="s">
        <v>2051</v>
      </c>
      <c r="W269" s="201" t="s">
        <v>97</v>
      </c>
      <c r="X269" s="201" t="s">
        <v>241</v>
      </c>
      <c r="Y269" s="201" t="s">
        <v>97</v>
      </c>
      <c r="Z269" s="201" t="s">
        <v>2067</v>
      </c>
      <c r="AA269" s="201">
        <v>3</v>
      </c>
      <c r="AB269" s="201">
        <v>10</v>
      </c>
      <c r="AC269" s="201"/>
      <c r="AD269" s="201"/>
      <c r="AE269" s="201">
        <v>10</v>
      </c>
      <c r="AF269" s="201"/>
      <c r="AG269" s="201">
        <v>300</v>
      </c>
      <c r="AH269" s="201"/>
      <c r="AI269" s="201"/>
      <c r="AJ269" s="204" t="s">
        <v>101</v>
      </c>
      <c r="AK269" s="201" t="s">
        <v>2068</v>
      </c>
      <c r="AL269" s="201" t="s">
        <v>1183</v>
      </c>
      <c r="AM269" s="201" t="s">
        <v>278</v>
      </c>
      <c r="AN269" s="202">
        <v>45672</v>
      </c>
      <c r="AO269" s="201" t="b">
        <f t="shared" si="9"/>
        <v>1</v>
      </c>
    </row>
    <row r="270" spans="1:41" x14ac:dyDescent="0.2">
      <c r="A270" s="201">
        <v>226</v>
      </c>
      <c r="B270" s="201">
        <v>232</v>
      </c>
      <c r="C270" s="201" t="s">
        <v>1180</v>
      </c>
      <c r="D270" s="201" t="s">
        <v>3570</v>
      </c>
      <c r="E270" s="201"/>
      <c r="F270" s="201" t="s">
        <v>235</v>
      </c>
      <c r="G270" s="201">
        <v>9</v>
      </c>
      <c r="H270" s="201" t="s">
        <v>43</v>
      </c>
      <c r="I270" s="201" t="s">
        <v>97</v>
      </c>
      <c r="J270" s="201" t="s">
        <v>47</v>
      </c>
      <c r="K270" s="201">
        <v>0.8</v>
      </c>
      <c r="L270" s="203">
        <f t="shared" si="8"/>
        <v>0.8</v>
      </c>
      <c r="M270" s="202">
        <v>37226</v>
      </c>
      <c r="N270" s="201" t="s">
        <v>108</v>
      </c>
      <c r="O270" s="201" t="s">
        <v>410</v>
      </c>
      <c r="P270" s="201" t="s">
        <v>97</v>
      </c>
      <c r="Q270" s="224" t="s">
        <v>2069</v>
      </c>
      <c r="R270" s="201" t="s">
        <v>2070</v>
      </c>
      <c r="S270" s="201"/>
      <c r="T270" s="201" t="s">
        <v>246</v>
      </c>
      <c r="U270" s="201"/>
      <c r="V270" s="201" t="s">
        <v>2071</v>
      </c>
      <c r="W270" s="201" t="s">
        <v>97</v>
      </c>
      <c r="X270" s="201" t="s">
        <v>285</v>
      </c>
      <c r="Y270" s="201" t="s">
        <v>278</v>
      </c>
      <c r="Z270" s="201"/>
      <c r="AA270" s="201"/>
      <c r="AB270" s="201">
        <v>10</v>
      </c>
      <c r="AC270" s="201">
        <v>10</v>
      </c>
      <c r="AD270" s="201">
        <v>3</v>
      </c>
      <c r="AE270" s="201"/>
      <c r="AF270" s="201"/>
      <c r="AG270" s="201">
        <v>300</v>
      </c>
      <c r="AH270" s="201"/>
      <c r="AI270" s="201"/>
      <c r="AJ270" s="204" t="s">
        <v>101</v>
      </c>
      <c r="AK270" s="201"/>
      <c r="AL270" s="201" t="s">
        <v>1183</v>
      </c>
      <c r="AM270" s="201" t="s">
        <v>278</v>
      </c>
      <c r="AN270" s="202">
        <v>45672</v>
      </c>
      <c r="AO270" s="201" t="b">
        <f t="shared" si="9"/>
        <v>0</v>
      </c>
    </row>
    <row r="271" spans="1:41" x14ac:dyDescent="0.2">
      <c r="A271" s="201">
        <v>226</v>
      </c>
      <c r="B271" s="201">
        <v>232</v>
      </c>
      <c r="C271" s="201" t="s">
        <v>1180</v>
      </c>
      <c r="D271" s="201" t="s">
        <v>3570</v>
      </c>
      <c r="E271" s="201"/>
      <c r="F271" s="201" t="s">
        <v>596</v>
      </c>
      <c r="G271" s="201">
        <v>51</v>
      </c>
      <c r="H271" s="201" t="s">
        <v>36</v>
      </c>
      <c r="I271" s="201" t="s">
        <v>278</v>
      </c>
      <c r="J271" s="201" t="s">
        <v>36</v>
      </c>
      <c r="K271" s="201">
        <v>51</v>
      </c>
      <c r="L271" s="203">
        <f t="shared" si="8"/>
        <v>51</v>
      </c>
      <c r="M271" s="202">
        <v>45083</v>
      </c>
      <c r="N271" s="201" t="s">
        <v>98</v>
      </c>
      <c r="O271" s="201" t="s">
        <v>353</v>
      </c>
      <c r="P271" s="201" t="s">
        <v>97</v>
      </c>
      <c r="Q271" s="224" t="s">
        <v>2072</v>
      </c>
      <c r="R271" s="201" t="s">
        <v>2073</v>
      </c>
      <c r="S271" s="201"/>
      <c r="T271" s="201" t="s">
        <v>246</v>
      </c>
      <c r="U271" s="201"/>
      <c r="V271" s="201" t="s">
        <v>2074</v>
      </c>
      <c r="W271" s="201" t="s">
        <v>278</v>
      </c>
      <c r="X271" s="201" t="s">
        <v>2075</v>
      </c>
      <c r="Y271" s="201" t="s">
        <v>97</v>
      </c>
      <c r="Z271" s="201" t="s">
        <v>2076</v>
      </c>
      <c r="AA271" s="201">
        <v>3</v>
      </c>
      <c r="AB271" s="201">
        <v>10</v>
      </c>
      <c r="AC271" s="201">
        <v>10</v>
      </c>
      <c r="AD271" s="201"/>
      <c r="AE271" s="201">
        <v>10</v>
      </c>
      <c r="AF271" s="201"/>
      <c r="AG271" s="201">
        <v>3000</v>
      </c>
      <c r="AH271" s="201"/>
      <c r="AI271" s="201" t="s">
        <v>2077</v>
      </c>
      <c r="AJ271" s="211" t="s">
        <v>157</v>
      </c>
      <c r="AK271" s="201"/>
      <c r="AL271" s="201" t="s">
        <v>1183</v>
      </c>
      <c r="AM271" s="201" t="s">
        <v>97</v>
      </c>
      <c r="AN271" s="202">
        <v>45672</v>
      </c>
      <c r="AO271" s="201" t="b">
        <f t="shared" si="9"/>
        <v>1</v>
      </c>
    </row>
    <row r="272" spans="1:41" x14ac:dyDescent="0.2">
      <c r="A272" s="201">
        <v>227</v>
      </c>
      <c r="B272" s="201">
        <v>233</v>
      </c>
      <c r="C272" s="201" t="s">
        <v>1185</v>
      </c>
      <c r="D272" s="201" t="s">
        <v>3571</v>
      </c>
      <c r="E272" s="201"/>
      <c r="F272" s="201" t="s">
        <v>235</v>
      </c>
      <c r="G272" s="201">
        <v>7</v>
      </c>
      <c r="H272" s="201" t="s">
        <v>45</v>
      </c>
      <c r="I272" s="201" t="s">
        <v>97</v>
      </c>
      <c r="J272" s="201" t="s">
        <v>45</v>
      </c>
      <c r="K272" s="201">
        <v>7</v>
      </c>
      <c r="L272" s="203">
        <f t="shared" si="8"/>
        <v>7</v>
      </c>
      <c r="M272" s="202">
        <v>40452</v>
      </c>
      <c r="N272" s="201" t="s">
        <v>108</v>
      </c>
      <c r="O272" s="201" t="s">
        <v>270</v>
      </c>
      <c r="P272" s="201" t="s">
        <v>97</v>
      </c>
      <c r="Q272" s="224" t="s">
        <v>2078</v>
      </c>
      <c r="R272" s="201" t="s">
        <v>2079</v>
      </c>
      <c r="S272" s="201"/>
      <c r="T272" s="201" t="s">
        <v>246</v>
      </c>
      <c r="U272" s="201"/>
      <c r="V272" s="201" t="s">
        <v>2080</v>
      </c>
      <c r="W272" s="201" t="s">
        <v>97</v>
      </c>
      <c r="X272" s="201" t="s">
        <v>285</v>
      </c>
      <c r="Y272" s="201" t="s">
        <v>278</v>
      </c>
      <c r="Z272" s="201" t="s">
        <v>2081</v>
      </c>
      <c r="AA272" s="201"/>
      <c r="AB272" s="201">
        <v>10</v>
      </c>
      <c r="AC272" s="201">
        <v>10</v>
      </c>
      <c r="AD272" s="201">
        <v>10</v>
      </c>
      <c r="AE272" s="201">
        <v>3</v>
      </c>
      <c r="AF272" s="201"/>
      <c r="AG272" s="201">
        <v>3000</v>
      </c>
      <c r="AH272" s="201"/>
      <c r="AI272" s="201"/>
      <c r="AJ272" s="204" t="s">
        <v>101</v>
      </c>
      <c r="AK272" s="201" t="s">
        <v>1982</v>
      </c>
      <c r="AL272" s="201" t="s">
        <v>1188</v>
      </c>
      <c r="AM272" s="201" t="s">
        <v>278</v>
      </c>
      <c r="AN272" s="202">
        <v>45672</v>
      </c>
      <c r="AO272" s="201" t="b">
        <f t="shared" si="9"/>
        <v>1</v>
      </c>
    </row>
    <row r="273" spans="1:41" x14ac:dyDescent="0.2">
      <c r="A273" s="201">
        <v>227</v>
      </c>
      <c r="B273" s="201">
        <v>233</v>
      </c>
      <c r="C273" s="201" t="s">
        <v>1185</v>
      </c>
      <c r="D273" s="201" t="s">
        <v>3571</v>
      </c>
      <c r="E273" s="201"/>
      <c r="F273" s="201" t="s">
        <v>235</v>
      </c>
      <c r="G273" s="201">
        <v>7</v>
      </c>
      <c r="H273" s="201" t="s">
        <v>45</v>
      </c>
      <c r="I273" s="201" t="s">
        <v>97</v>
      </c>
      <c r="J273" s="201" t="s">
        <v>47</v>
      </c>
      <c r="K273" s="201">
        <v>400</v>
      </c>
      <c r="L273" s="203">
        <f t="shared" si="8"/>
        <v>400</v>
      </c>
      <c r="M273" s="202">
        <v>36892</v>
      </c>
      <c r="N273" s="201" t="s">
        <v>98</v>
      </c>
      <c r="O273" s="201" t="s">
        <v>363</v>
      </c>
      <c r="P273" s="201" t="s">
        <v>97</v>
      </c>
      <c r="Q273" s="224" t="s">
        <v>2082</v>
      </c>
      <c r="R273" s="201" t="s">
        <v>2083</v>
      </c>
      <c r="S273" s="201"/>
      <c r="T273" s="201" t="s">
        <v>253</v>
      </c>
      <c r="U273" s="201"/>
      <c r="V273" s="201" t="s">
        <v>2084</v>
      </c>
      <c r="W273" s="201" t="s">
        <v>97</v>
      </c>
      <c r="X273" s="201" t="s">
        <v>372</v>
      </c>
      <c r="Y273" s="201" t="s">
        <v>97</v>
      </c>
      <c r="Z273" s="201" t="s">
        <v>2085</v>
      </c>
      <c r="AA273" s="201">
        <v>3</v>
      </c>
      <c r="AB273" s="201">
        <v>10</v>
      </c>
      <c r="AC273" s="201"/>
      <c r="AD273" s="201"/>
      <c r="AE273" s="201"/>
      <c r="AF273" s="201"/>
      <c r="AG273" s="201">
        <v>30</v>
      </c>
      <c r="AH273" s="201"/>
      <c r="AI273" s="201"/>
      <c r="AJ273" s="204" t="s">
        <v>101</v>
      </c>
      <c r="AK273" s="201"/>
      <c r="AL273" s="201" t="s">
        <v>1188</v>
      </c>
      <c r="AM273" s="201" t="s">
        <v>278</v>
      </c>
      <c r="AN273" s="202">
        <v>45672</v>
      </c>
      <c r="AO273" s="201" t="b">
        <f t="shared" si="9"/>
        <v>0</v>
      </c>
    </row>
    <row r="274" spans="1:41" x14ac:dyDescent="0.2">
      <c r="A274" s="201">
        <v>227</v>
      </c>
      <c r="B274" s="201">
        <v>233</v>
      </c>
      <c r="C274" s="201" t="s">
        <v>1185</v>
      </c>
      <c r="D274" s="201" t="s">
        <v>3571</v>
      </c>
      <c r="E274" s="201"/>
      <c r="F274" s="201" t="s">
        <v>596</v>
      </c>
      <c r="G274" s="201">
        <v>400</v>
      </c>
      <c r="H274" s="201" t="s">
        <v>29</v>
      </c>
      <c r="I274" s="201" t="s">
        <v>278</v>
      </c>
      <c r="J274" s="201" t="s">
        <v>29</v>
      </c>
      <c r="K274" s="201">
        <v>400</v>
      </c>
      <c r="L274" s="203">
        <f t="shared" si="8"/>
        <v>400</v>
      </c>
      <c r="M274" s="202">
        <v>45474</v>
      </c>
      <c r="N274" s="201" t="s">
        <v>98</v>
      </c>
      <c r="O274" s="201" t="s">
        <v>236</v>
      </c>
      <c r="P274" s="201" t="s">
        <v>97</v>
      </c>
      <c r="Q274" s="224" t="s">
        <v>2086</v>
      </c>
      <c r="R274" s="201" t="s">
        <v>3495</v>
      </c>
      <c r="S274" s="201"/>
      <c r="T274" s="201" t="s">
        <v>239</v>
      </c>
      <c r="U274" s="201"/>
      <c r="V274" s="201" t="s">
        <v>2087</v>
      </c>
      <c r="W274" s="201" t="s">
        <v>97</v>
      </c>
      <c r="X274" s="201" t="s">
        <v>834</v>
      </c>
      <c r="Y274" s="201" t="s">
        <v>97</v>
      </c>
      <c r="Z274" s="201" t="s">
        <v>2088</v>
      </c>
      <c r="AA274" s="201">
        <v>3</v>
      </c>
      <c r="AB274" s="201">
        <v>10</v>
      </c>
      <c r="AC274" s="201"/>
      <c r="AD274" s="201"/>
      <c r="AE274" s="201"/>
      <c r="AF274" s="201"/>
      <c r="AG274" s="201">
        <v>30</v>
      </c>
      <c r="AH274" s="201"/>
      <c r="AI274" s="201"/>
      <c r="AJ274" s="204" t="s">
        <v>101</v>
      </c>
      <c r="AK274" s="201"/>
      <c r="AL274" s="201" t="s">
        <v>1188</v>
      </c>
      <c r="AM274" s="201" t="s">
        <v>97</v>
      </c>
      <c r="AN274" s="202">
        <v>45672</v>
      </c>
      <c r="AO274" s="201" t="b">
        <f t="shared" si="9"/>
        <v>1</v>
      </c>
    </row>
    <row r="275" spans="1:41" x14ac:dyDescent="0.2">
      <c r="A275" s="201">
        <v>228</v>
      </c>
      <c r="B275" s="201">
        <v>234</v>
      </c>
      <c r="C275" s="201" t="s">
        <v>2089</v>
      </c>
      <c r="D275" s="201" t="s">
        <v>2090</v>
      </c>
      <c r="E275" s="201"/>
      <c r="F275" s="201" t="s">
        <v>235</v>
      </c>
      <c r="G275" s="201">
        <v>400</v>
      </c>
      <c r="H275" s="201" t="s">
        <v>47</v>
      </c>
      <c r="I275" s="201" t="s">
        <v>278</v>
      </c>
      <c r="J275" s="201" t="s">
        <v>47</v>
      </c>
      <c r="K275" s="201">
        <v>400</v>
      </c>
      <c r="L275" s="203">
        <f t="shared" si="8"/>
        <v>400</v>
      </c>
      <c r="M275" s="202">
        <v>36617</v>
      </c>
      <c r="N275" s="201" t="s">
        <v>108</v>
      </c>
      <c r="O275" s="201" t="s">
        <v>236</v>
      </c>
      <c r="P275" s="201" t="s">
        <v>97</v>
      </c>
      <c r="Q275" s="224" t="s">
        <v>2091</v>
      </c>
      <c r="R275" s="201" t="s">
        <v>2092</v>
      </c>
      <c r="S275" s="201"/>
      <c r="T275" s="201" t="s">
        <v>253</v>
      </c>
      <c r="U275" s="201"/>
      <c r="V275" s="201" t="s">
        <v>2093</v>
      </c>
      <c r="W275" s="201" t="s">
        <v>97</v>
      </c>
      <c r="X275" s="201" t="s">
        <v>2094</v>
      </c>
      <c r="Y275" s="201" t="s">
        <v>278</v>
      </c>
      <c r="Z275" s="201"/>
      <c r="AA275" s="201"/>
      <c r="AB275" s="201">
        <v>10</v>
      </c>
      <c r="AC275" s="201"/>
      <c r="AD275" s="201">
        <v>10</v>
      </c>
      <c r="AE275" s="201"/>
      <c r="AF275" s="201"/>
      <c r="AG275" s="201">
        <v>100</v>
      </c>
      <c r="AH275" s="201"/>
      <c r="AI275" s="201"/>
      <c r="AJ275" s="204" t="s">
        <v>101</v>
      </c>
      <c r="AK275" s="201" t="s">
        <v>368</v>
      </c>
      <c r="AL275" s="201" t="s">
        <v>973</v>
      </c>
      <c r="AM275" s="201" t="s">
        <v>278</v>
      </c>
      <c r="AN275" s="202">
        <v>45672</v>
      </c>
      <c r="AO275" s="201" t="b">
        <f t="shared" si="9"/>
        <v>1</v>
      </c>
    </row>
    <row r="276" spans="1:41" x14ac:dyDescent="0.2">
      <c r="A276" s="201">
        <v>228</v>
      </c>
      <c r="B276" s="201">
        <v>234</v>
      </c>
      <c r="C276" s="201" t="s">
        <v>2089</v>
      </c>
      <c r="D276" s="201" t="s">
        <v>2090</v>
      </c>
      <c r="E276" s="201"/>
      <c r="F276" s="201" t="s">
        <v>596</v>
      </c>
      <c r="G276" s="201">
        <v>2000</v>
      </c>
      <c r="H276" s="201" t="s">
        <v>29</v>
      </c>
      <c r="I276" s="201" t="s">
        <v>278</v>
      </c>
      <c r="J276" s="201" t="s">
        <v>29</v>
      </c>
      <c r="K276" s="201">
        <v>2000</v>
      </c>
      <c r="L276" s="203">
        <f t="shared" si="8"/>
        <v>2000</v>
      </c>
      <c r="M276" s="202">
        <v>40483</v>
      </c>
      <c r="N276" s="201" t="s">
        <v>108</v>
      </c>
      <c r="O276" s="201" t="s">
        <v>236</v>
      </c>
      <c r="P276" s="201" t="s">
        <v>97</v>
      </c>
      <c r="Q276" s="224" t="s">
        <v>2091</v>
      </c>
      <c r="R276" s="201" t="s">
        <v>2095</v>
      </c>
      <c r="S276" s="201"/>
      <c r="T276" s="201" t="s">
        <v>253</v>
      </c>
      <c r="U276" s="201"/>
      <c r="V276" s="201" t="s">
        <v>2093</v>
      </c>
      <c r="W276" s="201" t="s">
        <v>278</v>
      </c>
      <c r="X276" s="201" t="s">
        <v>2096</v>
      </c>
      <c r="Y276" s="201" t="s">
        <v>278</v>
      </c>
      <c r="Z276" s="201"/>
      <c r="AA276" s="201"/>
      <c r="AB276" s="201">
        <v>10</v>
      </c>
      <c r="AC276" s="201"/>
      <c r="AD276" s="201"/>
      <c r="AE276" s="201"/>
      <c r="AF276" s="201"/>
      <c r="AG276" s="201">
        <v>10</v>
      </c>
      <c r="AH276" s="201"/>
      <c r="AI276" s="201"/>
      <c r="AJ276" s="204" t="s">
        <v>101</v>
      </c>
      <c r="AK276" s="201"/>
      <c r="AL276" s="201" t="s">
        <v>973</v>
      </c>
      <c r="AM276" s="201" t="s">
        <v>278</v>
      </c>
      <c r="AN276" s="202">
        <v>45672</v>
      </c>
      <c r="AO276" s="201" t="b">
        <f t="shared" si="9"/>
        <v>1</v>
      </c>
    </row>
    <row r="277" spans="1:41" x14ac:dyDescent="0.2">
      <c r="A277" s="201">
        <v>230</v>
      </c>
      <c r="B277" s="201">
        <v>236</v>
      </c>
      <c r="C277" s="201" t="s">
        <v>1189</v>
      </c>
      <c r="D277" s="201" t="s">
        <v>1190</v>
      </c>
      <c r="E277" s="201"/>
      <c r="F277" s="201" t="s">
        <v>235</v>
      </c>
      <c r="G277" s="201">
        <v>30</v>
      </c>
      <c r="H277" s="201" t="s">
        <v>47</v>
      </c>
      <c r="I277" s="201" t="s">
        <v>278</v>
      </c>
      <c r="J277" s="201" t="s">
        <v>47</v>
      </c>
      <c r="K277" s="201">
        <v>30</v>
      </c>
      <c r="L277" s="203">
        <f t="shared" si="8"/>
        <v>30</v>
      </c>
      <c r="M277" s="202">
        <v>36892</v>
      </c>
      <c r="N277" s="201" t="s">
        <v>2097</v>
      </c>
      <c r="O277" s="201" t="s">
        <v>270</v>
      </c>
      <c r="P277" s="201" t="s">
        <v>97</v>
      </c>
      <c r="Q277" s="224" t="s">
        <v>1194</v>
      </c>
      <c r="R277" s="201" t="s">
        <v>2098</v>
      </c>
      <c r="S277" s="201"/>
      <c r="T277" s="201" t="s">
        <v>253</v>
      </c>
      <c r="U277" s="201"/>
      <c r="V277" s="201" t="s">
        <v>2099</v>
      </c>
      <c r="W277" s="201" t="s">
        <v>97</v>
      </c>
      <c r="X277" s="201" t="s">
        <v>395</v>
      </c>
      <c r="Y277" s="201" t="s">
        <v>97</v>
      </c>
      <c r="Z277" s="201" t="s">
        <v>464</v>
      </c>
      <c r="AA277" s="201">
        <v>3</v>
      </c>
      <c r="AB277" s="201">
        <v>10</v>
      </c>
      <c r="AC277" s="201"/>
      <c r="AD277" s="201">
        <v>3</v>
      </c>
      <c r="AE277" s="201"/>
      <c r="AF277" s="201"/>
      <c r="AG277" s="201">
        <v>100</v>
      </c>
      <c r="AH277" s="201"/>
      <c r="AI277" s="201"/>
      <c r="AJ277" s="204" t="s">
        <v>101</v>
      </c>
      <c r="AK277" s="201" t="s">
        <v>2100</v>
      </c>
      <c r="AL277" s="201" t="s">
        <v>1193</v>
      </c>
      <c r="AM277" s="201" t="s">
        <v>278</v>
      </c>
      <c r="AN277" s="202">
        <v>45672</v>
      </c>
      <c r="AO277" s="201" t="b">
        <f t="shared" si="9"/>
        <v>1</v>
      </c>
    </row>
    <row r="278" spans="1:41" x14ac:dyDescent="0.2">
      <c r="A278" s="201">
        <v>230</v>
      </c>
      <c r="B278" s="201">
        <v>236</v>
      </c>
      <c r="C278" s="201" t="s">
        <v>1189</v>
      </c>
      <c r="D278" s="201" t="s">
        <v>1190</v>
      </c>
      <c r="E278" s="201"/>
      <c r="F278" s="201" t="s">
        <v>596</v>
      </c>
      <c r="G278" s="201">
        <v>720</v>
      </c>
      <c r="H278" s="201" t="s">
        <v>29</v>
      </c>
      <c r="I278" s="201" t="s">
        <v>278</v>
      </c>
      <c r="J278" s="201" t="s">
        <v>29</v>
      </c>
      <c r="K278" s="201">
        <v>720</v>
      </c>
      <c r="L278" s="203">
        <f t="shared" si="8"/>
        <v>720</v>
      </c>
      <c r="M278" s="202">
        <v>44774</v>
      </c>
      <c r="N278" s="201" t="s">
        <v>98</v>
      </c>
      <c r="O278" s="201" t="s">
        <v>353</v>
      </c>
      <c r="P278" s="201" t="s">
        <v>97</v>
      </c>
      <c r="Q278" s="224" t="s">
        <v>2101</v>
      </c>
      <c r="R278" s="201" t="s">
        <v>2102</v>
      </c>
      <c r="S278" s="201"/>
      <c r="T278" s="201" t="s">
        <v>349</v>
      </c>
      <c r="U278" s="201"/>
      <c r="V278" s="201" t="s">
        <v>1721</v>
      </c>
      <c r="W278" s="201" t="s">
        <v>97</v>
      </c>
      <c r="X278" s="201" t="s">
        <v>2103</v>
      </c>
      <c r="Y278" s="201" t="s">
        <v>97</v>
      </c>
      <c r="Z278" s="201" t="s">
        <v>2104</v>
      </c>
      <c r="AA278" s="201">
        <v>3</v>
      </c>
      <c r="AB278" s="201">
        <v>10</v>
      </c>
      <c r="AC278" s="201"/>
      <c r="AD278" s="201"/>
      <c r="AE278" s="201"/>
      <c r="AF278" s="201"/>
      <c r="AG278" s="201">
        <v>30</v>
      </c>
      <c r="AH278" s="201"/>
      <c r="AI278" s="201"/>
      <c r="AJ278" s="204" t="s">
        <v>101</v>
      </c>
      <c r="AK278" s="201" t="s">
        <v>2105</v>
      </c>
      <c r="AL278" s="201" t="s">
        <v>1193</v>
      </c>
      <c r="AM278" s="201" t="s">
        <v>97</v>
      </c>
      <c r="AN278" s="202">
        <v>45672</v>
      </c>
      <c r="AO278" s="201" t="b">
        <f t="shared" si="9"/>
        <v>1</v>
      </c>
    </row>
    <row r="279" spans="1:41" x14ac:dyDescent="0.2">
      <c r="A279" s="201">
        <v>232</v>
      </c>
      <c r="B279" s="201" t="s">
        <v>1198</v>
      </c>
      <c r="C279" s="201" t="s">
        <v>1199</v>
      </c>
      <c r="D279" s="201" t="s">
        <v>1200</v>
      </c>
      <c r="E279" s="201"/>
      <c r="F279" s="201" t="s">
        <v>235</v>
      </c>
      <c r="G279" s="201">
        <v>40000</v>
      </c>
      <c r="H279" s="201" t="s">
        <v>43</v>
      </c>
      <c r="I279" s="201" t="s">
        <v>278</v>
      </c>
      <c r="J279" s="201" t="s">
        <v>43</v>
      </c>
      <c r="K279" s="201">
        <v>40000</v>
      </c>
      <c r="L279" s="203">
        <f t="shared" si="8"/>
        <v>40000</v>
      </c>
      <c r="M279" s="202">
        <v>44421</v>
      </c>
      <c r="N279" s="201" t="s">
        <v>98</v>
      </c>
      <c r="O279" s="201" t="s">
        <v>368</v>
      </c>
      <c r="P279" s="201" t="s">
        <v>97</v>
      </c>
      <c r="Q279" s="211" t="s">
        <v>1202</v>
      </c>
      <c r="R279" s="201" t="s">
        <v>2106</v>
      </c>
      <c r="S279" s="201"/>
      <c r="T279" s="201" t="s">
        <v>253</v>
      </c>
      <c r="U279" s="201"/>
      <c r="V279" s="201" t="s">
        <v>2107</v>
      </c>
      <c r="W279" s="201" t="s">
        <v>97</v>
      </c>
      <c r="X279" s="201" t="s">
        <v>241</v>
      </c>
      <c r="Y279" s="201" t="s">
        <v>97</v>
      </c>
      <c r="Z279" s="201" t="s">
        <v>2108</v>
      </c>
      <c r="AA279" s="201">
        <v>3</v>
      </c>
      <c r="AB279" s="201">
        <v>10</v>
      </c>
      <c r="AC279" s="201"/>
      <c r="AD279" s="201"/>
      <c r="AE279" s="201"/>
      <c r="AF279" s="201"/>
      <c r="AG279" s="201">
        <v>30</v>
      </c>
      <c r="AH279" s="201"/>
      <c r="AI279" s="201"/>
      <c r="AJ279" s="204" t="s">
        <v>101</v>
      </c>
      <c r="AK279" s="201"/>
      <c r="AL279" s="201" t="s">
        <v>1203</v>
      </c>
      <c r="AM279" s="201" t="s">
        <v>97</v>
      </c>
      <c r="AN279" s="202">
        <v>45672</v>
      </c>
      <c r="AO279" s="201" t="b">
        <f t="shared" si="9"/>
        <v>1</v>
      </c>
    </row>
    <row r="280" spans="1:41" x14ac:dyDescent="0.2">
      <c r="A280" s="201">
        <v>234</v>
      </c>
      <c r="B280" s="201" t="s">
        <v>2109</v>
      </c>
      <c r="C280" s="201" t="s">
        <v>2110</v>
      </c>
      <c r="D280" s="201" t="s">
        <v>2111</v>
      </c>
      <c r="E280" s="201"/>
      <c r="F280" s="201" t="s">
        <v>235</v>
      </c>
      <c r="G280" s="201">
        <v>300</v>
      </c>
      <c r="H280" s="201" t="s">
        <v>45</v>
      </c>
      <c r="I280" s="201" t="s">
        <v>278</v>
      </c>
      <c r="J280" s="201" t="s">
        <v>45</v>
      </c>
      <c r="K280" s="201">
        <v>300</v>
      </c>
      <c r="L280" s="203">
        <f t="shared" si="8"/>
        <v>300</v>
      </c>
      <c r="M280" s="202">
        <v>40443</v>
      </c>
      <c r="N280" s="201" t="s">
        <v>98</v>
      </c>
      <c r="O280" s="201" t="s">
        <v>353</v>
      </c>
      <c r="P280" s="201" t="s">
        <v>97</v>
      </c>
      <c r="Q280" s="211" t="s">
        <v>2112</v>
      </c>
      <c r="R280" s="201" t="s">
        <v>2113</v>
      </c>
      <c r="S280" s="201"/>
      <c r="T280" s="201" t="s">
        <v>283</v>
      </c>
      <c r="U280" s="201"/>
      <c r="V280" s="201" t="s">
        <v>2114</v>
      </c>
      <c r="W280" s="201" t="s">
        <v>97</v>
      </c>
      <c r="X280" s="201" t="s">
        <v>612</v>
      </c>
      <c r="Y280" s="201" t="s">
        <v>97</v>
      </c>
      <c r="Z280" s="201" t="s">
        <v>453</v>
      </c>
      <c r="AA280" s="201">
        <v>3</v>
      </c>
      <c r="AB280" s="201">
        <v>10</v>
      </c>
      <c r="AC280" s="201"/>
      <c r="AD280" s="201">
        <v>10</v>
      </c>
      <c r="AE280" s="201">
        <v>10</v>
      </c>
      <c r="AF280" s="201"/>
      <c r="AG280" s="201">
        <v>3000</v>
      </c>
      <c r="AH280" s="201"/>
      <c r="AI280" s="201"/>
      <c r="AJ280" s="204" t="s">
        <v>101</v>
      </c>
      <c r="AK280" s="201"/>
      <c r="AL280" s="201" t="s">
        <v>1872</v>
      </c>
      <c r="AM280" s="201" t="s">
        <v>97</v>
      </c>
      <c r="AN280" s="202">
        <v>45672</v>
      </c>
      <c r="AO280" s="201" t="b">
        <f t="shared" si="9"/>
        <v>1</v>
      </c>
    </row>
    <row r="281" spans="1:41" x14ac:dyDescent="0.2">
      <c r="A281" s="201">
        <v>236</v>
      </c>
      <c r="B281" s="201">
        <v>239</v>
      </c>
      <c r="C281" s="201">
        <v>239</v>
      </c>
      <c r="D281" s="201" t="s">
        <v>781</v>
      </c>
      <c r="E281" s="201">
        <v>6</v>
      </c>
      <c r="F281" s="201" t="s">
        <v>235</v>
      </c>
      <c r="G281" s="201">
        <v>13</v>
      </c>
      <c r="H281" s="201" t="s">
        <v>47</v>
      </c>
      <c r="I281" s="201" t="s">
        <v>278</v>
      </c>
      <c r="J281" s="201" t="s">
        <v>47</v>
      </c>
      <c r="K281" s="201">
        <v>13</v>
      </c>
      <c r="L281" s="203">
        <f t="shared" si="8"/>
        <v>13</v>
      </c>
      <c r="M281" s="202">
        <v>37834</v>
      </c>
      <c r="N281" s="201" t="s">
        <v>108</v>
      </c>
      <c r="O281" s="201" t="s">
        <v>2115</v>
      </c>
      <c r="P281" s="201" t="s">
        <v>97</v>
      </c>
      <c r="Q281" s="224" t="s">
        <v>2116</v>
      </c>
      <c r="R281" s="201" t="s">
        <v>2117</v>
      </c>
      <c r="S281" s="201"/>
      <c r="T281" s="201" t="s">
        <v>349</v>
      </c>
      <c r="U281" s="201"/>
      <c r="V281" s="201" t="s">
        <v>2118</v>
      </c>
      <c r="W281" s="201" t="s">
        <v>97</v>
      </c>
      <c r="X281" s="201" t="s">
        <v>285</v>
      </c>
      <c r="Y281" s="201" t="s">
        <v>278</v>
      </c>
      <c r="Z281" s="201"/>
      <c r="AA281" s="201"/>
      <c r="AB281" s="201">
        <v>10</v>
      </c>
      <c r="AC281" s="201"/>
      <c r="AD281" s="201"/>
      <c r="AE281" s="201"/>
      <c r="AF281" s="201"/>
      <c r="AG281" s="201">
        <v>10</v>
      </c>
      <c r="AH281" s="201"/>
      <c r="AI281" s="201" t="s">
        <v>2119</v>
      </c>
      <c r="AJ281" s="204" t="s">
        <v>101</v>
      </c>
      <c r="AK281" s="201" t="s">
        <v>2120</v>
      </c>
      <c r="AL281" s="201" t="s">
        <v>3426</v>
      </c>
      <c r="AM281" s="201" t="s">
        <v>278</v>
      </c>
      <c r="AN281" s="202">
        <v>45672</v>
      </c>
      <c r="AO281" s="201" t="b">
        <f t="shared" si="9"/>
        <v>1</v>
      </c>
    </row>
    <row r="282" spans="1:41" x14ac:dyDescent="0.2">
      <c r="A282" s="201">
        <v>236</v>
      </c>
      <c r="B282" s="201">
        <v>239</v>
      </c>
      <c r="C282" s="201">
        <v>239</v>
      </c>
      <c r="D282" s="201" t="s">
        <v>781</v>
      </c>
      <c r="E282" s="201"/>
      <c r="F282" s="201" t="s">
        <v>596</v>
      </c>
      <c r="G282" s="201">
        <v>16</v>
      </c>
      <c r="H282" s="201" t="s">
        <v>29</v>
      </c>
      <c r="I282" s="201" t="s">
        <v>97</v>
      </c>
      <c r="J282" s="201" t="s">
        <v>29</v>
      </c>
      <c r="K282" s="201">
        <v>16</v>
      </c>
      <c r="L282" s="203">
        <f t="shared" si="8"/>
        <v>16</v>
      </c>
      <c r="M282" s="202">
        <v>37865</v>
      </c>
      <c r="N282" s="201" t="s">
        <v>108</v>
      </c>
      <c r="O282" s="201" t="s">
        <v>236</v>
      </c>
      <c r="P282" s="201" t="s">
        <v>97</v>
      </c>
      <c r="Q282" s="224" t="s">
        <v>782</v>
      </c>
      <c r="R282" s="201" t="s">
        <v>783</v>
      </c>
      <c r="S282" s="201"/>
      <c r="T282" s="201" t="s">
        <v>246</v>
      </c>
      <c r="U282" s="201"/>
      <c r="V282" s="201" t="s">
        <v>784</v>
      </c>
      <c r="W282" s="201" t="s">
        <v>278</v>
      </c>
      <c r="X282" s="226" t="s">
        <v>785</v>
      </c>
      <c r="Y282" s="201" t="s">
        <v>278</v>
      </c>
      <c r="Z282" s="201"/>
      <c r="AA282" s="201"/>
      <c r="AB282" s="201">
        <v>10</v>
      </c>
      <c r="AC282" s="201">
        <v>3</v>
      </c>
      <c r="AD282" s="201"/>
      <c r="AE282" s="201"/>
      <c r="AF282" s="201"/>
      <c r="AG282" s="201">
        <v>30</v>
      </c>
      <c r="AH282" s="201"/>
      <c r="AI282" s="201"/>
      <c r="AJ282" s="204" t="s">
        <v>101</v>
      </c>
      <c r="AK282" s="201" t="s">
        <v>786</v>
      </c>
      <c r="AL282" s="201" t="s">
        <v>3426</v>
      </c>
      <c r="AM282" s="201" t="s">
        <v>97</v>
      </c>
      <c r="AN282" s="202">
        <v>45672</v>
      </c>
      <c r="AO282" s="201" t="b">
        <f t="shared" si="9"/>
        <v>1</v>
      </c>
    </row>
    <row r="283" spans="1:41" x14ac:dyDescent="0.2">
      <c r="A283" s="201">
        <v>236</v>
      </c>
      <c r="B283" s="201">
        <v>239</v>
      </c>
      <c r="C283" s="201">
        <v>239</v>
      </c>
      <c r="D283" s="201" t="s">
        <v>781</v>
      </c>
      <c r="E283" s="201"/>
      <c r="F283" s="201" t="s">
        <v>596</v>
      </c>
      <c r="G283" s="201">
        <v>16</v>
      </c>
      <c r="H283" s="201" t="s">
        <v>29</v>
      </c>
      <c r="I283" s="201" t="s">
        <v>97</v>
      </c>
      <c r="J283" s="201" t="s">
        <v>47</v>
      </c>
      <c r="K283" s="201">
        <v>240</v>
      </c>
      <c r="L283" s="203">
        <f t="shared" si="8"/>
        <v>240</v>
      </c>
      <c r="M283" s="202">
        <v>36251</v>
      </c>
      <c r="N283" s="201" t="s">
        <v>108</v>
      </c>
      <c r="O283" s="201" t="s">
        <v>236</v>
      </c>
      <c r="P283" s="201" t="s">
        <v>97</v>
      </c>
      <c r="Q283" s="224" t="s">
        <v>787</v>
      </c>
      <c r="R283" s="201" t="s">
        <v>783</v>
      </c>
      <c r="S283" s="201"/>
      <c r="T283" s="201" t="s">
        <v>253</v>
      </c>
      <c r="U283" s="201"/>
      <c r="V283" s="201" t="s">
        <v>784</v>
      </c>
      <c r="W283" s="201" t="s">
        <v>278</v>
      </c>
      <c r="X283" s="201"/>
      <c r="Y283" s="201" t="s">
        <v>278</v>
      </c>
      <c r="Z283" s="201"/>
      <c r="AA283" s="201"/>
      <c r="AB283" s="201">
        <v>10</v>
      </c>
      <c r="AC283" s="201"/>
      <c r="AD283" s="201"/>
      <c r="AE283" s="201"/>
      <c r="AF283" s="201"/>
      <c r="AG283" s="201">
        <v>10</v>
      </c>
      <c r="AH283" s="201"/>
      <c r="AI283" s="201"/>
      <c r="AJ283" s="204" t="s">
        <v>101</v>
      </c>
      <c r="AK283" s="201"/>
      <c r="AL283" s="201" t="s">
        <v>3426</v>
      </c>
      <c r="AM283" s="201" t="s">
        <v>97</v>
      </c>
      <c r="AN283" s="202">
        <v>45672</v>
      </c>
      <c r="AO283" s="201" t="b">
        <f t="shared" si="9"/>
        <v>0</v>
      </c>
    </row>
    <row r="284" spans="1:41" x14ac:dyDescent="0.2">
      <c r="A284" s="201">
        <v>237</v>
      </c>
      <c r="B284" s="201">
        <v>241</v>
      </c>
      <c r="C284" s="201" t="s">
        <v>2121</v>
      </c>
      <c r="D284" s="201" t="s">
        <v>2122</v>
      </c>
      <c r="E284" s="201"/>
      <c r="F284" s="201" t="s">
        <v>596</v>
      </c>
      <c r="G284" s="201">
        <v>16</v>
      </c>
      <c r="H284" s="201" t="s">
        <v>29</v>
      </c>
      <c r="I284" s="201" t="s">
        <v>278</v>
      </c>
      <c r="J284" s="201" t="s">
        <v>29</v>
      </c>
      <c r="K284" s="201">
        <v>16</v>
      </c>
      <c r="L284" s="203">
        <f t="shared" si="8"/>
        <v>16</v>
      </c>
      <c r="M284" s="202">
        <v>37865</v>
      </c>
      <c r="N284" s="201" t="s">
        <v>108</v>
      </c>
      <c r="O284" s="201" t="s">
        <v>258</v>
      </c>
      <c r="P284" s="201" t="s">
        <v>97</v>
      </c>
      <c r="Q284" s="224" t="s">
        <v>2123</v>
      </c>
      <c r="R284" s="201" t="s">
        <v>2124</v>
      </c>
      <c r="S284" s="201"/>
      <c r="T284" s="201" t="s">
        <v>253</v>
      </c>
      <c r="U284" s="201"/>
      <c r="V284" s="201" t="s">
        <v>2125</v>
      </c>
      <c r="W284" s="201" t="s">
        <v>97</v>
      </c>
      <c r="X284" s="201" t="s">
        <v>2126</v>
      </c>
      <c r="Y284" s="201" t="s">
        <v>278</v>
      </c>
      <c r="Z284" s="201"/>
      <c r="AA284" s="201"/>
      <c r="AB284" s="201">
        <v>10</v>
      </c>
      <c r="AC284" s="201"/>
      <c r="AD284" s="201"/>
      <c r="AE284" s="201"/>
      <c r="AF284" s="201"/>
      <c r="AG284" s="201">
        <v>10</v>
      </c>
      <c r="AH284" s="201"/>
      <c r="AI284" s="201"/>
      <c r="AJ284" s="204" t="s">
        <v>101</v>
      </c>
      <c r="AK284" s="201" t="s">
        <v>2127</v>
      </c>
      <c r="AL284" s="201" t="s">
        <v>973</v>
      </c>
      <c r="AM284" s="201" t="s">
        <v>278</v>
      </c>
      <c r="AN284" s="202">
        <v>45672</v>
      </c>
      <c r="AO284" s="201" t="b">
        <f t="shared" si="9"/>
        <v>1</v>
      </c>
    </row>
    <row r="285" spans="1:41" x14ac:dyDescent="0.2">
      <c r="A285" s="201">
        <v>237</v>
      </c>
      <c r="B285" s="201">
        <v>241</v>
      </c>
      <c r="C285" s="201" t="s">
        <v>2121</v>
      </c>
      <c r="D285" s="201" t="s">
        <v>2122</v>
      </c>
      <c r="E285" s="201"/>
      <c r="F285" s="201" t="s">
        <v>596</v>
      </c>
      <c r="G285" s="201">
        <v>16</v>
      </c>
      <c r="H285" s="201" t="s">
        <v>29</v>
      </c>
      <c r="I285" s="201" t="s">
        <v>278</v>
      </c>
      <c r="J285" s="201" t="s">
        <v>29</v>
      </c>
      <c r="K285" s="201">
        <v>16</v>
      </c>
      <c r="L285" s="203">
        <f t="shared" si="8"/>
        <v>16</v>
      </c>
      <c r="M285" s="202">
        <v>37865</v>
      </c>
      <c r="N285" s="201" t="s">
        <v>108</v>
      </c>
      <c r="O285" s="201" t="s">
        <v>236</v>
      </c>
      <c r="P285" s="201" t="s">
        <v>97</v>
      </c>
      <c r="Q285" s="224" t="s">
        <v>2123</v>
      </c>
      <c r="R285" s="201" t="s">
        <v>2124</v>
      </c>
      <c r="S285" s="201"/>
      <c r="T285" s="201" t="s">
        <v>253</v>
      </c>
      <c r="U285" s="201"/>
      <c r="V285" s="201" t="s">
        <v>2125</v>
      </c>
      <c r="W285" s="201" t="s">
        <v>97</v>
      </c>
      <c r="X285" s="201" t="s">
        <v>2126</v>
      </c>
      <c r="Y285" s="201" t="s">
        <v>278</v>
      </c>
      <c r="Z285" s="201"/>
      <c r="AA285" s="201"/>
      <c r="AB285" s="201">
        <v>10</v>
      </c>
      <c r="AC285" s="201"/>
      <c r="AD285" s="201"/>
      <c r="AE285" s="201"/>
      <c r="AF285" s="201"/>
      <c r="AG285" s="201">
        <v>10</v>
      </c>
      <c r="AH285" s="201"/>
      <c r="AI285" s="201"/>
      <c r="AJ285" s="204" t="s">
        <v>101</v>
      </c>
      <c r="AK285" s="201" t="s">
        <v>2127</v>
      </c>
      <c r="AL285" s="201" t="s">
        <v>973</v>
      </c>
      <c r="AM285" s="201" t="s">
        <v>278</v>
      </c>
      <c r="AN285" s="202">
        <v>45672</v>
      </c>
      <c r="AO285" s="201" t="b">
        <f t="shared" si="9"/>
        <v>1</v>
      </c>
    </row>
    <row r="286" spans="1:41" x14ac:dyDescent="0.2">
      <c r="A286" s="201">
        <v>238</v>
      </c>
      <c r="B286" s="201">
        <v>250</v>
      </c>
      <c r="C286" s="201" t="s">
        <v>141</v>
      </c>
      <c r="D286" s="201" t="s">
        <v>142</v>
      </c>
      <c r="E286" s="201"/>
      <c r="F286" s="201" t="s">
        <v>235</v>
      </c>
      <c r="G286" s="201">
        <v>7</v>
      </c>
      <c r="H286" s="201" t="s">
        <v>43</v>
      </c>
      <c r="I286" s="201" t="s">
        <v>97</v>
      </c>
      <c r="J286" s="201" t="s">
        <v>47</v>
      </c>
      <c r="K286" s="201">
        <v>9</v>
      </c>
      <c r="L286" s="203">
        <f t="shared" si="8"/>
        <v>9</v>
      </c>
      <c r="M286" s="202">
        <v>39783</v>
      </c>
      <c r="N286" s="201" t="s">
        <v>108</v>
      </c>
      <c r="O286" s="201" t="s">
        <v>236</v>
      </c>
      <c r="P286" s="201" t="s">
        <v>97</v>
      </c>
      <c r="Q286" s="224" t="s">
        <v>440</v>
      </c>
      <c r="R286" s="201" t="s">
        <v>441</v>
      </c>
      <c r="S286" s="201"/>
      <c r="T286" s="201" t="s">
        <v>253</v>
      </c>
      <c r="U286" s="201"/>
      <c r="V286" s="201" t="s">
        <v>442</v>
      </c>
      <c r="W286" s="201" t="s">
        <v>278</v>
      </c>
      <c r="X286" s="201"/>
      <c r="Y286" s="201" t="s">
        <v>278</v>
      </c>
      <c r="Z286" s="201"/>
      <c r="AA286" s="201"/>
      <c r="AB286" s="201">
        <v>10</v>
      </c>
      <c r="AC286" s="201"/>
      <c r="AD286" s="201"/>
      <c r="AE286" s="201"/>
      <c r="AF286" s="201"/>
      <c r="AG286" s="201">
        <v>10</v>
      </c>
      <c r="AH286" s="201"/>
      <c r="AI286" s="201" t="s">
        <v>443</v>
      </c>
      <c r="AJ286" s="204" t="s">
        <v>101</v>
      </c>
      <c r="AK286" s="201"/>
      <c r="AL286" s="201" t="s">
        <v>145</v>
      </c>
      <c r="AM286" s="201" t="s">
        <v>97</v>
      </c>
      <c r="AN286" s="202">
        <v>45672</v>
      </c>
      <c r="AO286" s="201" t="b">
        <f t="shared" si="9"/>
        <v>0</v>
      </c>
    </row>
    <row r="287" spans="1:41" x14ac:dyDescent="0.2">
      <c r="A287" s="201">
        <v>238</v>
      </c>
      <c r="B287" s="201">
        <v>250</v>
      </c>
      <c r="C287" s="201" t="s">
        <v>141</v>
      </c>
      <c r="D287" s="201" t="s">
        <v>142</v>
      </c>
      <c r="E287" s="201"/>
      <c r="F287" s="201" t="s">
        <v>235</v>
      </c>
      <c r="G287" s="201">
        <v>7</v>
      </c>
      <c r="H287" s="201" t="s">
        <v>43</v>
      </c>
      <c r="I287" s="201" t="s">
        <v>97</v>
      </c>
      <c r="J287" s="201" t="s">
        <v>29</v>
      </c>
      <c r="K287" s="201">
        <v>9.8000000000000007</v>
      </c>
      <c r="L287" s="203">
        <f t="shared" si="8"/>
        <v>9.8000000000000007</v>
      </c>
      <c r="M287" s="202">
        <v>36342</v>
      </c>
      <c r="N287" s="201" t="s">
        <v>108</v>
      </c>
      <c r="O287" s="201" t="s">
        <v>258</v>
      </c>
      <c r="P287" s="201" t="s">
        <v>97</v>
      </c>
      <c r="Q287" s="224" t="s">
        <v>437</v>
      </c>
      <c r="R287" s="201" t="s">
        <v>438</v>
      </c>
      <c r="S287" s="201"/>
      <c r="T287" s="201" t="s">
        <v>246</v>
      </c>
      <c r="U287" s="201"/>
      <c r="V287" s="201"/>
      <c r="W287" s="201" t="s">
        <v>278</v>
      </c>
      <c r="X287" s="201" t="s">
        <v>439</v>
      </c>
      <c r="Y287" s="201" t="s">
        <v>278</v>
      </c>
      <c r="Z287" s="201"/>
      <c r="AA287" s="201"/>
      <c r="AB287" s="201">
        <v>10</v>
      </c>
      <c r="AC287" s="201">
        <v>3</v>
      </c>
      <c r="AD287" s="201"/>
      <c r="AE287" s="201"/>
      <c r="AF287" s="201"/>
      <c r="AG287" s="201">
        <v>30</v>
      </c>
      <c r="AH287" s="201"/>
      <c r="AI287" s="201"/>
      <c r="AJ287" s="204" t="s">
        <v>101</v>
      </c>
      <c r="AK287" s="201"/>
      <c r="AL287" s="201" t="s">
        <v>145</v>
      </c>
      <c r="AM287" s="201" t="s">
        <v>97</v>
      </c>
      <c r="AN287" s="202">
        <v>45672</v>
      </c>
      <c r="AO287" s="201" t="b">
        <f t="shared" si="9"/>
        <v>0</v>
      </c>
    </row>
    <row r="288" spans="1:41" x14ac:dyDescent="0.2">
      <c r="A288" s="201">
        <v>238</v>
      </c>
      <c r="B288" s="201">
        <v>250</v>
      </c>
      <c r="C288" s="201" t="s">
        <v>141</v>
      </c>
      <c r="D288" s="201" t="s">
        <v>142</v>
      </c>
      <c r="E288" s="201"/>
      <c r="F288" s="201" t="s">
        <v>235</v>
      </c>
      <c r="G288" s="201">
        <v>7</v>
      </c>
      <c r="H288" s="201" t="s">
        <v>43</v>
      </c>
      <c r="I288" s="201" t="s">
        <v>97</v>
      </c>
      <c r="J288" s="201" t="s">
        <v>29</v>
      </c>
      <c r="K288" s="201">
        <v>9.8000000000000007</v>
      </c>
      <c r="L288" s="203">
        <f t="shared" si="8"/>
        <v>9.8000000000000007</v>
      </c>
      <c r="M288" s="202">
        <v>36342</v>
      </c>
      <c r="N288" s="201" t="s">
        <v>108</v>
      </c>
      <c r="O288" s="201" t="s">
        <v>236</v>
      </c>
      <c r="P288" s="201" t="s">
        <v>97</v>
      </c>
      <c r="Q288" s="224" t="s">
        <v>437</v>
      </c>
      <c r="R288" s="201" t="s">
        <v>438</v>
      </c>
      <c r="S288" s="201"/>
      <c r="T288" s="201" t="s">
        <v>246</v>
      </c>
      <c r="U288" s="201"/>
      <c r="V288" s="201"/>
      <c r="W288" s="201" t="s">
        <v>278</v>
      </c>
      <c r="X288" s="201" t="s">
        <v>439</v>
      </c>
      <c r="Y288" s="201" t="s">
        <v>278</v>
      </c>
      <c r="Z288" s="201"/>
      <c r="AA288" s="201"/>
      <c r="AB288" s="201">
        <v>10</v>
      </c>
      <c r="AC288" s="201">
        <v>3</v>
      </c>
      <c r="AD288" s="201"/>
      <c r="AE288" s="201"/>
      <c r="AF288" s="201"/>
      <c r="AG288" s="201">
        <v>30</v>
      </c>
      <c r="AH288" s="201"/>
      <c r="AI288" s="201"/>
      <c r="AJ288" s="204" t="s">
        <v>101</v>
      </c>
      <c r="AK288" s="201"/>
      <c r="AL288" s="201" t="s">
        <v>145</v>
      </c>
      <c r="AM288" s="201" t="s">
        <v>97</v>
      </c>
      <c r="AN288" s="202">
        <v>45672</v>
      </c>
      <c r="AO288" s="201" t="b">
        <f t="shared" si="9"/>
        <v>0</v>
      </c>
    </row>
    <row r="289" spans="1:41" x14ac:dyDescent="0.2">
      <c r="A289" s="201">
        <v>238</v>
      </c>
      <c r="B289" s="201">
        <v>250</v>
      </c>
      <c r="C289" s="201" t="s">
        <v>141</v>
      </c>
      <c r="D289" s="201" t="s">
        <v>142</v>
      </c>
      <c r="E289" s="201"/>
      <c r="F289" s="201" t="s">
        <v>235</v>
      </c>
      <c r="G289" s="201">
        <v>7</v>
      </c>
      <c r="H289" s="201" t="s">
        <v>43</v>
      </c>
      <c r="I289" s="201" t="s">
        <v>97</v>
      </c>
      <c r="J289" s="201" t="s">
        <v>43</v>
      </c>
      <c r="K289" s="201">
        <v>7</v>
      </c>
      <c r="L289" s="203">
        <f t="shared" si="8"/>
        <v>7</v>
      </c>
      <c r="M289" s="202">
        <v>45505</v>
      </c>
      <c r="N289" s="201" t="s">
        <v>108</v>
      </c>
      <c r="O289" s="201" t="s">
        <v>236</v>
      </c>
      <c r="P289" s="201" t="s">
        <v>97</v>
      </c>
      <c r="Q289" s="224" t="s">
        <v>429</v>
      </c>
      <c r="R289" s="201" t="s">
        <v>430</v>
      </c>
      <c r="S289" s="201"/>
      <c r="T289" s="201" t="s">
        <v>431</v>
      </c>
      <c r="U289" s="201" t="s">
        <v>432</v>
      </c>
      <c r="V289" s="201" t="s">
        <v>433</v>
      </c>
      <c r="W289" s="201" t="s">
        <v>97</v>
      </c>
      <c r="X289" s="201" t="s">
        <v>434</v>
      </c>
      <c r="Y289" s="201" t="s">
        <v>278</v>
      </c>
      <c r="Z289" s="201"/>
      <c r="AA289" s="201"/>
      <c r="AB289" s="201" t="s">
        <v>435</v>
      </c>
      <c r="AC289" s="201"/>
      <c r="AD289" s="201"/>
      <c r="AE289" s="201"/>
      <c r="AF289" s="201"/>
      <c r="AG289" s="201" t="s">
        <v>435</v>
      </c>
      <c r="AH289" s="201" t="s">
        <v>436</v>
      </c>
      <c r="AI289" s="201"/>
      <c r="AJ289" s="204" t="s">
        <v>101</v>
      </c>
      <c r="AK289" s="201"/>
      <c r="AL289" s="201" t="s">
        <v>145</v>
      </c>
      <c r="AM289" s="201" t="s">
        <v>97</v>
      </c>
      <c r="AN289" s="202">
        <v>45672</v>
      </c>
      <c r="AO289" s="201" t="b">
        <f t="shared" si="9"/>
        <v>1</v>
      </c>
    </row>
    <row r="290" spans="1:41" x14ac:dyDescent="0.2">
      <c r="A290" s="201">
        <v>238</v>
      </c>
      <c r="B290" s="201">
        <v>250</v>
      </c>
      <c r="C290" s="201" t="s">
        <v>141</v>
      </c>
      <c r="D290" s="201" t="s">
        <v>142</v>
      </c>
      <c r="E290" s="201"/>
      <c r="F290" s="201" t="s">
        <v>596</v>
      </c>
      <c r="G290" s="201">
        <v>49</v>
      </c>
      <c r="H290" s="201" t="s">
        <v>29</v>
      </c>
      <c r="I290" s="201" t="s">
        <v>97</v>
      </c>
      <c r="J290" s="201" t="s">
        <v>29</v>
      </c>
      <c r="K290" s="201">
        <v>49</v>
      </c>
      <c r="L290" s="203">
        <f t="shared" si="8"/>
        <v>49</v>
      </c>
      <c r="M290" s="202">
        <v>36342</v>
      </c>
      <c r="N290" s="201" t="s">
        <v>108</v>
      </c>
      <c r="O290" s="201" t="s">
        <v>236</v>
      </c>
      <c r="P290" s="201" t="s">
        <v>97</v>
      </c>
      <c r="Q290" s="224" t="s">
        <v>2128</v>
      </c>
      <c r="R290" s="201" t="s">
        <v>438</v>
      </c>
      <c r="S290" s="201"/>
      <c r="T290" s="201" t="s">
        <v>246</v>
      </c>
      <c r="U290" s="201"/>
      <c r="V290" s="201" t="s">
        <v>2129</v>
      </c>
      <c r="W290" s="201" t="s">
        <v>278</v>
      </c>
      <c r="X290" s="201"/>
      <c r="Y290" s="201" t="s">
        <v>278</v>
      </c>
      <c r="Z290" s="201"/>
      <c r="AA290" s="201"/>
      <c r="AB290" s="201">
        <v>3</v>
      </c>
      <c r="AC290" s="201">
        <v>3</v>
      </c>
      <c r="AD290" s="201"/>
      <c r="AE290" s="201"/>
      <c r="AF290" s="201"/>
      <c r="AG290" s="201">
        <v>10</v>
      </c>
      <c r="AH290" s="201"/>
      <c r="AI290" s="201" t="s">
        <v>2130</v>
      </c>
      <c r="AJ290" s="204" t="s">
        <v>101</v>
      </c>
      <c r="AK290" s="201" t="s">
        <v>2131</v>
      </c>
      <c r="AL290" s="201" t="s">
        <v>145</v>
      </c>
      <c r="AM290" s="201" t="s">
        <v>278</v>
      </c>
      <c r="AN290" s="202">
        <v>45672</v>
      </c>
      <c r="AO290" s="201" t="b">
        <f t="shared" si="9"/>
        <v>1</v>
      </c>
    </row>
    <row r="291" spans="1:41" x14ac:dyDescent="0.2">
      <c r="A291" s="201">
        <v>238</v>
      </c>
      <c r="B291" s="201">
        <v>250</v>
      </c>
      <c r="C291" s="201" t="s">
        <v>141</v>
      </c>
      <c r="D291" s="201" t="s">
        <v>142</v>
      </c>
      <c r="E291" s="201"/>
      <c r="F291" s="201" t="s">
        <v>596</v>
      </c>
      <c r="G291" s="201">
        <v>49</v>
      </c>
      <c r="H291" s="201" t="s">
        <v>29</v>
      </c>
      <c r="I291" s="201" t="s">
        <v>97</v>
      </c>
      <c r="J291" s="201" t="s">
        <v>47</v>
      </c>
      <c r="K291" s="201">
        <v>55</v>
      </c>
      <c r="L291" s="203">
        <f t="shared" si="8"/>
        <v>55</v>
      </c>
      <c r="M291" s="202">
        <v>39783</v>
      </c>
      <c r="N291" s="201" t="s">
        <v>108</v>
      </c>
      <c r="O291" s="201" t="s">
        <v>258</v>
      </c>
      <c r="P291" s="201" t="s">
        <v>97</v>
      </c>
      <c r="Q291" s="224" t="s">
        <v>2132</v>
      </c>
      <c r="R291" s="201" t="s">
        <v>2133</v>
      </c>
      <c r="S291" s="201"/>
      <c r="T291" s="201" t="s">
        <v>349</v>
      </c>
      <c r="U291" s="201"/>
      <c r="V291" s="201" t="s">
        <v>2134</v>
      </c>
      <c r="W291" s="201" t="s">
        <v>278</v>
      </c>
      <c r="X291" s="201"/>
      <c r="Y291" s="201" t="s">
        <v>278</v>
      </c>
      <c r="Z291" s="201"/>
      <c r="AA291" s="201"/>
      <c r="AB291" s="201">
        <v>10</v>
      </c>
      <c r="AC291" s="201"/>
      <c r="AD291" s="201"/>
      <c r="AE291" s="201"/>
      <c r="AF291" s="201"/>
      <c r="AG291" s="201">
        <v>10</v>
      </c>
      <c r="AH291" s="201"/>
      <c r="AI291" s="201"/>
      <c r="AJ291" s="204" t="s">
        <v>101</v>
      </c>
      <c r="AK291" s="201"/>
      <c r="AL291" s="201" t="s">
        <v>145</v>
      </c>
      <c r="AM291" s="201" t="s">
        <v>278</v>
      </c>
      <c r="AN291" s="202">
        <v>45672</v>
      </c>
      <c r="AO291" s="201" t="b">
        <f t="shared" si="9"/>
        <v>0</v>
      </c>
    </row>
    <row r="292" spans="1:41" x14ac:dyDescent="0.2">
      <c r="A292" s="201">
        <v>238</v>
      </c>
      <c r="B292" s="201">
        <v>250</v>
      </c>
      <c r="C292" s="201" t="s">
        <v>141</v>
      </c>
      <c r="D292" s="201" t="s">
        <v>142</v>
      </c>
      <c r="E292" s="201"/>
      <c r="F292" s="201" t="s">
        <v>596</v>
      </c>
      <c r="G292" s="201">
        <v>49</v>
      </c>
      <c r="H292" s="201" t="s">
        <v>29</v>
      </c>
      <c r="I292" s="201" t="s">
        <v>97</v>
      </c>
      <c r="J292" s="201" t="s">
        <v>29</v>
      </c>
      <c r="K292" s="201">
        <v>49</v>
      </c>
      <c r="L292" s="203">
        <f t="shared" si="8"/>
        <v>49</v>
      </c>
      <c r="M292" s="202">
        <v>36342</v>
      </c>
      <c r="N292" s="201" t="s">
        <v>108</v>
      </c>
      <c r="O292" s="201" t="s">
        <v>258</v>
      </c>
      <c r="P292" s="201" t="s">
        <v>97</v>
      </c>
      <c r="Q292" s="224" t="s">
        <v>2128</v>
      </c>
      <c r="R292" s="201" t="s">
        <v>438</v>
      </c>
      <c r="S292" s="201"/>
      <c r="T292" s="201" t="s">
        <v>246</v>
      </c>
      <c r="U292" s="201"/>
      <c r="V292" s="201" t="s">
        <v>2129</v>
      </c>
      <c r="W292" s="201" t="s">
        <v>278</v>
      </c>
      <c r="X292" s="201"/>
      <c r="Y292" s="201" t="s">
        <v>278</v>
      </c>
      <c r="Z292" s="201"/>
      <c r="AA292" s="201"/>
      <c r="AB292" s="201">
        <v>3</v>
      </c>
      <c r="AC292" s="201">
        <v>3</v>
      </c>
      <c r="AD292" s="201"/>
      <c r="AE292" s="201"/>
      <c r="AF292" s="201"/>
      <c r="AG292" s="201">
        <v>10</v>
      </c>
      <c r="AH292" s="201"/>
      <c r="AI292" s="201" t="s">
        <v>2130</v>
      </c>
      <c r="AJ292" s="204" t="s">
        <v>101</v>
      </c>
      <c r="AK292" s="201"/>
      <c r="AL292" s="201" t="s">
        <v>145</v>
      </c>
      <c r="AM292" s="201" t="s">
        <v>278</v>
      </c>
      <c r="AN292" s="202">
        <v>45672</v>
      </c>
      <c r="AO292" s="201" t="b">
        <f t="shared" si="9"/>
        <v>1</v>
      </c>
    </row>
    <row r="293" spans="1:41" x14ac:dyDescent="0.2">
      <c r="A293" s="201">
        <v>242</v>
      </c>
      <c r="B293" s="201">
        <v>247</v>
      </c>
      <c r="C293" s="201" t="s">
        <v>444</v>
      </c>
      <c r="D293" s="201" t="s">
        <v>445</v>
      </c>
      <c r="E293" s="201">
        <v>3</v>
      </c>
      <c r="F293" s="201" t="s">
        <v>235</v>
      </c>
      <c r="G293" s="201">
        <v>1200</v>
      </c>
      <c r="H293" s="201" t="s">
        <v>36</v>
      </c>
      <c r="I293" s="201" t="s">
        <v>97</v>
      </c>
      <c r="J293" s="201" t="s">
        <v>45</v>
      </c>
      <c r="K293" s="201">
        <v>100</v>
      </c>
      <c r="L293" s="203">
        <f t="shared" si="8"/>
        <v>100</v>
      </c>
      <c r="M293" s="202">
        <v>40450</v>
      </c>
      <c r="N293" s="201" t="s">
        <v>98</v>
      </c>
      <c r="O293" s="201" t="s">
        <v>363</v>
      </c>
      <c r="P293" s="201" t="s">
        <v>97</v>
      </c>
      <c r="Q293" s="224" t="s">
        <v>451</v>
      </c>
      <c r="R293" s="201" t="s">
        <v>3409</v>
      </c>
      <c r="S293" s="201"/>
      <c r="T293" s="201" t="s">
        <v>246</v>
      </c>
      <c r="U293" s="201"/>
      <c r="V293" s="201" t="s">
        <v>452</v>
      </c>
      <c r="W293" s="201" t="s">
        <v>97</v>
      </c>
      <c r="X293" s="201" t="s">
        <v>395</v>
      </c>
      <c r="Y293" s="201" t="s">
        <v>97</v>
      </c>
      <c r="Z293" s="201" t="s">
        <v>453</v>
      </c>
      <c r="AA293" s="201">
        <v>3</v>
      </c>
      <c r="AB293" s="201">
        <v>10</v>
      </c>
      <c r="AC293" s="201">
        <v>10</v>
      </c>
      <c r="AD293" s="201">
        <v>10</v>
      </c>
      <c r="AE293" s="201">
        <v>3</v>
      </c>
      <c r="AF293" s="201"/>
      <c r="AG293" s="201">
        <v>10000</v>
      </c>
      <c r="AH293" s="201"/>
      <c r="AI293" s="201" t="s">
        <v>454</v>
      </c>
      <c r="AJ293" s="211" t="s">
        <v>157</v>
      </c>
      <c r="AK293" s="201"/>
      <c r="AL293" s="201" t="s">
        <v>450</v>
      </c>
      <c r="AM293" s="201" t="s">
        <v>97</v>
      </c>
      <c r="AN293" s="202">
        <v>45672</v>
      </c>
      <c r="AO293" s="201" t="b">
        <f t="shared" si="9"/>
        <v>0</v>
      </c>
    </row>
    <row r="294" spans="1:41" x14ac:dyDescent="0.2">
      <c r="A294" s="201">
        <v>242</v>
      </c>
      <c r="B294" s="201">
        <v>247</v>
      </c>
      <c r="C294" s="201" t="s">
        <v>444</v>
      </c>
      <c r="D294" s="201" t="s">
        <v>445</v>
      </c>
      <c r="E294" s="201"/>
      <c r="F294" s="201" t="s">
        <v>235</v>
      </c>
      <c r="G294" s="201">
        <v>1200</v>
      </c>
      <c r="H294" s="201" t="s">
        <v>36</v>
      </c>
      <c r="I294" s="201" t="s">
        <v>97</v>
      </c>
      <c r="J294" s="201" t="s">
        <v>36</v>
      </c>
      <c r="K294" s="201">
        <v>1179</v>
      </c>
      <c r="L294" s="203">
        <f t="shared" si="8"/>
        <v>1200</v>
      </c>
      <c r="M294" s="202">
        <v>45362</v>
      </c>
      <c r="N294" s="201" t="s">
        <v>108</v>
      </c>
      <c r="O294" s="201" t="s">
        <v>363</v>
      </c>
      <c r="P294" s="201" t="s">
        <v>97</v>
      </c>
      <c r="Q294" s="224" t="s">
        <v>446</v>
      </c>
      <c r="R294" s="201" t="s">
        <v>447</v>
      </c>
      <c r="S294" s="201"/>
      <c r="T294" s="201" t="s">
        <v>253</v>
      </c>
      <c r="U294" s="201"/>
      <c r="V294" s="201" t="s">
        <v>448</v>
      </c>
      <c r="W294" s="201" t="s">
        <v>97</v>
      </c>
      <c r="X294" s="201" t="s">
        <v>395</v>
      </c>
      <c r="Y294" s="201" t="s">
        <v>278</v>
      </c>
      <c r="Z294" s="201"/>
      <c r="AA294" s="201"/>
      <c r="AB294" s="201">
        <v>10</v>
      </c>
      <c r="AC294" s="201"/>
      <c r="AD294" s="201">
        <v>10</v>
      </c>
      <c r="AE294" s="201">
        <v>10</v>
      </c>
      <c r="AF294" s="201"/>
      <c r="AG294" s="201">
        <v>1000</v>
      </c>
      <c r="AH294" s="201"/>
      <c r="AI294" s="201" t="s">
        <v>449</v>
      </c>
      <c r="AJ294" s="211" t="s">
        <v>157</v>
      </c>
      <c r="AK294" s="201"/>
      <c r="AL294" s="201" t="s">
        <v>450</v>
      </c>
      <c r="AM294" s="201" t="s">
        <v>97</v>
      </c>
      <c r="AN294" s="202">
        <v>45672</v>
      </c>
      <c r="AO294" s="201" t="b">
        <f t="shared" si="9"/>
        <v>1</v>
      </c>
    </row>
    <row r="295" spans="1:41" x14ac:dyDescent="0.2">
      <c r="A295" s="201">
        <v>244</v>
      </c>
      <c r="B295" s="201">
        <v>246</v>
      </c>
      <c r="C295" s="201" t="s">
        <v>2141</v>
      </c>
      <c r="D295" s="201" t="s">
        <v>2142</v>
      </c>
      <c r="E295" s="201"/>
      <c r="F295" s="201" t="s">
        <v>235</v>
      </c>
      <c r="G295" s="201">
        <v>50000</v>
      </c>
      <c r="H295" s="201" t="s">
        <v>43</v>
      </c>
      <c r="I295" s="201" t="s">
        <v>278</v>
      </c>
      <c r="J295" s="201" t="s">
        <v>43</v>
      </c>
      <c r="K295" s="201">
        <v>50000</v>
      </c>
      <c r="L295" s="203">
        <f t="shared" si="8"/>
        <v>50000</v>
      </c>
      <c r="M295" s="202">
        <v>34274</v>
      </c>
      <c r="N295" s="201" t="s">
        <v>250</v>
      </c>
      <c r="O295" s="201" t="s">
        <v>368</v>
      </c>
      <c r="P295" s="201" t="s">
        <v>97</v>
      </c>
      <c r="Q295" s="224" t="s">
        <v>2143</v>
      </c>
      <c r="R295" s="201" t="s">
        <v>2144</v>
      </c>
      <c r="S295" s="201"/>
      <c r="T295" s="201" t="s">
        <v>253</v>
      </c>
      <c r="U295" s="201"/>
      <c r="V295" s="201" t="s">
        <v>2145</v>
      </c>
      <c r="W295" s="201" t="s">
        <v>97</v>
      </c>
      <c r="X295" s="201" t="s">
        <v>2146</v>
      </c>
      <c r="Y295" s="201" t="s">
        <v>97</v>
      </c>
      <c r="Z295" s="201" t="s">
        <v>2147</v>
      </c>
      <c r="AA295" s="201">
        <v>3</v>
      </c>
      <c r="AB295" s="201">
        <v>10</v>
      </c>
      <c r="AC295" s="201"/>
      <c r="AD295" s="201"/>
      <c r="AE295" s="201">
        <v>3</v>
      </c>
      <c r="AF295" s="201"/>
      <c r="AG295" s="201">
        <v>100</v>
      </c>
      <c r="AH295" s="201"/>
      <c r="AI295" s="201"/>
      <c r="AJ295" s="204" t="s">
        <v>101</v>
      </c>
      <c r="AK295" s="201"/>
      <c r="AL295" s="201" t="s">
        <v>977</v>
      </c>
      <c r="AM295" s="201" t="s">
        <v>278</v>
      </c>
      <c r="AN295" s="202">
        <v>45672</v>
      </c>
      <c r="AO295" s="201" t="b">
        <f t="shared" si="9"/>
        <v>1</v>
      </c>
    </row>
    <row r="296" spans="1:41" x14ac:dyDescent="0.2">
      <c r="A296" s="201">
        <v>244</v>
      </c>
      <c r="B296" s="201">
        <v>246</v>
      </c>
      <c r="C296" s="201" t="s">
        <v>2141</v>
      </c>
      <c r="D296" s="201" t="s">
        <v>2142</v>
      </c>
      <c r="E296" s="201"/>
      <c r="F296" s="201" t="s">
        <v>235</v>
      </c>
      <c r="G296" s="201">
        <v>50000</v>
      </c>
      <c r="H296" s="201" t="s">
        <v>43</v>
      </c>
      <c r="I296" s="201" t="s">
        <v>278</v>
      </c>
      <c r="J296" s="201" t="s">
        <v>43</v>
      </c>
      <c r="K296" s="201">
        <v>50000</v>
      </c>
      <c r="L296" s="203">
        <f t="shared" si="8"/>
        <v>50000</v>
      </c>
      <c r="M296" s="202">
        <v>34274</v>
      </c>
      <c r="N296" s="201" t="s">
        <v>250</v>
      </c>
      <c r="O296" s="201" t="s">
        <v>847</v>
      </c>
      <c r="P296" s="201" t="s">
        <v>97</v>
      </c>
      <c r="Q296" s="224" t="s">
        <v>2143</v>
      </c>
      <c r="R296" s="201" t="s">
        <v>2144</v>
      </c>
      <c r="S296" s="201"/>
      <c r="T296" s="201" t="s">
        <v>253</v>
      </c>
      <c r="U296" s="201"/>
      <c r="V296" s="201"/>
      <c r="W296" s="201" t="s">
        <v>97</v>
      </c>
      <c r="X296" s="201" t="s">
        <v>2146</v>
      </c>
      <c r="Y296" s="201" t="s">
        <v>97</v>
      </c>
      <c r="Z296" s="201" t="s">
        <v>2147</v>
      </c>
      <c r="AA296" s="201">
        <v>3</v>
      </c>
      <c r="AB296" s="201">
        <v>10</v>
      </c>
      <c r="AC296" s="201"/>
      <c r="AD296" s="201"/>
      <c r="AE296" s="201">
        <v>3</v>
      </c>
      <c r="AF296" s="201"/>
      <c r="AG296" s="201">
        <v>100</v>
      </c>
      <c r="AH296" s="201"/>
      <c r="AI296" s="201"/>
      <c r="AJ296" s="204" t="s">
        <v>101</v>
      </c>
      <c r="AK296" s="201"/>
      <c r="AL296" s="201" t="s">
        <v>977</v>
      </c>
      <c r="AM296" s="201" t="s">
        <v>278</v>
      </c>
      <c r="AN296" s="202">
        <v>45672</v>
      </c>
      <c r="AO296" s="201" t="b">
        <f t="shared" si="9"/>
        <v>1</v>
      </c>
    </row>
    <row r="297" spans="1:41" x14ac:dyDescent="0.2">
      <c r="A297" s="201">
        <v>245</v>
      </c>
      <c r="B297" s="201">
        <v>243</v>
      </c>
      <c r="C297" s="201" t="s">
        <v>2135</v>
      </c>
      <c r="D297" s="201" t="s">
        <v>2136</v>
      </c>
      <c r="E297" s="201"/>
      <c r="F297" s="201" t="s">
        <v>235</v>
      </c>
      <c r="G297" s="201">
        <v>5000</v>
      </c>
      <c r="H297" s="201" t="s">
        <v>45</v>
      </c>
      <c r="I297" s="201" t="s">
        <v>278</v>
      </c>
      <c r="J297" s="201" t="s">
        <v>45</v>
      </c>
      <c r="K297" s="201">
        <v>5000</v>
      </c>
      <c r="L297" s="203">
        <f t="shared" si="8"/>
        <v>5000</v>
      </c>
      <c r="M297" s="202">
        <v>42639</v>
      </c>
      <c r="N297" s="201" t="s">
        <v>108</v>
      </c>
      <c r="O297" s="201" t="s">
        <v>270</v>
      </c>
      <c r="P297" s="201" t="s">
        <v>97</v>
      </c>
      <c r="Q297" s="211" t="s">
        <v>2137</v>
      </c>
      <c r="R297" s="201" t="s">
        <v>2138</v>
      </c>
      <c r="S297" s="201"/>
      <c r="T297" s="201" t="s">
        <v>253</v>
      </c>
      <c r="U297" s="201"/>
      <c r="V297" s="201" t="s">
        <v>2139</v>
      </c>
      <c r="W297" s="201" t="s">
        <v>97</v>
      </c>
      <c r="X297" s="201" t="s">
        <v>2140</v>
      </c>
      <c r="Y297" s="201" t="s">
        <v>278</v>
      </c>
      <c r="Z297" s="201"/>
      <c r="AA297" s="201"/>
      <c r="AB297" s="201">
        <v>10</v>
      </c>
      <c r="AC297" s="201"/>
      <c r="AD297" s="201">
        <v>10</v>
      </c>
      <c r="AE297" s="201">
        <v>3</v>
      </c>
      <c r="AF297" s="201"/>
      <c r="AG297" s="201">
        <v>300</v>
      </c>
      <c r="AH297" s="201"/>
      <c r="AI297" s="201"/>
      <c r="AJ297" s="204" t="s">
        <v>101</v>
      </c>
      <c r="AK297" s="201"/>
      <c r="AL297" s="201" t="s">
        <v>1872</v>
      </c>
      <c r="AM297" s="201" t="s">
        <v>97</v>
      </c>
      <c r="AN297" s="202">
        <v>45672</v>
      </c>
      <c r="AO297" s="201" t="b">
        <f t="shared" si="9"/>
        <v>1</v>
      </c>
    </row>
    <row r="298" spans="1:41" x14ac:dyDescent="0.2">
      <c r="A298" s="201">
        <v>246</v>
      </c>
      <c r="B298" s="201" t="s">
        <v>2148</v>
      </c>
      <c r="C298" s="201" t="s">
        <v>2149</v>
      </c>
      <c r="D298" s="201" t="s">
        <v>2150</v>
      </c>
      <c r="E298" s="201"/>
      <c r="F298" s="201" t="s">
        <v>596</v>
      </c>
      <c r="G298" s="201">
        <v>20</v>
      </c>
      <c r="H298" s="201" t="s">
        <v>29</v>
      </c>
      <c r="I298" s="201" t="s">
        <v>278</v>
      </c>
      <c r="J298" s="201" t="s">
        <v>29</v>
      </c>
      <c r="K298" s="201">
        <v>20</v>
      </c>
      <c r="L298" s="203">
        <f t="shared" si="8"/>
        <v>20</v>
      </c>
      <c r="M298" s="202">
        <v>34851</v>
      </c>
      <c r="N298" s="201" t="s">
        <v>98</v>
      </c>
      <c r="O298" s="201" t="s">
        <v>270</v>
      </c>
      <c r="P298" s="201" t="s">
        <v>97</v>
      </c>
      <c r="Q298" s="211" t="s">
        <v>2151</v>
      </c>
      <c r="R298" s="201" t="s">
        <v>2152</v>
      </c>
      <c r="S298" s="201"/>
      <c r="T298" s="201" t="s">
        <v>246</v>
      </c>
      <c r="U298" s="201"/>
      <c r="V298" s="201" t="s">
        <v>816</v>
      </c>
      <c r="W298" s="201" t="s">
        <v>97</v>
      </c>
      <c r="X298" s="201" t="s">
        <v>2153</v>
      </c>
      <c r="Y298" s="201" t="s">
        <v>278</v>
      </c>
      <c r="Z298" s="201"/>
      <c r="AA298" s="201">
        <v>10</v>
      </c>
      <c r="AB298" s="201">
        <v>10</v>
      </c>
      <c r="AC298" s="201">
        <v>10</v>
      </c>
      <c r="AD298" s="201"/>
      <c r="AE298" s="201"/>
      <c r="AF298" s="201"/>
      <c r="AG298" s="201">
        <v>1000</v>
      </c>
      <c r="AH298" s="201"/>
      <c r="AI298" s="201"/>
      <c r="AJ298" s="204" t="s">
        <v>101</v>
      </c>
      <c r="AK298" s="201"/>
      <c r="AL298" s="201" t="s">
        <v>2154</v>
      </c>
      <c r="AM298" s="201" t="s">
        <v>97</v>
      </c>
      <c r="AN298" s="202">
        <v>45672</v>
      </c>
      <c r="AO298" s="201" t="b">
        <f t="shared" si="9"/>
        <v>1</v>
      </c>
    </row>
    <row r="299" spans="1:41" x14ac:dyDescent="0.2">
      <c r="A299" s="201">
        <v>252</v>
      </c>
      <c r="B299" s="201">
        <v>254</v>
      </c>
      <c r="C299" s="201" t="s">
        <v>2155</v>
      </c>
      <c r="D299" s="201" t="s">
        <v>2156</v>
      </c>
      <c r="E299" s="201"/>
      <c r="F299" s="201" t="s">
        <v>235</v>
      </c>
      <c r="G299" s="201">
        <v>0.08</v>
      </c>
      <c r="H299" s="201" t="s">
        <v>47</v>
      </c>
      <c r="I299" s="201" t="s">
        <v>278</v>
      </c>
      <c r="J299" s="201" t="s">
        <v>47</v>
      </c>
      <c r="K299" s="201">
        <v>0.08</v>
      </c>
      <c r="L299" s="203">
        <f t="shared" si="8"/>
        <v>0.08</v>
      </c>
      <c r="M299" s="202">
        <v>36892</v>
      </c>
      <c r="N299" s="201" t="s">
        <v>98</v>
      </c>
      <c r="O299" s="201" t="s">
        <v>236</v>
      </c>
      <c r="P299" s="201" t="s">
        <v>97</v>
      </c>
      <c r="Q299" s="224" t="s">
        <v>2157</v>
      </c>
      <c r="R299" s="201" t="s">
        <v>2158</v>
      </c>
      <c r="S299" s="201"/>
      <c r="T299" s="201" t="s">
        <v>349</v>
      </c>
      <c r="U299" s="201"/>
      <c r="V299" s="201" t="s">
        <v>365</v>
      </c>
      <c r="W299" s="201" t="s">
        <v>97</v>
      </c>
      <c r="X299" s="201" t="s">
        <v>241</v>
      </c>
      <c r="Y299" s="201" t="s">
        <v>97</v>
      </c>
      <c r="Z299" s="201" t="s">
        <v>2159</v>
      </c>
      <c r="AA299" s="201">
        <v>3</v>
      </c>
      <c r="AB299" s="201">
        <v>10</v>
      </c>
      <c r="AC299" s="201"/>
      <c r="AD299" s="201"/>
      <c r="AE299" s="201"/>
      <c r="AF299" s="201"/>
      <c r="AG299" s="201">
        <v>30</v>
      </c>
      <c r="AH299" s="201"/>
      <c r="AI299" s="201"/>
      <c r="AJ299" s="204" t="s">
        <v>101</v>
      </c>
      <c r="AK299" s="201" t="s">
        <v>1776</v>
      </c>
      <c r="AL299" s="201" t="s">
        <v>1213</v>
      </c>
      <c r="AM299" s="201" t="s">
        <v>278</v>
      </c>
      <c r="AN299" s="202">
        <v>45672</v>
      </c>
      <c r="AO299" s="201" t="b">
        <f t="shared" si="9"/>
        <v>1</v>
      </c>
    </row>
    <row r="300" spans="1:41" x14ac:dyDescent="0.2">
      <c r="A300" s="201">
        <v>252</v>
      </c>
      <c r="B300" s="201">
        <v>254</v>
      </c>
      <c r="C300" s="201" t="s">
        <v>2155</v>
      </c>
      <c r="D300" s="201" t="s">
        <v>2156</v>
      </c>
      <c r="E300" s="201"/>
      <c r="F300" s="201" t="s">
        <v>596</v>
      </c>
      <c r="G300" s="201">
        <v>4.0999999999999996</v>
      </c>
      <c r="H300" s="201" t="s">
        <v>29</v>
      </c>
      <c r="I300" s="201" t="s">
        <v>278</v>
      </c>
      <c r="J300" s="201" t="s">
        <v>29</v>
      </c>
      <c r="K300" s="201">
        <v>4.0999999999999996</v>
      </c>
      <c r="L300" s="203">
        <f t="shared" si="8"/>
        <v>4.0999999999999996</v>
      </c>
      <c r="M300" s="202">
        <v>42917</v>
      </c>
      <c r="N300" s="201" t="s">
        <v>98</v>
      </c>
      <c r="O300" s="201" t="s">
        <v>236</v>
      </c>
      <c r="P300" s="201" t="s">
        <v>97</v>
      </c>
      <c r="Q300" s="224" t="s">
        <v>2160</v>
      </c>
      <c r="R300" s="201" t="s">
        <v>2161</v>
      </c>
      <c r="S300" s="201"/>
      <c r="T300" s="201" t="s">
        <v>253</v>
      </c>
      <c r="U300" s="201"/>
      <c r="V300" s="201" t="s">
        <v>2162</v>
      </c>
      <c r="W300" s="201" t="s">
        <v>97</v>
      </c>
      <c r="X300" s="201" t="s">
        <v>2163</v>
      </c>
      <c r="Y300" s="201" t="s">
        <v>97</v>
      </c>
      <c r="Z300" s="201" t="s">
        <v>2164</v>
      </c>
      <c r="AA300" s="201"/>
      <c r="AB300" s="201">
        <v>3</v>
      </c>
      <c r="AC300" s="201"/>
      <c r="AD300" s="201"/>
      <c r="AE300" s="201"/>
      <c r="AF300" s="201"/>
      <c r="AG300" s="201">
        <v>3</v>
      </c>
      <c r="AH300" s="201"/>
      <c r="AI300" s="201"/>
      <c r="AJ300" s="204" t="s">
        <v>101</v>
      </c>
      <c r="AK300" s="201"/>
      <c r="AL300" s="201" t="s">
        <v>1213</v>
      </c>
      <c r="AM300" s="201" t="s">
        <v>278</v>
      </c>
      <c r="AN300" s="202">
        <v>45672</v>
      </c>
      <c r="AO300" s="201" t="b">
        <f t="shared" si="9"/>
        <v>1</v>
      </c>
    </row>
    <row r="301" spans="1:41" x14ac:dyDescent="0.2">
      <c r="A301" s="201">
        <v>254</v>
      </c>
      <c r="B301" s="201">
        <v>260</v>
      </c>
      <c r="C301" s="201" t="s">
        <v>2165</v>
      </c>
      <c r="D301" s="201" t="s">
        <v>2166</v>
      </c>
      <c r="E301" s="201"/>
      <c r="F301" s="201" t="s">
        <v>235</v>
      </c>
      <c r="G301" s="201">
        <v>0.1</v>
      </c>
      <c r="H301" s="201" t="s">
        <v>45</v>
      </c>
      <c r="I301" s="201" t="s">
        <v>278</v>
      </c>
      <c r="J301" s="201" t="s">
        <v>45</v>
      </c>
      <c r="K301" s="201">
        <v>0.1</v>
      </c>
      <c r="L301" s="203">
        <f t="shared" si="8"/>
        <v>0.1</v>
      </c>
      <c r="M301" s="202">
        <v>40084</v>
      </c>
      <c r="N301" s="201" t="s">
        <v>250</v>
      </c>
      <c r="O301" s="201" t="s">
        <v>363</v>
      </c>
      <c r="P301" s="201" t="s">
        <v>97</v>
      </c>
      <c r="Q301" s="224" t="s">
        <v>2167</v>
      </c>
      <c r="R301" s="201" t="s">
        <v>3496</v>
      </c>
      <c r="S301" s="201"/>
      <c r="T301" s="201" t="s">
        <v>239</v>
      </c>
      <c r="U301" s="201"/>
      <c r="V301" s="201" t="s">
        <v>927</v>
      </c>
      <c r="W301" s="201" t="s">
        <v>97</v>
      </c>
      <c r="X301" s="201" t="s">
        <v>241</v>
      </c>
      <c r="Y301" s="201" t="s">
        <v>97</v>
      </c>
      <c r="Z301" s="201" t="s">
        <v>3497</v>
      </c>
      <c r="AA301" s="201">
        <v>3</v>
      </c>
      <c r="AB301" s="201">
        <v>10</v>
      </c>
      <c r="AC301" s="201"/>
      <c r="AD301" s="201">
        <v>10</v>
      </c>
      <c r="AE301" s="201">
        <v>10</v>
      </c>
      <c r="AF301" s="201"/>
      <c r="AG301" s="201">
        <v>3000</v>
      </c>
      <c r="AH301" s="201"/>
      <c r="AI301" s="201"/>
      <c r="AJ301" s="204" t="s">
        <v>101</v>
      </c>
      <c r="AK301" s="201"/>
      <c r="AL301" s="201" t="s">
        <v>2168</v>
      </c>
      <c r="AM301" s="201" t="s">
        <v>278</v>
      </c>
      <c r="AN301" s="202">
        <v>45672</v>
      </c>
      <c r="AO301" s="201" t="b">
        <f t="shared" si="9"/>
        <v>1</v>
      </c>
    </row>
    <row r="302" spans="1:41" x14ac:dyDescent="0.2">
      <c r="A302" s="201">
        <v>254</v>
      </c>
      <c r="B302" s="201">
        <v>260</v>
      </c>
      <c r="C302" s="201" t="s">
        <v>2165</v>
      </c>
      <c r="D302" s="201" t="s">
        <v>2166</v>
      </c>
      <c r="E302" s="201"/>
      <c r="F302" s="201" t="s">
        <v>596</v>
      </c>
      <c r="G302" s="201">
        <v>1.4</v>
      </c>
      <c r="H302" s="201" t="s">
        <v>36</v>
      </c>
      <c r="I302" s="201" t="s">
        <v>278</v>
      </c>
      <c r="J302" s="201" t="s">
        <v>36</v>
      </c>
      <c r="K302" s="201">
        <v>1.4</v>
      </c>
      <c r="L302" s="203">
        <f t="shared" si="8"/>
        <v>1.4</v>
      </c>
      <c r="M302" s="202">
        <v>45079</v>
      </c>
      <c r="N302" s="201" t="s">
        <v>250</v>
      </c>
      <c r="O302" s="201" t="s">
        <v>363</v>
      </c>
      <c r="P302" s="201" t="s">
        <v>97</v>
      </c>
      <c r="Q302" s="224" t="s">
        <v>2167</v>
      </c>
      <c r="R302" s="201" t="s">
        <v>3496</v>
      </c>
      <c r="S302" s="201"/>
      <c r="T302" s="201" t="s">
        <v>239</v>
      </c>
      <c r="U302" s="201"/>
      <c r="V302" s="201" t="s">
        <v>927</v>
      </c>
      <c r="W302" s="201" t="s">
        <v>97</v>
      </c>
      <c r="X302" s="201" t="s">
        <v>2169</v>
      </c>
      <c r="Y302" s="201" t="s">
        <v>97</v>
      </c>
      <c r="Z302" s="201" t="s">
        <v>3497</v>
      </c>
      <c r="AA302" s="201">
        <v>3</v>
      </c>
      <c r="AB302" s="201">
        <v>10</v>
      </c>
      <c r="AC302" s="201"/>
      <c r="AD302" s="201"/>
      <c r="AE302" s="201">
        <v>10</v>
      </c>
      <c r="AF302" s="201"/>
      <c r="AG302" s="201">
        <v>300</v>
      </c>
      <c r="AH302" s="201"/>
      <c r="AI302" s="201" t="s">
        <v>2170</v>
      </c>
      <c r="AJ302" s="211" t="s">
        <v>157</v>
      </c>
      <c r="AK302" s="201"/>
      <c r="AL302" s="201" t="s">
        <v>2168</v>
      </c>
      <c r="AM302" s="201" t="s">
        <v>97</v>
      </c>
      <c r="AN302" s="202">
        <v>45672</v>
      </c>
      <c r="AO302" s="201" t="b">
        <f t="shared" si="9"/>
        <v>1</v>
      </c>
    </row>
    <row r="303" spans="1:41" x14ac:dyDescent="0.2">
      <c r="A303" s="201">
        <v>255</v>
      </c>
      <c r="B303" s="201">
        <v>261</v>
      </c>
      <c r="C303" s="201" t="s">
        <v>2171</v>
      </c>
      <c r="D303" s="201" t="s">
        <v>2172</v>
      </c>
      <c r="E303" s="201"/>
      <c r="F303" s="201" t="s">
        <v>235</v>
      </c>
      <c r="G303" s="201">
        <v>0.3</v>
      </c>
      <c r="H303" s="201" t="s">
        <v>45</v>
      </c>
      <c r="I303" s="201" t="s">
        <v>278</v>
      </c>
      <c r="J303" s="201" t="s">
        <v>45</v>
      </c>
      <c r="K303" s="201">
        <v>0.3</v>
      </c>
      <c r="L303" s="203">
        <f t="shared" si="8"/>
        <v>0.3</v>
      </c>
      <c r="M303" s="202">
        <v>40086</v>
      </c>
      <c r="N303" s="201" t="s">
        <v>250</v>
      </c>
      <c r="O303" s="201" t="s">
        <v>236</v>
      </c>
      <c r="P303" s="201" t="s">
        <v>97</v>
      </c>
      <c r="Q303" s="224" t="s">
        <v>2173</v>
      </c>
      <c r="R303" s="201" t="s">
        <v>2174</v>
      </c>
      <c r="S303" s="201"/>
      <c r="T303" s="201" t="s">
        <v>239</v>
      </c>
      <c r="U303" s="201"/>
      <c r="V303" s="201" t="s">
        <v>2175</v>
      </c>
      <c r="W303" s="201" t="s">
        <v>97</v>
      </c>
      <c r="X303" s="201" t="s">
        <v>241</v>
      </c>
      <c r="Y303" s="201" t="s">
        <v>97</v>
      </c>
      <c r="Z303" s="201" t="s">
        <v>2176</v>
      </c>
      <c r="AA303" s="201">
        <v>3</v>
      </c>
      <c r="AB303" s="201">
        <v>10</v>
      </c>
      <c r="AC303" s="201"/>
      <c r="AD303" s="201">
        <v>10</v>
      </c>
      <c r="AE303" s="201">
        <v>10</v>
      </c>
      <c r="AF303" s="201"/>
      <c r="AG303" s="201">
        <v>3000</v>
      </c>
      <c r="AH303" s="201"/>
      <c r="AI303" s="201"/>
      <c r="AJ303" s="204" t="s">
        <v>101</v>
      </c>
      <c r="AK303" s="201"/>
      <c r="AL303" s="201" t="s">
        <v>2177</v>
      </c>
      <c r="AM303" s="201" t="s">
        <v>278</v>
      </c>
      <c r="AN303" s="202">
        <v>45672</v>
      </c>
      <c r="AO303" s="201" t="b">
        <f t="shared" si="9"/>
        <v>1</v>
      </c>
    </row>
    <row r="304" spans="1:41" x14ac:dyDescent="0.2">
      <c r="A304" s="201">
        <v>255</v>
      </c>
      <c r="B304" s="201">
        <v>261</v>
      </c>
      <c r="C304" s="201" t="s">
        <v>2171</v>
      </c>
      <c r="D304" s="201" t="s">
        <v>2172</v>
      </c>
      <c r="E304" s="201"/>
      <c r="F304" s="201" t="s">
        <v>596</v>
      </c>
      <c r="G304" s="201">
        <v>4.2</v>
      </c>
      <c r="H304" s="201" t="s">
        <v>36</v>
      </c>
      <c r="I304" s="201" t="s">
        <v>278</v>
      </c>
      <c r="J304" s="201" t="s">
        <v>36</v>
      </c>
      <c r="K304" s="201">
        <v>4.2</v>
      </c>
      <c r="L304" s="203">
        <f t="shared" si="8"/>
        <v>4.2</v>
      </c>
      <c r="M304" s="202">
        <v>45079</v>
      </c>
      <c r="N304" s="201" t="s">
        <v>250</v>
      </c>
      <c r="O304" s="201" t="s">
        <v>236</v>
      </c>
      <c r="P304" s="201" t="s">
        <v>97</v>
      </c>
      <c r="Q304" s="224" t="s">
        <v>2173</v>
      </c>
      <c r="R304" s="201" t="s">
        <v>2174</v>
      </c>
      <c r="S304" s="201"/>
      <c r="T304" s="201" t="s">
        <v>239</v>
      </c>
      <c r="U304" s="201"/>
      <c r="V304" s="201" t="s">
        <v>2175</v>
      </c>
      <c r="W304" s="201" t="s">
        <v>97</v>
      </c>
      <c r="X304" s="201" t="s">
        <v>2178</v>
      </c>
      <c r="Y304" s="201" t="s">
        <v>97</v>
      </c>
      <c r="Z304" s="201" t="s">
        <v>2176</v>
      </c>
      <c r="AA304" s="201">
        <v>3</v>
      </c>
      <c r="AB304" s="201">
        <v>10</v>
      </c>
      <c r="AC304" s="201"/>
      <c r="AD304" s="201"/>
      <c r="AE304" s="201">
        <v>10</v>
      </c>
      <c r="AF304" s="201"/>
      <c r="AG304" s="201">
        <v>300</v>
      </c>
      <c r="AH304" s="201"/>
      <c r="AI304" s="201" t="s">
        <v>2179</v>
      </c>
      <c r="AJ304" s="211" t="s">
        <v>157</v>
      </c>
      <c r="AK304" s="201"/>
      <c r="AL304" s="201" t="s">
        <v>2177</v>
      </c>
      <c r="AM304" s="201" t="s">
        <v>97</v>
      </c>
      <c r="AN304" s="202">
        <v>45672</v>
      </c>
      <c r="AO304" s="201" t="b">
        <f t="shared" si="9"/>
        <v>1</v>
      </c>
    </row>
    <row r="305" spans="1:41" x14ac:dyDescent="0.2">
      <c r="A305" s="201">
        <v>256</v>
      </c>
      <c r="B305" s="201">
        <v>267</v>
      </c>
      <c r="C305" s="201" t="s">
        <v>2180</v>
      </c>
      <c r="D305" s="201" t="s">
        <v>2181</v>
      </c>
      <c r="E305" s="201"/>
      <c r="F305" s="201" t="s">
        <v>235</v>
      </c>
      <c r="G305" s="201">
        <v>82</v>
      </c>
      <c r="H305" s="201" t="s">
        <v>47</v>
      </c>
      <c r="I305" s="201" t="s">
        <v>97</v>
      </c>
      <c r="J305" s="201" t="s">
        <v>47</v>
      </c>
      <c r="K305" s="201">
        <v>82</v>
      </c>
      <c r="L305" s="203">
        <f t="shared" si="8"/>
        <v>82</v>
      </c>
      <c r="M305" s="202">
        <v>43221</v>
      </c>
      <c r="N305" s="201" t="s">
        <v>98</v>
      </c>
      <c r="O305" s="201" t="s">
        <v>236</v>
      </c>
      <c r="P305" s="201" t="s">
        <v>97</v>
      </c>
      <c r="Q305" s="224" t="s">
        <v>1396</v>
      </c>
      <c r="R305" s="201" t="s">
        <v>2182</v>
      </c>
      <c r="S305" s="201"/>
      <c r="T305" s="201" t="s">
        <v>349</v>
      </c>
      <c r="U305" s="201"/>
      <c r="V305" s="201" t="s">
        <v>2183</v>
      </c>
      <c r="W305" s="201" t="s">
        <v>97</v>
      </c>
      <c r="X305" s="201" t="s">
        <v>241</v>
      </c>
      <c r="Y305" s="201" t="s">
        <v>97</v>
      </c>
      <c r="Z305" s="201" t="s">
        <v>2184</v>
      </c>
      <c r="AA305" s="201">
        <v>3</v>
      </c>
      <c r="AB305" s="201">
        <v>10</v>
      </c>
      <c r="AC305" s="201"/>
      <c r="AD305" s="201"/>
      <c r="AE305" s="201"/>
      <c r="AF305" s="201"/>
      <c r="AG305" s="201">
        <v>30</v>
      </c>
      <c r="AH305" s="201"/>
      <c r="AI305" s="201"/>
      <c r="AJ305" s="204" t="s">
        <v>101</v>
      </c>
      <c r="AK305" s="201" t="s">
        <v>387</v>
      </c>
      <c r="AL305" s="201" t="s">
        <v>977</v>
      </c>
      <c r="AM305" s="201" t="s">
        <v>278</v>
      </c>
      <c r="AN305" s="202">
        <v>45672</v>
      </c>
      <c r="AO305" s="201" t="b">
        <f t="shared" si="9"/>
        <v>1</v>
      </c>
    </row>
    <row r="306" spans="1:41" x14ac:dyDescent="0.2">
      <c r="A306" s="201">
        <v>256</v>
      </c>
      <c r="B306" s="201">
        <v>267</v>
      </c>
      <c r="C306" s="201" t="s">
        <v>2180</v>
      </c>
      <c r="D306" s="201" t="s">
        <v>2181</v>
      </c>
      <c r="E306" s="201"/>
      <c r="F306" s="201" t="s">
        <v>235</v>
      </c>
      <c r="G306" s="201">
        <v>82</v>
      </c>
      <c r="H306" s="201" t="s">
        <v>47</v>
      </c>
      <c r="I306" s="201" t="s">
        <v>97</v>
      </c>
      <c r="J306" s="201" t="s">
        <v>43</v>
      </c>
      <c r="K306" s="201">
        <v>1600</v>
      </c>
      <c r="L306" s="203">
        <f t="shared" si="8"/>
        <v>1600</v>
      </c>
      <c r="M306" s="202">
        <v>40268</v>
      </c>
      <c r="N306" s="201" t="s">
        <v>98</v>
      </c>
      <c r="O306" s="201" t="s">
        <v>363</v>
      </c>
      <c r="P306" s="201" t="s">
        <v>97</v>
      </c>
      <c r="Q306" s="224" t="s">
        <v>1396</v>
      </c>
      <c r="R306" s="201" t="s">
        <v>2185</v>
      </c>
      <c r="S306" s="201"/>
      <c r="T306" s="201" t="s">
        <v>239</v>
      </c>
      <c r="U306" s="201"/>
      <c r="V306" s="201" t="s">
        <v>2186</v>
      </c>
      <c r="W306" s="201" t="s">
        <v>97</v>
      </c>
      <c r="X306" s="201" t="s">
        <v>2187</v>
      </c>
      <c r="Y306" s="201" t="s">
        <v>97</v>
      </c>
      <c r="Z306" s="201" t="s">
        <v>2188</v>
      </c>
      <c r="AA306" s="201"/>
      <c r="AB306" s="201">
        <v>10</v>
      </c>
      <c r="AC306" s="201"/>
      <c r="AD306" s="201"/>
      <c r="AE306" s="201"/>
      <c r="AF306" s="201"/>
      <c r="AG306" s="201">
        <v>10</v>
      </c>
      <c r="AH306" s="201" t="s">
        <v>3498</v>
      </c>
      <c r="AI306" s="201"/>
      <c r="AJ306" s="204" t="s">
        <v>101</v>
      </c>
      <c r="AK306" s="201"/>
      <c r="AL306" s="201" t="s">
        <v>977</v>
      </c>
      <c r="AM306" s="201" t="s">
        <v>278</v>
      </c>
      <c r="AN306" s="202">
        <v>45672</v>
      </c>
      <c r="AO306" s="201" t="b">
        <f t="shared" si="9"/>
        <v>0</v>
      </c>
    </row>
    <row r="307" spans="1:41" x14ac:dyDescent="0.2">
      <c r="A307" s="201">
        <v>256</v>
      </c>
      <c r="B307" s="201">
        <v>267</v>
      </c>
      <c r="C307" s="201" t="s">
        <v>2180</v>
      </c>
      <c r="D307" s="201" t="s">
        <v>2181</v>
      </c>
      <c r="E307" s="201"/>
      <c r="F307" s="201" t="s">
        <v>235</v>
      </c>
      <c r="G307" s="201">
        <v>82</v>
      </c>
      <c r="H307" s="201" t="s">
        <v>47</v>
      </c>
      <c r="I307" s="201" t="s">
        <v>97</v>
      </c>
      <c r="J307" s="201" t="s">
        <v>29</v>
      </c>
      <c r="K307" s="201">
        <v>970</v>
      </c>
      <c r="L307" s="203">
        <f t="shared" si="8"/>
        <v>970</v>
      </c>
      <c r="M307" s="202">
        <v>36069</v>
      </c>
      <c r="N307" s="201" t="s">
        <v>108</v>
      </c>
      <c r="O307" s="201" t="s">
        <v>273</v>
      </c>
      <c r="P307" s="201" t="s">
        <v>97</v>
      </c>
      <c r="Q307" s="224" t="s">
        <v>2189</v>
      </c>
      <c r="R307" s="201" t="s">
        <v>2190</v>
      </c>
      <c r="S307" s="201"/>
      <c r="T307" s="201" t="s">
        <v>253</v>
      </c>
      <c r="U307" s="201"/>
      <c r="V307" s="201" t="s">
        <v>2191</v>
      </c>
      <c r="W307" s="201" t="s">
        <v>278</v>
      </c>
      <c r="X307" s="201"/>
      <c r="Y307" s="201" t="s">
        <v>278</v>
      </c>
      <c r="Z307" s="201"/>
      <c r="AA307" s="201"/>
      <c r="AB307" s="201">
        <v>3</v>
      </c>
      <c r="AC307" s="201"/>
      <c r="AD307" s="201"/>
      <c r="AE307" s="201"/>
      <c r="AF307" s="201"/>
      <c r="AG307" s="201">
        <v>3</v>
      </c>
      <c r="AH307" s="201"/>
      <c r="AI307" s="201"/>
      <c r="AJ307" s="204" t="s">
        <v>101</v>
      </c>
      <c r="AK307" s="201"/>
      <c r="AL307" s="201" t="s">
        <v>977</v>
      </c>
      <c r="AM307" s="201" t="s">
        <v>278</v>
      </c>
      <c r="AN307" s="202">
        <v>45672</v>
      </c>
      <c r="AO307" s="201" t="b">
        <f t="shared" si="9"/>
        <v>0</v>
      </c>
    </row>
    <row r="308" spans="1:41" x14ac:dyDescent="0.2">
      <c r="A308" s="201">
        <v>256</v>
      </c>
      <c r="B308" s="201">
        <v>267</v>
      </c>
      <c r="C308" s="201" t="s">
        <v>2180</v>
      </c>
      <c r="D308" s="201" t="s">
        <v>2181</v>
      </c>
      <c r="E308" s="201"/>
      <c r="F308" s="201" t="s">
        <v>596</v>
      </c>
      <c r="G308" s="201">
        <v>29000</v>
      </c>
      <c r="H308" s="201" t="s">
        <v>29</v>
      </c>
      <c r="I308" s="201" t="s">
        <v>97</v>
      </c>
      <c r="J308" s="201" t="s">
        <v>29</v>
      </c>
      <c r="K308" s="201">
        <v>29000</v>
      </c>
      <c r="L308" s="203">
        <f t="shared" si="8"/>
        <v>29000</v>
      </c>
      <c r="M308" s="202">
        <v>36069</v>
      </c>
      <c r="N308" s="201" t="s">
        <v>250</v>
      </c>
      <c r="O308" s="201" t="s">
        <v>273</v>
      </c>
      <c r="P308" s="201" t="s">
        <v>97</v>
      </c>
      <c r="Q308" s="224" t="s">
        <v>2192</v>
      </c>
      <c r="R308" s="201" t="s">
        <v>2193</v>
      </c>
      <c r="S308" s="201"/>
      <c r="T308" s="201" t="s">
        <v>253</v>
      </c>
      <c r="U308" s="201"/>
      <c r="V308" s="201" t="s">
        <v>1721</v>
      </c>
      <c r="W308" s="201" t="s">
        <v>278</v>
      </c>
      <c r="X308" s="201"/>
      <c r="Y308" s="201" t="s">
        <v>97</v>
      </c>
      <c r="Z308" s="201" t="s">
        <v>453</v>
      </c>
      <c r="AA308" s="201">
        <v>3</v>
      </c>
      <c r="AB308" s="201">
        <v>3</v>
      </c>
      <c r="AC308" s="201"/>
      <c r="AD308" s="201"/>
      <c r="AE308" s="201"/>
      <c r="AF308" s="201"/>
      <c r="AG308" s="201">
        <v>9</v>
      </c>
      <c r="AH308" s="201"/>
      <c r="AI308" s="201"/>
      <c r="AJ308" s="204" t="s">
        <v>101</v>
      </c>
      <c r="AK308" s="201" t="s">
        <v>2194</v>
      </c>
      <c r="AL308" s="201" t="s">
        <v>977</v>
      </c>
      <c r="AM308" s="201" t="s">
        <v>278</v>
      </c>
      <c r="AN308" s="202">
        <v>45672</v>
      </c>
      <c r="AO308" s="201" t="b">
        <f t="shared" si="9"/>
        <v>1</v>
      </c>
    </row>
    <row r="309" spans="1:41" x14ac:dyDescent="0.2">
      <c r="A309" s="201">
        <v>256</v>
      </c>
      <c r="B309" s="201">
        <v>267</v>
      </c>
      <c r="C309" s="201" t="s">
        <v>2180</v>
      </c>
      <c r="D309" s="201" t="s">
        <v>2181</v>
      </c>
      <c r="E309" s="201"/>
      <c r="F309" s="201" t="s">
        <v>596</v>
      </c>
      <c r="G309" s="201">
        <v>29000</v>
      </c>
      <c r="H309" s="201" t="s">
        <v>29</v>
      </c>
      <c r="I309" s="201" t="s">
        <v>97</v>
      </c>
      <c r="J309" s="201" t="s">
        <v>47</v>
      </c>
      <c r="K309" s="201">
        <v>4700</v>
      </c>
      <c r="L309" s="203">
        <f t="shared" si="8"/>
        <v>4700</v>
      </c>
      <c r="M309" s="202">
        <v>43221</v>
      </c>
      <c r="N309" s="201" t="s">
        <v>108</v>
      </c>
      <c r="O309" s="201" t="s">
        <v>236</v>
      </c>
      <c r="P309" s="201" t="s">
        <v>97</v>
      </c>
      <c r="Q309" s="224" t="s">
        <v>2195</v>
      </c>
      <c r="R309" s="201" t="s">
        <v>2095</v>
      </c>
      <c r="S309" s="201"/>
      <c r="T309" s="201" t="s">
        <v>246</v>
      </c>
      <c r="U309" s="201"/>
      <c r="V309" s="201" t="s">
        <v>2087</v>
      </c>
      <c r="W309" s="201" t="s">
        <v>278</v>
      </c>
      <c r="X309" s="201"/>
      <c r="Y309" s="201" t="s">
        <v>278</v>
      </c>
      <c r="Z309" s="201"/>
      <c r="AA309" s="201"/>
      <c r="AB309" s="201">
        <v>10</v>
      </c>
      <c r="AC309" s="201">
        <v>10</v>
      </c>
      <c r="AD309" s="201"/>
      <c r="AE309" s="201"/>
      <c r="AF309" s="201"/>
      <c r="AG309" s="201">
        <v>100</v>
      </c>
      <c r="AH309" s="201"/>
      <c r="AI309" s="201"/>
      <c r="AJ309" s="204" t="s">
        <v>101</v>
      </c>
      <c r="AK309" s="201"/>
      <c r="AL309" s="201" t="s">
        <v>977</v>
      </c>
      <c r="AM309" s="201" t="s">
        <v>278</v>
      </c>
      <c r="AN309" s="202">
        <v>45672</v>
      </c>
      <c r="AO309" s="201" t="b">
        <f t="shared" si="9"/>
        <v>0</v>
      </c>
    </row>
    <row r="310" spans="1:41" x14ac:dyDescent="0.2">
      <c r="A310" s="201">
        <v>256</v>
      </c>
      <c r="B310" s="201">
        <v>267</v>
      </c>
      <c r="C310" s="201" t="s">
        <v>2180</v>
      </c>
      <c r="D310" s="201" t="s">
        <v>2181</v>
      </c>
      <c r="E310" s="201"/>
      <c r="F310" s="201" t="s">
        <v>596</v>
      </c>
      <c r="G310" s="201">
        <v>29000</v>
      </c>
      <c r="H310" s="201" t="s">
        <v>29</v>
      </c>
      <c r="I310" s="201" t="s">
        <v>97</v>
      </c>
      <c r="J310" s="201" t="s">
        <v>47</v>
      </c>
      <c r="K310" s="201">
        <v>4700</v>
      </c>
      <c r="L310" s="203">
        <f t="shared" si="8"/>
        <v>4700</v>
      </c>
      <c r="M310" s="202">
        <v>43221</v>
      </c>
      <c r="N310" s="201" t="s">
        <v>108</v>
      </c>
      <c r="O310" s="201" t="s">
        <v>258</v>
      </c>
      <c r="P310" s="201" t="s">
        <v>97</v>
      </c>
      <c r="Q310" s="224" t="s">
        <v>2195</v>
      </c>
      <c r="R310" s="201" t="s">
        <v>2196</v>
      </c>
      <c r="S310" s="201"/>
      <c r="T310" s="201" t="s">
        <v>246</v>
      </c>
      <c r="U310" s="201"/>
      <c r="V310" s="201" t="s">
        <v>2087</v>
      </c>
      <c r="W310" s="201" t="s">
        <v>278</v>
      </c>
      <c r="X310" s="201"/>
      <c r="Y310" s="201" t="s">
        <v>278</v>
      </c>
      <c r="Z310" s="201"/>
      <c r="AA310" s="201"/>
      <c r="AB310" s="201">
        <v>10</v>
      </c>
      <c r="AC310" s="201">
        <v>10</v>
      </c>
      <c r="AD310" s="201"/>
      <c r="AE310" s="201"/>
      <c r="AF310" s="201"/>
      <c r="AG310" s="201">
        <v>100</v>
      </c>
      <c r="AH310" s="201"/>
      <c r="AI310" s="201"/>
      <c r="AJ310" s="204" t="s">
        <v>101</v>
      </c>
      <c r="AK310" s="201"/>
      <c r="AL310" s="201" t="s">
        <v>977</v>
      </c>
      <c r="AM310" s="201" t="s">
        <v>278</v>
      </c>
      <c r="AN310" s="202">
        <v>45672</v>
      </c>
      <c r="AO310" s="201" t="b">
        <f t="shared" si="9"/>
        <v>0</v>
      </c>
    </row>
    <row r="311" spans="1:41" x14ac:dyDescent="0.2">
      <c r="A311" s="201">
        <v>256</v>
      </c>
      <c r="B311" s="201">
        <v>267</v>
      </c>
      <c r="C311" s="201" t="s">
        <v>2180</v>
      </c>
      <c r="D311" s="201" t="s">
        <v>2181</v>
      </c>
      <c r="E311" s="201"/>
      <c r="F311" s="201" t="s">
        <v>596</v>
      </c>
      <c r="G311" s="201">
        <v>29000</v>
      </c>
      <c r="H311" s="201" t="s">
        <v>29</v>
      </c>
      <c r="I311" s="201" t="s">
        <v>97</v>
      </c>
      <c r="J311" s="201" t="s">
        <v>29</v>
      </c>
      <c r="K311" s="201">
        <v>29000</v>
      </c>
      <c r="L311" s="203">
        <f t="shared" si="8"/>
        <v>29000</v>
      </c>
      <c r="M311" s="202">
        <v>36069</v>
      </c>
      <c r="N311" s="201" t="s">
        <v>250</v>
      </c>
      <c r="O311" s="201" t="s">
        <v>368</v>
      </c>
      <c r="P311" s="201" t="s">
        <v>97</v>
      </c>
      <c r="Q311" s="224" t="s">
        <v>2192</v>
      </c>
      <c r="R311" s="201" t="s">
        <v>2197</v>
      </c>
      <c r="S311" s="201"/>
      <c r="T311" s="201" t="s">
        <v>253</v>
      </c>
      <c r="U311" s="201"/>
      <c r="V311" s="201" t="s">
        <v>1721</v>
      </c>
      <c r="W311" s="201" t="s">
        <v>278</v>
      </c>
      <c r="X311" s="201"/>
      <c r="Y311" s="201" t="s">
        <v>97</v>
      </c>
      <c r="Z311" s="201" t="s">
        <v>453</v>
      </c>
      <c r="AA311" s="201">
        <v>3</v>
      </c>
      <c r="AB311" s="201">
        <v>3</v>
      </c>
      <c r="AC311" s="201"/>
      <c r="AD311" s="201"/>
      <c r="AE311" s="201"/>
      <c r="AF311" s="201"/>
      <c r="AG311" s="201">
        <v>9</v>
      </c>
      <c r="AH311" s="201"/>
      <c r="AI311" s="201"/>
      <c r="AJ311" s="204" t="s">
        <v>101</v>
      </c>
      <c r="AK311" s="201"/>
      <c r="AL311" s="201" t="s">
        <v>977</v>
      </c>
      <c r="AM311" s="201" t="s">
        <v>278</v>
      </c>
      <c r="AN311" s="202">
        <v>45672</v>
      </c>
      <c r="AO311" s="201" t="b">
        <f t="shared" si="9"/>
        <v>1</v>
      </c>
    </row>
    <row r="312" spans="1:41" x14ac:dyDescent="0.2">
      <c r="A312" s="201">
        <v>257</v>
      </c>
      <c r="B312" s="201">
        <v>268</v>
      </c>
      <c r="C312" s="201" t="s">
        <v>2198</v>
      </c>
      <c r="D312" s="201" t="s">
        <v>2199</v>
      </c>
      <c r="E312" s="201"/>
      <c r="F312" s="201" t="s">
        <v>235</v>
      </c>
      <c r="G312" s="201">
        <v>70</v>
      </c>
      <c r="H312" s="201" t="s">
        <v>47</v>
      </c>
      <c r="I312" s="201" t="s">
        <v>97</v>
      </c>
      <c r="J312" s="201" t="s">
        <v>47</v>
      </c>
      <c r="K312" s="201">
        <v>70</v>
      </c>
      <c r="L312" s="203">
        <f t="shared" si="8"/>
        <v>70</v>
      </c>
      <c r="M312" s="202">
        <v>36557</v>
      </c>
      <c r="N312" s="201" t="s">
        <v>457</v>
      </c>
      <c r="O312" s="201" t="s">
        <v>273</v>
      </c>
      <c r="P312" s="201" t="s">
        <v>97</v>
      </c>
      <c r="Q312" s="224" t="s">
        <v>2200</v>
      </c>
      <c r="R312" s="201" t="s">
        <v>2201</v>
      </c>
      <c r="S312" s="201"/>
      <c r="T312" s="201" t="s">
        <v>253</v>
      </c>
      <c r="U312" s="201"/>
      <c r="V312" s="201" t="s">
        <v>460</v>
      </c>
      <c r="W312" s="201" t="s">
        <v>97</v>
      </c>
      <c r="X312" s="201" t="s">
        <v>241</v>
      </c>
      <c r="Y312" s="201" t="s">
        <v>97</v>
      </c>
      <c r="Z312" s="201" t="s">
        <v>464</v>
      </c>
      <c r="AA312" s="201">
        <v>10</v>
      </c>
      <c r="AB312" s="201">
        <v>10</v>
      </c>
      <c r="AC312" s="201"/>
      <c r="AD312" s="201">
        <v>10</v>
      </c>
      <c r="AE312" s="201"/>
      <c r="AF312" s="201"/>
      <c r="AG312" s="201">
        <v>1000</v>
      </c>
      <c r="AH312" s="201"/>
      <c r="AI312" s="201"/>
      <c r="AJ312" s="204" t="s">
        <v>101</v>
      </c>
      <c r="AK312" s="201"/>
      <c r="AL312" s="201" t="s">
        <v>973</v>
      </c>
      <c r="AM312" s="201" t="s">
        <v>278</v>
      </c>
      <c r="AN312" s="202">
        <v>45672</v>
      </c>
      <c r="AO312" s="201" t="b">
        <f t="shared" si="9"/>
        <v>1</v>
      </c>
    </row>
    <row r="313" spans="1:41" x14ac:dyDescent="0.2">
      <c r="A313" s="201">
        <v>257</v>
      </c>
      <c r="B313" s="201">
        <v>268</v>
      </c>
      <c r="C313" s="201" t="s">
        <v>2198</v>
      </c>
      <c r="D313" s="201" t="s">
        <v>2199</v>
      </c>
      <c r="E313" s="201"/>
      <c r="F313" s="201" t="s">
        <v>235</v>
      </c>
      <c r="G313" s="201">
        <v>70</v>
      </c>
      <c r="H313" s="201" t="s">
        <v>47</v>
      </c>
      <c r="I313" s="201" t="s">
        <v>97</v>
      </c>
      <c r="J313" s="201" t="s">
        <v>47</v>
      </c>
      <c r="K313" s="201">
        <v>70</v>
      </c>
      <c r="L313" s="203">
        <f t="shared" si="8"/>
        <v>70</v>
      </c>
      <c r="M313" s="202">
        <v>36557</v>
      </c>
      <c r="N313" s="201" t="s">
        <v>457</v>
      </c>
      <c r="O313" s="201" t="s">
        <v>410</v>
      </c>
      <c r="P313" s="201" t="s">
        <v>97</v>
      </c>
      <c r="Q313" s="224" t="s">
        <v>2200</v>
      </c>
      <c r="R313" s="201" t="s">
        <v>2201</v>
      </c>
      <c r="S313" s="201"/>
      <c r="T313" s="201" t="s">
        <v>253</v>
      </c>
      <c r="U313" s="201"/>
      <c r="V313" s="201" t="s">
        <v>460</v>
      </c>
      <c r="W313" s="201" t="s">
        <v>97</v>
      </c>
      <c r="X313" s="201" t="s">
        <v>241</v>
      </c>
      <c r="Y313" s="201" t="s">
        <v>97</v>
      </c>
      <c r="Z313" s="201" t="s">
        <v>464</v>
      </c>
      <c r="AA313" s="201">
        <v>10</v>
      </c>
      <c r="AB313" s="201">
        <v>10</v>
      </c>
      <c r="AC313" s="201"/>
      <c r="AD313" s="201">
        <v>10</v>
      </c>
      <c r="AE313" s="201"/>
      <c r="AF313" s="201"/>
      <c r="AG313" s="201">
        <v>1000</v>
      </c>
      <c r="AH313" s="201"/>
      <c r="AI313" s="201"/>
      <c r="AJ313" s="204" t="s">
        <v>101</v>
      </c>
      <c r="AK313" s="201"/>
      <c r="AL313" s="201" t="s">
        <v>973</v>
      </c>
      <c r="AM313" s="201" t="s">
        <v>278</v>
      </c>
      <c r="AN313" s="202">
        <v>45672</v>
      </c>
      <c r="AO313" s="201" t="b">
        <f t="shared" si="9"/>
        <v>1</v>
      </c>
    </row>
    <row r="314" spans="1:41" x14ac:dyDescent="0.2">
      <c r="A314" s="201">
        <v>257</v>
      </c>
      <c r="B314" s="201">
        <v>268</v>
      </c>
      <c r="C314" s="201" t="s">
        <v>2198</v>
      </c>
      <c r="D314" s="201" t="s">
        <v>2199</v>
      </c>
      <c r="E314" s="201"/>
      <c r="F314" s="201" t="s">
        <v>235</v>
      </c>
      <c r="G314" s="201">
        <v>70</v>
      </c>
      <c r="H314" s="201" t="s">
        <v>47</v>
      </c>
      <c r="I314" s="201" t="s">
        <v>97</v>
      </c>
      <c r="J314" s="201" t="s">
        <v>43</v>
      </c>
      <c r="K314" s="201">
        <v>200</v>
      </c>
      <c r="L314" s="203">
        <f t="shared" si="8"/>
        <v>200</v>
      </c>
      <c r="M314" s="202">
        <v>33359</v>
      </c>
      <c r="N314" s="201" t="s">
        <v>98</v>
      </c>
      <c r="O314" s="201" t="s">
        <v>410</v>
      </c>
      <c r="P314" s="201" t="s">
        <v>97</v>
      </c>
      <c r="Q314" s="224" t="s">
        <v>2200</v>
      </c>
      <c r="R314" s="201" t="s">
        <v>2202</v>
      </c>
      <c r="S314" s="201"/>
      <c r="T314" s="201" t="s">
        <v>253</v>
      </c>
      <c r="U314" s="201"/>
      <c r="V314" s="201" t="s">
        <v>460</v>
      </c>
      <c r="W314" s="201" t="s">
        <v>97</v>
      </c>
      <c r="X314" s="201" t="s">
        <v>241</v>
      </c>
      <c r="Y314" s="201" t="s">
        <v>97</v>
      </c>
      <c r="Z314" s="201" t="s">
        <v>453</v>
      </c>
      <c r="AA314" s="201">
        <v>3</v>
      </c>
      <c r="AB314" s="201">
        <v>10</v>
      </c>
      <c r="AC314" s="201"/>
      <c r="AD314" s="201">
        <v>10</v>
      </c>
      <c r="AE314" s="201"/>
      <c r="AF314" s="201"/>
      <c r="AG314" s="201">
        <v>300</v>
      </c>
      <c r="AH314" s="201"/>
      <c r="AI314" s="201"/>
      <c r="AJ314" s="204" t="s">
        <v>101</v>
      </c>
      <c r="AK314" s="201"/>
      <c r="AL314" s="201" t="s">
        <v>973</v>
      </c>
      <c r="AM314" s="201" t="s">
        <v>278</v>
      </c>
      <c r="AN314" s="202">
        <v>45672</v>
      </c>
      <c r="AO314" s="201" t="b">
        <f t="shared" si="9"/>
        <v>0</v>
      </c>
    </row>
    <row r="315" spans="1:41" x14ac:dyDescent="0.2">
      <c r="A315" s="201">
        <v>257</v>
      </c>
      <c r="B315" s="201">
        <v>268</v>
      </c>
      <c r="C315" s="201" t="s">
        <v>2198</v>
      </c>
      <c r="D315" s="201" t="s">
        <v>2199</v>
      </c>
      <c r="E315" s="201"/>
      <c r="F315" s="201" t="s">
        <v>235</v>
      </c>
      <c r="G315" s="201">
        <v>70</v>
      </c>
      <c r="H315" s="201" t="s">
        <v>47</v>
      </c>
      <c r="I315" s="201" t="s">
        <v>97</v>
      </c>
      <c r="J315" s="201" t="s">
        <v>43</v>
      </c>
      <c r="K315" s="201">
        <v>200</v>
      </c>
      <c r="L315" s="203">
        <f t="shared" si="8"/>
        <v>200</v>
      </c>
      <c r="M315" s="202">
        <v>33359</v>
      </c>
      <c r="N315" s="201" t="s">
        <v>98</v>
      </c>
      <c r="O315" s="201" t="s">
        <v>273</v>
      </c>
      <c r="P315" s="201" t="s">
        <v>97</v>
      </c>
      <c r="Q315" s="224" t="s">
        <v>2200</v>
      </c>
      <c r="R315" s="201" t="s">
        <v>2203</v>
      </c>
      <c r="S315" s="201"/>
      <c r="T315" s="201" t="s">
        <v>253</v>
      </c>
      <c r="U315" s="201"/>
      <c r="V315" s="201" t="s">
        <v>460</v>
      </c>
      <c r="W315" s="201" t="s">
        <v>97</v>
      </c>
      <c r="X315" s="201" t="s">
        <v>241</v>
      </c>
      <c r="Y315" s="201" t="s">
        <v>97</v>
      </c>
      <c r="Z315" s="201" t="s">
        <v>453</v>
      </c>
      <c r="AA315" s="201">
        <v>3</v>
      </c>
      <c r="AB315" s="201">
        <v>10</v>
      </c>
      <c r="AC315" s="201"/>
      <c r="AD315" s="201">
        <v>10</v>
      </c>
      <c r="AE315" s="201"/>
      <c r="AF315" s="201"/>
      <c r="AG315" s="201">
        <v>300</v>
      </c>
      <c r="AH315" s="201"/>
      <c r="AI315" s="201"/>
      <c r="AJ315" s="204" t="s">
        <v>101</v>
      </c>
      <c r="AK315" s="201"/>
      <c r="AL315" s="201" t="s">
        <v>973</v>
      </c>
      <c r="AM315" s="201" t="s">
        <v>278</v>
      </c>
      <c r="AN315" s="202">
        <v>45672</v>
      </c>
      <c r="AO315" s="201" t="b">
        <f t="shared" si="9"/>
        <v>0</v>
      </c>
    </row>
    <row r="316" spans="1:41" x14ac:dyDescent="0.2">
      <c r="A316" s="201">
        <v>257</v>
      </c>
      <c r="B316" s="201">
        <v>268</v>
      </c>
      <c r="C316" s="201" t="s">
        <v>2198</v>
      </c>
      <c r="D316" s="201" t="s">
        <v>2199</v>
      </c>
      <c r="E316" s="201"/>
      <c r="F316" s="201" t="s">
        <v>596</v>
      </c>
      <c r="G316" s="201">
        <v>370</v>
      </c>
      <c r="H316" s="201" t="s">
        <v>47</v>
      </c>
      <c r="I316" s="201" t="s">
        <v>278</v>
      </c>
      <c r="J316" s="201" t="s">
        <v>47</v>
      </c>
      <c r="K316" s="201">
        <v>370</v>
      </c>
      <c r="L316" s="203">
        <f t="shared" si="8"/>
        <v>370</v>
      </c>
      <c r="M316" s="202">
        <v>36251</v>
      </c>
      <c r="N316" s="201" t="s">
        <v>250</v>
      </c>
      <c r="O316" s="201" t="s">
        <v>353</v>
      </c>
      <c r="P316" s="201" t="s">
        <v>97</v>
      </c>
      <c r="Q316" s="224" t="s">
        <v>2204</v>
      </c>
      <c r="R316" s="201" t="s">
        <v>2205</v>
      </c>
      <c r="S316" s="201"/>
      <c r="T316" s="201" t="s">
        <v>253</v>
      </c>
      <c r="U316" s="201"/>
      <c r="V316" s="201" t="s">
        <v>2206</v>
      </c>
      <c r="W316" s="201" t="s">
        <v>278</v>
      </c>
      <c r="X316" s="201"/>
      <c r="Y316" s="201" t="s">
        <v>278</v>
      </c>
      <c r="Z316" s="201"/>
      <c r="AA316" s="201">
        <v>10</v>
      </c>
      <c r="AB316" s="201">
        <v>10</v>
      </c>
      <c r="AC316" s="201"/>
      <c r="AD316" s="201"/>
      <c r="AE316" s="201"/>
      <c r="AF316" s="201"/>
      <c r="AG316" s="201">
        <v>100</v>
      </c>
      <c r="AH316" s="201"/>
      <c r="AI316" s="201"/>
      <c r="AJ316" s="204" t="s">
        <v>101</v>
      </c>
      <c r="AK316" s="201" t="s">
        <v>273</v>
      </c>
      <c r="AL316" s="201" t="s">
        <v>973</v>
      </c>
      <c r="AM316" s="201" t="s">
        <v>278</v>
      </c>
      <c r="AN316" s="202">
        <v>45672</v>
      </c>
      <c r="AO316" s="201" t="b">
        <f t="shared" si="9"/>
        <v>1</v>
      </c>
    </row>
    <row r="317" spans="1:41" x14ac:dyDescent="0.2">
      <c r="A317" s="201">
        <v>258</v>
      </c>
      <c r="B317" s="201">
        <v>269</v>
      </c>
      <c r="C317" s="201" t="s">
        <v>2207</v>
      </c>
      <c r="D317" s="201" t="s">
        <v>2208</v>
      </c>
      <c r="E317" s="201"/>
      <c r="F317" s="201" t="s">
        <v>235</v>
      </c>
      <c r="G317" s="201">
        <v>60</v>
      </c>
      <c r="H317" s="201" t="s">
        <v>45</v>
      </c>
      <c r="I317" s="201" t="s">
        <v>97</v>
      </c>
      <c r="J317" s="201" t="s">
        <v>45</v>
      </c>
      <c r="K317" s="201">
        <v>60</v>
      </c>
      <c r="L317" s="203">
        <f t="shared" si="8"/>
        <v>60</v>
      </c>
      <c r="M317" s="202">
        <v>40431</v>
      </c>
      <c r="N317" s="201" t="s">
        <v>250</v>
      </c>
      <c r="O317" s="201" t="s">
        <v>353</v>
      </c>
      <c r="P317" s="201" t="s">
        <v>97</v>
      </c>
      <c r="Q317" s="224" t="s">
        <v>2209</v>
      </c>
      <c r="R317" s="201" t="s">
        <v>2210</v>
      </c>
      <c r="S317" s="201"/>
      <c r="T317" s="201" t="s">
        <v>239</v>
      </c>
      <c r="U317" s="201"/>
      <c r="V317" s="201" t="s">
        <v>2211</v>
      </c>
      <c r="W317" s="201" t="s">
        <v>97</v>
      </c>
      <c r="X317" s="201" t="s">
        <v>2212</v>
      </c>
      <c r="Y317" s="201" t="s">
        <v>97</v>
      </c>
      <c r="Z317" s="201" t="s">
        <v>453</v>
      </c>
      <c r="AA317" s="201">
        <v>3</v>
      </c>
      <c r="AB317" s="201">
        <v>10</v>
      </c>
      <c r="AC317" s="201"/>
      <c r="AD317" s="201"/>
      <c r="AE317" s="201">
        <v>3</v>
      </c>
      <c r="AF317" s="201"/>
      <c r="AG317" s="201">
        <v>100</v>
      </c>
      <c r="AH317" s="201"/>
      <c r="AI317" s="201"/>
      <c r="AJ317" s="204" t="s">
        <v>101</v>
      </c>
      <c r="AK317" s="201" t="s">
        <v>1806</v>
      </c>
      <c r="AL317" s="201" t="s">
        <v>973</v>
      </c>
      <c r="AM317" s="201" t="s">
        <v>278</v>
      </c>
      <c r="AN317" s="202">
        <v>45672</v>
      </c>
      <c r="AO317" s="201" t="b">
        <f t="shared" si="9"/>
        <v>1</v>
      </c>
    </row>
    <row r="318" spans="1:41" x14ac:dyDescent="0.2">
      <c r="A318" s="201">
        <v>258</v>
      </c>
      <c r="B318" s="201">
        <v>269</v>
      </c>
      <c r="C318" s="201" t="s">
        <v>2207</v>
      </c>
      <c r="D318" s="201" t="s">
        <v>2208</v>
      </c>
      <c r="E318" s="201"/>
      <c r="F318" s="201" t="s">
        <v>235</v>
      </c>
      <c r="G318" s="201">
        <v>60</v>
      </c>
      <c r="H318" s="201" t="s">
        <v>45</v>
      </c>
      <c r="I318" s="201" t="s">
        <v>97</v>
      </c>
      <c r="J318" s="201" t="s">
        <v>47</v>
      </c>
      <c r="K318" s="201">
        <v>300</v>
      </c>
      <c r="L318" s="203">
        <f t="shared" si="8"/>
        <v>300</v>
      </c>
      <c r="M318" s="202">
        <v>36557</v>
      </c>
      <c r="N318" s="201" t="s">
        <v>98</v>
      </c>
      <c r="O318" s="201" t="s">
        <v>353</v>
      </c>
      <c r="P318" s="201" t="s">
        <v>97</v>
      </c>
      <c r="Q318" s="224" t="s">
        <v>2213</v>
      </c>
      <c r="R318" s="201" t="s">
        <v>2214</v>
      </c>
      <c r="S318" s="201"/>
      <c r="T318" s="201" t="s">
        <v>253</v>
      </c>
      <c r="U318" s="201"/>
      <c r="V318" s="201" t="s">
        <v>2215</v>
      </c>
      <c r="W318" s="201" t="s">
        <v>97</v>
      </c>
      <c r="X318" s="201" t="s">
        <v>2212</v>
      </c>
      <c r="Y318" s="201" t="s">
        <v>278</v>
      </c>
      <c r="Z318" s="201"/>
      <c r="AA318" s="201">
        <v>10</v>
      </c>
      <c r="AB318" s="201">
        <v>10</v>
      </c>
      <c r="AC318" s="201"/>
      <c r="AD318" s="201"/>
      <c r="AE318" s="201"/>
      <c r="AF318" s="201"/>
      <c r="AG318" s="201">
        <v>100</v>
      </c>
      <c r="AH318" s="201"/>
      <c r="AI318" s="201"/>
      <c r="AJ318" s="204" t="s">
        <v>101</v>
      </c>
      <c r="AK318" s="201"/>
      <c r="AL318" s="201" t="s">
        <v>973</v>
      </c>
      <c r="AM318" s="201" t="s">
        <v>278</v>
      </c>
      <c r="AN318" s="202">
        <v>45672</v>
      </c>
      <c r="AO318" s="201" t="b">
        <f t="shared" si="9"/>
        <v>0</v>
      </c>
    </row>
    <row r="319" spans="1:41" x14ac:dyDescent="0.2">
      <c r="A319" s="201">
        <v>258</v>
      </c>
      <c r="B319" s="201">
        <v>269</v>
      </c>
      <c r="C319" s="201" t="s">
        <v>2207</v>
      </c>
      <c r="D319" s="201" t="s">
        <v>2208</v>
      </c>
      <c r="E319" s="201"/>
      <c r="F319" s="201" t="s">
        <v>596</v>
      </c>
      <c r="G319" s="201">
        <v>140</v>
      </c>
      <c r="H319" s="201" t="s">
        <v>47</v>
      </c>
      <c r="I319" s="201" t="s">
        <v>278</v>
      </c>
      <c r="J319" s="201" t="s">
        <v>47</v>
      </c>
      <c r="K319" s="201">
        <v>140</v>
      </c>
      <c r="L319" s="203">
        <f t="shared" si="8"/>
        <v>140</v>
      </c>
      <c r="M319" s="202">
        <v>36251</v>
      </c>
      <c r="N319" s="201" t="s">
        <v>457</v>
      </c>
      <c r="O319" s="201" t="s">
        <v>353</v>
      </c>
      <c r="P319" s="201" t="s">
        <v>97</v>
      </c>
      <c r="Q319" s="224" t="s">
        <v>2213</v>
      </c>
      <c r="R319" s="201" t="s">
        <v>2216</v>
      </c>
      <c r="S319" s="201"/>
      <c r="T319" s="201" t="s">
        <v>246</v>
      </c>
      <c r="U319" s="201"/>
      <c r="V319" s="201" t="s">
        <v>2217</v>
      </c>
      <c r="W319" s="201" t="s">
        <v>278</v>
      </c>
      <c r="X319" s="201"/>
      <c r="Y319" s="201" t="s">
        <v>278</v>
      </c>
      <c r="Z319" s="201"/>
      <c r="AA319" s="201">
        <v>10</v>
      </c>
      <c r="AB319" s="201">
        <v>10</v>
      </c>
      <c r="AC319" s="201">
        <v>10</v>
      </c>
      <c r="AD319" s="201"/>
      <c r="AE319" s="201"/>
      <c r="AF319" s="201"/>
      <c r="AG319" s="201">
        <v>1000</v>
      </c>
      <c r="AH319" s="201"/>
      <c r="AI319" s="201"/>
      <c r="AJ319" s="204" t="s">
        <v>101</v>
      </c>
      <c r="AK319" s="201" t="s">
        <v>1704</v>
      </c>
      <c r="AL319" s="201" t="s">
        <v>973</v>
      </c>
      <c r="AM319" s="201" t="s">
        <v>278</v>
      </c>
      <c r="AN319" s="202">
        <v>45672</v>
      </c>
      <c r="AO319" s="201" t="b">
        <f t="shared" si="9"/>
        <v>1</v>
      </c>
    </row>
    <row r="320" spans="1:41" x14ac:dyDescent="0.2">
      <c r="A320" s="201">
        <v>259</v>
      </c>
      <c r="B320" s="201">
        <v>270</v>
      </c>
      <c r="C320" s="201" t="s">
        <v>2218</v>
      </c>
      <c r="D320" s="201" t="s">
        <v>2219</v>
      </c>
      <c r="E320" s="201"/>
      <c r="F320" s="201" t="s">
        <v>235</v>
      </c>
      <c r="G320" s="201">
        <v>60</v>
      </c>
      <c r="H320" s="201" t="s">
        <v>47</v>
      </c>
      <c r="I320" s="201" t="s">
        <v>97</v>
      </c>
      <c r="J320" s="201" t="s">
        <v>47</v>
      </c>
      <c r="K320" s="201">
        <v>60</v>
      </c>
      <c r="L320" s="203">
        <f t="shared" si="8"/>
        <v>60</v>
      </c>
      <c r="M320" s="202">
        <v>36557</v>
      </c>
      <c r="N320" s="201" t="s">
        <v>98</v>
      </c>
      <c r="O320" s="201" t="s">
        <v>410</v>
      </c>
      <c r="P320" s="201" t="s">
        <v>97</v>
      </c>
      <c r="Q320" s="224" t="s">
        <v>2220</v>
      </c>
      <c r="R320" s="201" t="s">
        <v>459</v>
      </c>
      <c r="S320" s="201"/>
      <c r="T320" s="201" t="s">
        <v>253</v>
      </c>
      <c r="U320" s="201"/>
      <c r="V320" s="201" t="s">
        <v>460</v>
      </c>
      <c r="W320" s="201" t="s">
        <v>97</v>
      </c>
      <c r="X320" s="201" t="s">
        <v>241</v>
      </c>
      <c r="Y320" s="201" t="s">
        <v>97</v>
      </c>
      <c r="Z320" s="201" t="s">
        <v>464</v>
      </c>
      <c r="AA320" s="201">
        <v>3</v>
      </c>
      <c r="AB320" s="201">
        <v>10</v>
      </c>
      <c r="AC320" s="201"/>
      <c r="AD320" s="201">
        <v>10</v>
      </c>
      <c r="AE320" s="201"/>
      <c r="AF320" s="201"/>
      <c r="AG320" s="201">
        <v>300</v>
      </c>
      <c r="AH320" s="201"/>
      <c r="AI320" s="201"/>
      <c r="AJ320" s="204" t="s">
        <v>101</v>
      </c>
      <c r="AK320" s="201" t="s">
        <v>461</v>
      </c>
      <c r="AL320" s="201" t="s">
        <v>973</v>
      </c>
      <c r="AM320" s="201" t="s">
        <v>278</v>
      </c>
      <c r="AN320" s="202">
        <v>45672</v>
      </c>
      <c r="AO320" s="201" t="b">
        <f t="shared" si="9"/>
        <v>1</v>
      </c>
    </row>
    <row r="321" spans="1:41" x14ac:dyDescent="0.2">
      <c r="A321" s="201">
        <v>259</v>
      </c>
      <c r="B321" s="201">
        <v>270</v>
      </c>
      <c r="C321" s="201" t="s">
        <v>2218</v>
      </c>
      <c r="D321" s="201" t="s">
        <v>2219</v>
      </c>
      <c r="E321" s="201"/>
      <c r="F321" s="201" t="s">
        <v>235</v>
      </c>
      <c r="G321" s="201">
        <v>60</v>
      </c>
      <c r="H321" s="201" t="s">
        <v>47</v>
      </c>
      <c r="I321" s="201" t="s">
        <v>97</v>
      </c>
      <c r="J321" s="201" t="s">
        <v>43</v>
      </c>
      <c r="K321" s="201">
        <v>20</v>
      </c>
      <c r="L321" s="203">
        <f t="shared" si="8"/>
        <v>20</v>
      </c>
      <c r="M321" s="202">
        <v>33359</v>
      </c>
      <c r="N321" s="201" t="s">
        <v>98</v>
      </c>
      <c r="O321" s="201" t="s">
        <v>410</v>
      </c>
      <c r="P321" s="201" t="s">
        <v>97</v>
      </c>
      <c r="Q321" s="224" t="s">
        <v>458</v>
      </c>
      <c r="R321" s="201" t="s">
        <v>463</v>
      </c>
      <c r="S321" s="201"/>
      <c r="T321" s="201" t="s">
        <v>253</v>
      </c>
      <c r="U321" s="201"/>
      <c r="V321" s="201" t="s">
        <v>263</v>
      </c>
      <c r="W321" s="201" t="s">
        <v>97</v>
      </c>
      <c r="X321" s="201" t="s">
        <v>241</v>
      </c>
      <c r="Y321" s="201" t="s">
        <v>97</v>
      </c>
      <c r="Z321" s="201" t="s">
        <v>453</v>
      </c>
      <c r="AA321" s="201" t="s">
        <v>269</v>
      </c>
      <c r="AB321" s="201">
        <v>10</v>
      </c>
      <c r="AC321" s="201"/>
      <c r="AD321" s="201">
        <v>10</v>
      </c>
      <c r="AE321" s="201" t="s">
        <v>269</v>
      </c>
      <c r="AF321" s="201">
        <v>10</v>
      </c>
      <c r="AG321" s="201">
        <v>1000</v>
      </c>
      <c r="AH321" s="201"/>
      <c r="AI321" s="201"/>
      <c r="AJ321" s="204" t="s">
        <v>101</v>
      </c>
      <c r="AK321" s="201"/>
      <c r="AL321" s="201" t="s">
        <v>973</v>
      </c>
      <c r="AM321" s="201" t="s">
        <v>278</v>
      </c>
      <c r="AN321" s="202">
        <v>45672</v>
      </c>
      <c r="AO321" s="201" t="b">
        <f t="shared" si="9"/>
        <v>0</v>
      </c>
    </row>
    <row r="322" spans="1:41" x14ac:dyDescent="0.2">
      <c r="A322" s="201">
        <v>259</v>
      </c>
      <c r="B322" s="201">
        <v>270</v>
      </c>
      <c r="C322" s="201" t="s">
        <v>2218</v>
      </c>
      <c r="D322" s="201" t="s">
        <v>2219</v>
      </c>
      <c r="E322" s="201"/>
      <c r="F322" s="201" t="s">
        <v>596</v>
      </c>
      <c r="G322" s="201">
        <v>93</v>
      </c>
      <c r="H322" s="201" t="s">
        <v>47</v>
      </c>
      <c r="I322" s="201" t="s">
        <v>278</v>
      </c>
      <c r="J322" s="201" t="s">
        <v>47</v>
      </c>
      <c r="K322" s="201">
        <v>93</v>
      </c>
      <c r="L322" s="203">
        <f t="shared" si="8"/>
        <v>93</v>
      </c>
      <c r="M322" s="202">
        <v>36251</v>
      </c>
      <c r="N322" s="201" t="s">
        <v>457</v>
      </c>
      <c r="O322" s="201" t="s">
        <v>353</v>
      </c>
      <c r="P322" s="201" t="s">
        <v>97</v>
      </c>
      <c r="Q322" s="224" t="s">
        <v>2221</v>
      </c>
      <c r="R322" s="201" t="s">
        <v>2222</v>
      </c>
      <c r="S322" s="201"/>
      <c r="T322" s="201" t="s">
        <v>253</v>
      </c>
      <c r="U322" s="201"/>
      <c r="V322" s="201" t="s">
        <v>2223</v>
      </c>
      <c r="W322" s="201" t="s">
        <v>278</v>
      </c>
      <c r="X322" s="201"/>
      <c r="Y322" s="201" t="s">
        <v>278</v>
      </c>
      <c r="Z322" s="201"/>
      <c r="AA322" s="201">
        <v>10</v>
      </c>
      <c r="AB322" s="201">
        <v>10</v>
      </c>
      <c r="AC322" s="201"/>
      <c r="AD322" s="201"/>
      <c r="AE322" s="201"/>
      <c r="AF322" s="201"/>
      <c r="AG322" s="201">
        <v>100</v>
      </c>
      <c r="AH322" s="201"/>
      <c r="AI322" s="201"/>
      <c r="AJ322" s="204" t="s">
        <v>101</v>
      </c>
      <c r="AK322" s="201" t="s">
        <v>2224</v>
      </c>
      <c r="AL322" s="201" t="s">
        <v>973</v>
      </c>
      <c r="AM322" s="201" t="s">
        <v>278</v>
      </c>
      <c r="AN322" s="202">
        <v>45672</v>
      </c>
      <c r="AO322" s="201" t="b">
        <f t="shared" si="9"/>
        <v>1</v>
      </c>
    </row>
    <row r="323" spans="1:41" x14ac:dyDescent="0.2">
      <c r="A323" s="201">
        <v>260</v>
      </c>
      <c r="B323" s="201">
        <v>271</v>
      </c>
      <c r="C323" s="201" t="s">
        <v>455</v>
      </c>
      <c r="D323" s="201" t="s">
        <v>456</v>
      </c>
      <c r="E323" s="201"/>
      <c r="F323" s="201" t="s">
        <v>235</v>
      </c>
      <c r="G323" s="201">
        <v>1.1000000000000001</v>
      </c>
      <c r="H323" s="201" t="s">
        <v>45</v>
      </c>
      <c r="I323" s="201" t="s">
        <v>97</v>
      </c>
      <c r="J323" s="201" t="s">
        <v>45</v>
      </c>
      <c r="K323" s="201">
        <v>1.1299999999999999</v>
      </c>
      <c r="L323" s="203">
        <f t="shared" si="8"/>
        <v>1.1000000000000001</v>
      </c>
      <c r="M323" s="202">
        <v>40634</v>
      </c>
      <c r="N323" s="201" t="s">
        <v>457</v>
      </c>
      <c r="O323" s="201" t="s">
        <v>410</v>
      </c>
      <c r="P323" s="201" t="s">
        <v>97</v>
      </c>
      <c r="Q323" s="224" t="s">
        <v>458</v>
      </c>
      <c r="R323" s="201" t="s">
        <v>459</v>
      </c>
      <c r="S323" s="201"/>
      <c r="T323" s="201" t="s">
        <v>239</v>
      </c>
      <c r="U323" s="201"/>
      <c r="V323" s="201" t="s">
        <v>460</v>
      </c>
      <c r="W323" s="201" t="s">
        <v>97</v>
      </c>
      <c r="X323" s="201" t="s">
        <v>241</v>
      </c>
      <c r="Y323" s="201" t="s">
        <v>97</v>
      </c>
      <c r="Z323" s="201" t="s">
        <v>453</v>
      </c>
      <c r="AA323" s="201">
        <v>3</v>
      </c>
      <c r="AB323" s="201">
        <v>10</v>
      </c>
      <c r="AC323" s="201"/>
      <c r="AD323" s="201">
        <v>10</v>
      </c>
      <c r="AE323" s="201">
        <v>3</v>
      </c>
      <c r="AF323" s="201"/>
      <c r="AG323" s="201">
        <v>1000</v>
      </c>
      <c r="AH323" s="201"/>
      <c r="AI323" s="201"/>
      <c r="AJ323" s="204" t="s">
        <v>101</v>
      </c>
      <c r="AK323" s="201" t="s">
        <v>461</v>
      </c>
      <c r="AL323" s="201" t="s">
        <v>462</v>
      </c>
      <c r="AM323" s="201" t="s">
        <v>97</v>
      </c>
      <c r="AN323" s="202">
        <v>45672</v>
      </c>
      <c r="AO323" s="201" t="b">
        <f t="shared" si="9"/>
        <v>1</v>
      </c>
    </row>
    <row r="324" spans="1:41" x14ac:dyDescent="0.2">
      <c r="A324" s="201">
        <v>260</v>
      </c>
      <c r="B324" s="201">
        <v>271</v>
      </c>
      <c r="C324" s="201" t="s">
        <v>455</v>
      </c>
      <c r="D324" s="201" t="s">
        <v>456</v>
      </c>
      <c r="E324" s="201"/>
      <c r="F324" s="201" t="s">
        <v>235</v>
      </c>
      <c r="G324" s="201">
        <v>1.1000000000000001</v>
      </c>
      <c r="H324" s="201" t="s">
        <v>45</v>
      </c>
      <c r="I324" s="201" t="s">
        <v>97</v>
      </c>
      <c r="J324" s="201" t="s">
        <v>47</v>
      </c>
      <c r="K324" s="201">
        <v>90</v>
      </c>
      <c r="L324" s="203">
        <f t="shared" si="8"/>
        <v>90</v>
      </c>
      <c r="M324" s="202">
        <v>36557</v>
      </c>
      <c r="N324" s="201" t="s">
        <v>98</v>
      </c>
      <c r="O324" s="201" t="s">
        <v>410</v>
      </c>
      <c r="P324" s="201" t="s">
        <v>97</v>
      </c>
      <c r="Q324" s="224" t="s">
        <v>458</v>
      </c>
      <c r="R324" s="201" t="s">
        <v>463</v>
      </c>
      <c r="S324" s="201"/>
      <c r="T324" s="201" t="s">
        <v>253</v>
      </c>
      <c r="U324" s="201"/>
      <c r="V324" s="201" t="s">
        <v>460</v>
      </c>
      <c r="W324" s="201" t="s">
        <v>97</v>
      </c>
      <c r="X324" s="201" t="s">
        <v>241</v>
      </c>
      <c r="Y324" s="201" t="s">
        <v>97</v>
      </c>
      <c r="Z324" s="201" t="s">
        <v>464</v>
      </c>
      <c r="AA324" s="201">
        <v>3</v>
      </c>
      <c r="AB324" s="201">
        <v>10</v>
      </c>
      <c r="AC324" s="201"/>
      <c r="AD324" s="201">
        <v>10</v>
      </c>
      <c r="AE324" s="201"/>
      <c r="AF324" s="201"/>
      <c r="AG324" s="201">
        <v>300</v>
      </c>
      <c r="AH324" s="201"/>
      <c r="AI324" s="201"/>
      <c r="AJ324" s="204" t="s">
        <v>101</v>
      </c>
      <c r="AK324" s="201"/>
      <c r="AL324" s="201" t="s">
        <v>462</v>
      </c>
      <c r="AM324" s="201" t="s">
        <v>97</v>
      </c>
      <c r="AN324" s="202">
        <v>45672</v>
      </c>
      <c r="AO324" s="201" t="b">
        <f t="shared" si="9"/>
        <v>0</v>
      </c>
    </row>
    <row r="325" spans="1:41" x14ac:dyDescent="0.2">
      <c r="A325" s="201">
        <v>260</v>
      </c>
      <c r="B325" s="201">
        <v>271</v>
      </c>
      <c r="C325" s="201" t="s">
        <v>455</v>
      </c>
      <c r="D325" s="201" t="s">
        <v>456</v>
      </c>
      <c r="E325" s="201"/>
      <c r="F325" s="201" t="s">
        <v>596</v>
      </c>
      <c r="G325" s="201">
        <v>16</v>
      </c>
      <c r="H325" s="201" t="s">
        <v>36</v>
      </c>
      <c r="I325" s="201" t="s">
        <v>278</v>
      </c>
      <c r="J325" s="201" t="s">
        <v>36</v>
      </c>
      <c r="K325" s="201">
        <v>15.82</v>
      </c>
      <c r="L325" s="203">
        <f t="shared" ref="L325:L388" si="10">IF(K325="--","--",ROUND(K325,2-(1+INT(LOG10(ABS(K325))))))</f>
        <v>16</v>
      </c>
      <c r="M325" s="202">
        <v>45093</v>
      </c>
      <c r="N325" s="201" t="s">
        <v>98</v>
      </c>
      <c r="O325" s="201" t="s">
        <v>410</v>
      </c>
      <c r="P325" s="201" t="s">
        <v>97</v>
      </c>
      <c r="Q325" s="224" t="s">
        <v>458</v>
      </c>
      <c r="R325" s="201" t="s">
        <v>459</v>
      </c>
      <c r="S325" s="201"/>
      <c r="T325" s="201" t="s">
        <v>239</v>
      </c>
      <c r="U325" s="201"/>
      <c r="V325" s="201" t="s">
        <v>460</v>
      </c>
      <c r="W325" s="201" t="s">
        <v>97</v>
      </c>
      <c r="X325" s="201" t="s">
        <v>2225</v>
      </c>
      <c r="Y325" s="201" t="s">
        <v>97</v>
      </c>
      <c r="Z325" s="201" t="s">
        <v>453</v>
      </c>
      <c r="AA325" s="201">
        <v>3</v>
      </c>
      <c r="AB325" s="201">
        <v>10</v>
      </c>
      <c r="AC325" s="201"/>
      <c r="AD325" s="201"/>
      <c r="AE325" s="201">
        <v>3</v>
      </c>
      <c r="AF325" s="201"/>
      <c r="AG325" s="201">
        <v>100</v>
      </c>
      <c r="AH325" s="201"/>
      <c r="AI325" s="201" t="s">
        <v>3499</v>
      </c>
      <c r="AJ325" s="211" t="s">
        <v>157</v>
      </c>
      <c r="AK325" s="201"/>
      <c r="AL325" s="201" t="s">
        <v>462</v>
      </c>
      <c r="AM325" s="201" t="s">
        <v>97</v>
      </c>
      <c r="AN325" s="202">
        <v>45672</v>
      </c>
      <c r="AO325" s="201" t="b">
        <f t="shared" ref="AO325:AO388" si="11">H325=J325</f>
        <v>1</v>
      </c>
    </row>
    <row r="326" spans="1:41" x14ac:dyDescent="0.2">
      <c r="A326" s="201">
        <v>261</v>
      </c>
      <c r="B326" s="201">
        <v>273</v>
      </c>
      <c r="C326" s="201" t="s">
        <v>2226</v>
      </c>
      <c r="D326" s="201" t="s">
        <v>2227</v>
      </c>
      <c r="E326" s="201"/>
      <c r="F326" s="201" t="s">
        <v>235</v>
      </c>
      <c r="G326" s="201">
        <v>7000</v>
      </c>
      <c r="H326" s="201" t="s">
        <v>47</v>
      </c>
      <c r="I326" s="201" t="s">
        <v>97</v>
      </c>
      <c r="J326" s="201" t="s">
        <v>47</v>
      </c>
      <c r="K326" s="201">
        <v>7000</v>
      </c>
      <c r="L326" s="203">
        <f t="shared" si="10"/>
        <v>7000</v>
      </c>
      <c r="M326" s="202">
        <v>36557</v>
      </c>
      <c r="N326" s="201" t="s">
        <v>250</v>
      </c>
      <c r="O326" s="201" t="s">
        <v>363</v>
      </c>
      <c r="P326" s="201" t="s">
        <v>97</v>
      </c>
      <c r="Q326" s="224" t="s">
        <v>2228</v>
      </c>
      <c r="R326" s="201" t="s">
        <v>2229</v>
      </c>
      <c r="S326" s="201"/>
      <c r="T326" s="201" t="s">
        <v>253</v>
      </c>
      <c r="U326" s="201"/>
      <c r="V326" s="201" t="s">
        <v>365</v>
      </c>
      <c r="W326" s="201" t="s">
        <v>97</v>
      </c>
      <c r="X326" s="201" t="s">
        <v>241</v>
      </c>
      <c r="Y326" s="201" t="s">
        <v>97</v>
      </c>
      <c r="Z326" s="201" t="s">
        <v>2230</v>
      </c>
      <c r="AA326" s="201">
        <v>3</v>
      </c>
      <c r="AB326" s="201">
        <v>10</v>
      </c>
      <c r="AC326" s="201">
        <v>1</v>
      </c>
      <c r="AD326" s="201">
        <v>1</v>
      </c>
      <c r="AE326" s="201"/>
      <c r="AF326" s="201"/>
      <c r="AG326" s="201">
        <v>30</v>
      </c>
      <c r="AH326" s="201"/>
      <c r="AI326" s="201"/>
      <c r="AJ326" s="204" t="s">
        <v>101</v>
      </c>
      <c r="AK326" s="201" t="s">
        <v>2231</v>
      </c>
      <c r="AL326" s="201" t="s">
        <v>977</v>
      </c>
      <c r="AM326" s="201" t="s">
        <v>278</v>
      </c>
      <c r="AN326" s="202">
        <v>45672</v>
      </c>
      <c r="AO326" s="201" t="b">
        <f t="shared" si="11"/>
        <v>1</v>
      </c>
    </row>
    <row r="327" spans="1:41" x14ac:dyDescent="0.2">
      <c r="A327" s="201">
        <v>261</v>
      </c>
      <c r="B327" s="201">
        <v>273</v>
      </c>
      <c r="C327" s="201" t="s">
        <v>2226</v>
      </c>
      <c r="D327" s="201" t="s">
        <v>2227</v>
      </c>
      <c r="E327" s="201"/>
      <c r="F327" s="201" t="s">
        <v>235</v>
      </c>
      <c r="G327" s="201">
        <v>7000</v>
      </c>
      <c r="H327" s="201" t="s">
        <v>47</v>
      </c>
      <c r="I327" s="201" t="s">
        <v>97</v>
      </c>
      <c r="J327" s="201" t="s">
        <v>43</v>
      </c>
      <c r="K327" s="201">
        <v>2000</v>
      </c>
      <c r="L327" s="203">
        <f t="shared" si="10"/>
        <v>2000</v>
      </c>
      <c r="M327" s="202">
        <v>33420</v>
      </c>
      <c r="N327" s="201" t="s">
        <v>250</v>
      </c>
      <c r="O327" s="201" t="s">
        <v>270</v>
      </c>
      <c r="P327" s="201" t="s">
        <v>97</v>
      </c>
      <c r="Q327" s="224" t="s">
        <v>2232</v>
      </c>
      <c r="R327" s="201" t="s">
        <v>2233</v>
      </c>
      <c r="S327" s="201"/>
      <c r="T327" s="201" t="s">
        <v>253</v>
      </c>
      <c r="U327" s="201"/>
      <c r="V327" s="201" t="s">
        <v>263</v>
      </c>
      <c r="W327" s="201" t="s">
        <v>97</v>
      </c>
      <c r="X327" s="201" t="s">
        <v>241</v>
      </c>
      <c r="Y327" s="201" t="s">
        <v>97</v>
      </c>
      <c r="Z327" s="201" t="s">
        <v>453</v>
      </c>
      <c r="AA327" s="201">
        <v>3</v>
      </c>
      <c r="AB327" s="201">
        <v>10</v>
      </c>
      <c r="AC327" s="201"/>
      <c r="AD327" s="201">
        <v>10</v>
      </c>
      <c r="AE327" s="201"/>
      <c r="AF327" s="201"/>
      <c r="AG327" s="201">
        <v>300</v>
      </c>
      <c r="AH327" s="201"/>
      <c r="AI327" s="201"/>
      <c r="AJ327" s="204" t="s">
        <v>101</v>
      </c>
      <c r="AK327" s="201"/>
      <c r="AL327" s="201" t="s">
        <v>977</v>
      </c>
      <c r="AM327" s="201" t="s">
        <v>278</v>
      </c>
      <c r="AN327" s="202">
        <v>45672</v>
      </c>
      <c r="AO327" s="201" t="b">
        <f t="shared" si="11"/>
        <v>0</v>
      </c>
    </row>
    <row r="328" spans="1:41" x14ac:dyDescent="0.2">
      <c r="A328" s="201">
        <v>266</v>
      </c>
      <c r="B328" s="201" t="s">
        <v>2234</v>
      </c>
      <c r="C328" s="201" t="s">
        <v>2235</v>
      </c>
      <c r="D328" s="201" t="s">
        <v>2236</v>
      </c>
      <c r="E328" s="201"/>
      <c r="F328" s="201" t="s">
        <v>235</v>
      </c>
      <c r="G328" s="201">
        <v>400</v>
      </c>
      <c r="H328" s="201" t="s">
        <v>45</v>
      </c>
      <c r="I328" s="201" t="s">
        <v>278</v>
      </c>
      <c r="J328" s="201" t="s">
        <v>45</v>
      </c>
      <c r="K328" s="201">
        <v>400</v>
      </c>
      <c r="L328" s="203">
        <f t="shared" si="10"/>
        <v>400</v>
      </c>
      <c r="M328" s="202">
        <v>42621</v>
      </c>
      <c r="N328" s="201" t="s">
        <v>98</v>
      </c>
      <c r="O328" s="201" t="s">
        <v>270</v>
      </c>
      <c r="P328" s="201" t="s">
        <v>97</v>
      </c>
      <c r="Q328" s="211" t="s">
        <v>2237</v>
      </c>
      <c r="R328" s="201" t="s">
        <v>2238</v>
      </c>
      <c r="S328" s="201"/>
      <c r="T328" s="201" t="s">
        <v>283</v>
      </c>
      <c r="U328" s="201"/>
      <c r="V328" s="201" t="s">
        <v>2175</v>
      </c>
      <c r="W328" s="201" t="s">
        <v>97</v>
      </c>
      <c r="X328" s="201" t="s">
        <v>612</v>
      </c>
      <c r="Y328" s="201" t="s">
        <v>97</v>
      </c>
      <c r="Z328" s="201" t="s">
        <v>453</v>
      </c>
      <c r="AA328" s="201">
        <v>3</v>
      </c>
      <c r="AB328" s="201">
        <v>10</v>
      </c>
      <c r="AC328" s="201"/>
      <c r="AD328" s="201">
        <v>10</v>
      </c>
      <c r="AE328" s="201">
        <v>10</v>
      </c>
      <c r="AF328" s="201"/>
      <c r="AG328" s="201">
        <v>3000</v>
      </c>
      <c r="AH328" s="201"/>
      <c r="AI328" s="201"/>
      <c r="AJ328" s="204" t="s">
        <v>101</v>
      </c>
      <c r="AK328" s="201"/>
      <c r="AL328" s="201" t="s">
        <v>2239</v>
      </c>
      <c r="AM328" s="201" t="s">
        <v>97</v>
      </c>
      <c r="AN328" s="202">
        <v>45672</v>
      </c>
      <c r="AO328" s="201" t="b">
        <f t="shared" si="11"/>
        <v>1</v>
      </c>
    </row>
    <row r="329" spans="1:41" x14ac:dyDescent="0.2">
      <c r="A329" s="201">
        <v>266</v>
      </c>
      <c r="B329" s="201" t="s">
        <v>2234</v>
      </c>
      <c r="C329" s="201" t="s">
        <v>2235</v>
      </c>
      <c r="D329" s="201" t="s">
        <v>2236</v>
      </c>
      <c r="E329" s="201"/>
      <c r="F329" s="201" t="s">
        <v>596</v>
      </c>
      <c r="G329" s="201">
        <v>1400</v>
      </c>
      <c r="H329" s="201" t="s">
        <v>36</v>
      </c>
      <c r="I329" s="201" t="s">
        <v>278</v>
      </c>
      <c r="J329" s="201" t="s">
        <v>36</v>
      </c>
      <c r="K329" s="201">
        <v>1397</v>
      </c>
      <c r="L329" s="203">
        <f t="shared" si="10"/>
        <v>1400</v>
      </c>
      <c r="M329" s="202">
        <v>45589</v>
      </c>
      <c r="N329" s="201" t="s">
        <v>98</v>
      </c>
      <c r="O329" s="201" t="s">
        <v>270</v>
      </c>
      <c r="P329" s="201" t="s">
        <v>97</v>
      </c>
      <c r="Q329" s="211" t="s">
        <v>2240</v>
      </c>
      <c r="R329" s="201" t="s">
        <v>2241</v>
      </c>
      <c r="S329" s="201"/>
      <c r="T329" s="201" t="s">
        <v>246</v>
      </c>
      <c r="U329" s="201"/>
      <c r="V329" s="201" t="s">
        <v>725</v>
      </c>
      <c r="W329" s="201" t="s">
        <v>97</v>
      </c>
      <c r="X329" s="201" t="s">
        <v>2242</v>
      </c>
      <c r="Y329" s="201" t="s">
        <v>97</v>
      </c>
      <c r="Z329" s="201" t="s">
        <v>464</v>
      </c>
      <c r="AA329" s="201">
        <v>3</v>
      </c>
      <c r="AB329" s="201">
        <v>10</v>
      </c>
      <c r="AC329" s="201">
        <v>2</v>
      </c>
      <c r="AD329" s="201"/>
      <c r="AE329" s="201">
        <v>3</v>
      </c>
      <c r="AF329" s="201"/>
      <c r="AG329" s="201">
        <v>180</v>
      </c>
      <c r="AH329" s="201"/>
      <c r="AI329" s="201" t="s">
        <v>2243</v>
      </c>
      <c r="AJ329" s="211" t="s">
        <v>157</v>
      </c>
      <c r="AK329" s="201"/>
      <c r="AL329" s="201" t="s">
        <v>2239</v>
      </c>
      <c r="AM329" s="201" t="s">
        <v>97</v>
      </c>
      <c r="AN329" s="202">
        <v>45672</v>
      </c>
      <c r="AO329" s="201" t="b">
        <f t="shared" si="11"/>
        <v>1</v>
      </c>
    </row>
    <row r="330" spans="1:41" x14ac:dyDescent="0.2">
      <c r="A330" s="201">
        <v>273</v>
      </c>
      <c r="B330" s="201">
        <v>286</v>
      </c>
      <c r="C330" s="201" t="s">
        <v>2244</v>
      </c>
      <c r="D330" s="201" t="s">
        <v>2245</v>
      </c>
      <c r="E330" s="201"/>
      <c r="F330" s="201" t="s">
        <v>235</v>
      </c>
      <c r="G330" s="201">
        <v>0.2</v>
      </c>
      <c r="H330" s="201" t="s">
        <v>43</v>
      </c>
      <c r="I330" s="201" t="s">
        <v>97</v>
      </c>
      <c r="J330" s="201" t="s">
        <v>43</v>
      </c>
      <c r="K330" s="201">
        <v>0.2</v>
      </c>
      <c r="L330" s="203">
        <f t="shared" si="10"/>
        <v>0.2</v>
      </c>
      <c r="M330" s="202">
        <v>37077</v>
      </c>
      <c r="N330" s="201" t="s">
        <v>267</v>
      </c>
      <c r="O330" s="201" t="s">
        <v>236</v>
      </c>
      <c r="P330" s="201" t="s">
        <v>97</v>
      </c>
      <c r="Q330" s="224" t="s">
        <v>2246</v>
      </c>
      <c r="R330" s="201" t="s">
        <v>2247</v>
      </c>
      <c r="S330" s="201"/>
      <c r="T330" s="201" t="s">
        <v>253</v>
      </c>
      <c r="U330" s="201"/>
      <c r="V330" s="201" t="s">
        <v>240</v>
      </c>
      <c r="W330" s="201" t="s">
        <v>97</v>
      </c>
      <c r="X330" s="201" t="s">
        <v>241</v>
      </c>
      <c r="Y330" s="201" t="s">
        <v>97</v>
      </c>
      <c r="Z330" s="201" t="s">
        <v>2248</v>
      </c>
      <c r="AA330" s="201">
        <v>3</v>
      </c>
      <c r="AB330" s="201">
        <v>10</v>
      </c>
      <c r="AC330" s="201"/>
      <c r="AD330" s="201"/>
      <c r="AE330" s="201">
        <v>3</v>
      </c>
      <c r="AF330" s="201"/>
      <c r="AG330" s="201">
        <v>100</v>
      </c>
      <c r="AH330" s="201"/>
      <c r="AI330" s="201"/>
      <c r="AJ330" s="204" t="s">
        <v>101</v>
      </c>
      <c r="AK330" s="201" t="s">
        <v>2249</v>
      </c>
      <c r="AL330" s="201" t="s">
        <v>2250</v>
      </c>
      <c r="AM330" s="201" t="s">
        <v>278</v>
      </c>
      <c r="AN330" s="202">
        <v>45672</v>
      </c>
      <c r="AO330" s="201" t="b">
        <f t="shared" si="11"/>
        <v>1</v>
      </c>
    </row>
    <row r="331" spans="1:41" x14ac:dyDescent="0.2">
      <c r="A331" s="201">
        <v>273</v>
      </c>
      <c r="B331" s="201">
        <v>286</v>
      </c>
      <c r="C331" s="201" t="s">
        <v>2244</v>
      </c>
      <c r="D331" s="201" t="s">
        <v>2245</v>
      </c>
      <c r="E331" s="201"/>
      <c r="F331" s="201" t="s">
        <v>235</v>
      </c>
      <c r="G331" s="201">
        <v>0.2</v>
      </c>
      <c r="H331" s="201" t="s">
        <v>43</v>
      </c>
      <c r="I331" s="201" t="s">
        <v>97</v>
      </c>
      <c r="J331" s="201" t="s">
        <v>29</v>
      </c>
      <c r="K331" s="201">
        <v>2.2000000000000002</v>
      </c>
      <c r="L331" s="203">
        <f t="shared" si="10"/>
        <v>2.2000000000000002</v>
      </c>
      <c r="M331" s="202">
        <v>36342</v>
      </c>
      <c r="N331" s="201" t="s">
        <v>98</v>
      </c>
      <c r="O331" s="201" t="s">
        <v>236</v>
      </c>
      <c r="P331" s="201" t="s">
        <v>97</v>
      </c>
      <c r="Q331" s="224" t="s">
        <v>2246</v>
      </c>
      <c r="R331" s="201" t="s">
        <v>2251</v>
      </c>
      <c r="S331" s="201"/>
      <c r="T331" s="201" t="s">
        <v>246</v>
      </c>
      <c r="U331" s="201"/>
      <c r="V331" s="201" t="s">
        <v>240</v>
      </c>
      <c r="W331" s="201" t="s">
        <v>278</v>
      </c>
      <c r="X331" s="201" t="s">
        <v>2252</v>
      </c>
      <c r="Y331" s="201" t="s">
        <v>97</v>
      </c>
      <c r="Z331" s="201" t="s">
        <v>2253</v>
      </c>
      <c r="AA331" s="201">
        <v>3</v>
      </c>
      <c r="AB331" s="201">
        <v>10</v>
      </c>
      <c r="AC331" s="201">
        <v>3</v>
      </c>
      <c r="AD331" s="201"/>
      <c r="AE331" s="201"/>
      <c r="AF331" s="201"/>
      <c r="AG331" s="201">
        <v>90</v>
      </c>
      <c r="AH331" s="201"/>
      <c r="AI331" s="201"/>
      <c r="AJ331" s="204" t="s">
        <v>101</v>
      </c>
      <c r="AK331" s="201"/>
      <c r="AL331" s="201" t="s">
        <v>2250</v>
      </c>
      <c r="AM331" s="201" t="s">
        <v>278</v>
      </c>
      <c r="AN331" s="202">
        <v>45672</v>
      </c>
      <c r="AO331" s="201" t="b">
        <f t="shared" si="11"/>
        <v>0</v>
      </c>
    </row>
    <row r="332" spans="1:41" x14ac:dyDescent="0.2">
      <c r="A332" s="201">
        <v>273</v>
      </c>
      <c r="B332" s="201">
        <v>286</v>
      </c>
      <c r="C332" s="201" t="s">
        <v>2244</v>
      </c>
      <c r="D332" s="201" t="s">
        <v>2245</v>
      </c>
      <c r="E332" s="201"/>
      <c r="F332" s="201" t="s">
        <v>596</v>
      </c>
      <c r="G332" s="201">
        <v>110</v>
      </c>
      <c r="H332" s="201" t="s">
        <v>29</v>
      </c>
      <c r="I332" s="201" t="s">
        <v>278</v>
      </c>
      <c r="J332" s="201" t="s">
        <v>29</v>
      </c>
      <c r="K332" s="201">
        <v>110</v>
      </c>
      <c r="L332" s="203">
        <f t="shared" si="10"/>
        <v>110</v>
      </c>
      <c r="M332" s="202">
        <v>36342</v>
      </c>
      <c r="N332" s="201" t="s">
        <v>250</v>
      </c>
      <c r="O332" s="201" t="s">
        <v>236</v>
      </c>
      <c r="P332" s="201" t="s">
        <v>97</v>
      </c>
      <c r="Q332" s="224" t="s">
        <v>2254</v>
      </c>
      <c r="R332" s="201" t="s">
        <v>2255</v>
      </c>
      <c r="S332" s="201"/>
      <c r="T332" s="201" t="s">
        <v>253</v>
      </c>
      <c r="U332" s="201"/>
      <c r="V332" s="201" t="s">
        <v>752</v>
      </c>
      <c r="W332" s="201" t="s">
        <v>278</v>
      </c>
      <c r="X332" s="201" t="s">
        <v>2252</v>
      </c>
      <c r="Y332" s="201" t="s">
        <v>97</v>
      </c>
      <c r="Z332" s="201" t="s">
        <v>2256</v>
      </c>
      <c r="AA332" s="201">
        <v>3</v>
      </c>
      <c r="AB332" s="201">
        <v>10</v>
      </c>
      <c r="AC332" s="201"/>
      <c r="AD332" s="201"/>
      <c r="AE332" s="201"/>
      <c r="AF332" s="201"/>
      <c r="AG332" s="201">
        <v>30</v>
      </c>
      <c r="AH332" s="201"/>
      <c r="AI332" s="201"/>
      <c r="AJ332" s="204" t="s">
        <v>101</v>
      </c>
      <c r="AK332" s="201" t="s">
        <v>2257</v>
      </c>
      <c r="AL332" s="201" t="s">
        <v>2250</v>
      </c>
      <c r="AM332" s="201" t="s">
        <v>278</v>
      </c>
      <c r="AN332" s="202">
        <v>45672</v>
      </c>
      <c r="AO332" s="201" t="b">
        <f t="shared" si="11"/>
        <v>1</v>
      </c>
    </row>
    <row r="333" spans="1:41" x14ac:dyDescent="0.2">
      <c r="A333" s="201">
        <v>274</v>
      </c>
      <c r="B333" s="201">
        <v>287</v>
      </c>
      <c r="C333" s="201" t="s">
        <v>1241</v>
      </c>
      <c r="D333" s="201" t="s">
        <v>1242</v>
      </c>
      <c r="E333" s="201"/>
      <c r="F333" s="201" t="s">
        <v>235</v>
      </c>
      <c r="G333" s="201">
        <v>30</v>
      </c>
      <c r="H333" s="201" t="s">
        <v>43</v>
      </c>
      <c r="I333" s="201" t="s">
        <v>278</v>
      </c>
      <c r="J333" s="201" t="s">
        <v>43</v>
      </c>
      <c r="K333" s="201">
        <v>30</v>
      </c>
      <c r="L333" s="203">
        <f t="shared" si="10"/>
        <v>30</v>
      </c>
      <c r="M333" s="202">
        <v>40809</v>
      </c>
      <c r="N333" s="201" t="s">
        <v>250</v>
      </c>
      <c r="O333" s="201" t="s">
        <v>270</v>
      </c>
      <c r="P333" s="201" t="s">
        <v>97</v>
      </c>
      <c r="Q333" s="224" t="s">
        <v>2258</v>
      </c>
      <c r="R333" s="201" t="s">
        <v>2259</v>
      </c>
      <c r="S333" s="201"/>
      <c r="T333" s="201" t="s">
        <v>253</v>
      </c>
      <c r="U333" s="201"/>
      <c r="V333" s="201" t="s">
        <v>452</v>
      </c>
      <c r="W333" s="201" t="s">
        <v>97</v>
      </c>
      <c r="X333" s="201" t="s">
        <v>241</v>
      </c>
      <c r="Y333" s="201" t="s">
        <v>97</v>
      </c>
      <c r="Z333" s="201" t="s">
        <v>464</v>
      </c>
      <c r="AA333" s="201">
        <v>3</v>
      </c>
      <c r="AB333" s="201">
        <v>10</v>
      </c>
      <c r="AC333" s="201"/>
      <c r="AD333" s="201">
        <v>10</v>
      </c>
      <c r="AE333" s="201">
        <v>10</v>
      </c>
      <c r="AF333" s="201"/>
      <c r="AG333" s="201">
        <v>3000</v>
      </c>
      <c r="AH333" s="201"/>
      <c r="AI333" s="201"/>
      <c r="AJ333" s="204" t="s">
        <v>101</v>
      </c>
      <c r="AK333" s="201" t="s">
        <v>2260</v>
      </c>
      <c r="AL333" s="201" t="s">
        <v>1243</v>
      </c>
      <c r="AM333" s="201" t="s">
        <v>278</v>
      </c>
      <c r="AN333" s="202">
        <v>45672</v>
      </c>
      <c r="AO333" s="201" t="b">
        <f t="shared" si="11"/>
        <v>1</v>
      </c>
    </row>
    <row r="334" spans="1:41" x14ac:dyDescent="0.2">
      <c r="A334" s="201">
        <v>274</v>
      </c>
      <c r="B334" s="201">
        <v>287</v>
      </c>
      <c r="C334" s="201" t="s">
        <v>1241</v>
      </c>
      <c r="D334" s="201" t="s">
        <v>1242</v>
      </c>
      <c r="E334" s="201"/>
      <c r="F334" s="201" t="s">
        <v>596</v>
      </c>
      <c r="G334" s="201">
        <v>58000</v>
      </c>
      <c r="H334" s="201" t="s">
        <v>29</v>
      </c>
      <c r="I334" s="201" t="s">
        <v>278</v>
      </c>
      <c r="J334" s="201" t="s">
        <v>29</v>
      </c>
      <c r="K334" s="201">
        <v>58000</v>
      </c>
      <c r="L334" s="203">
        <f t="shared" si="10"/>
        <v>58000</v>
      </c>
      <c r="M334" s="202">
        <v>35674</v>
      </c>
      <c r="N334" s="201" t="s">
        <v>250</v>
      </c>
      <c r="O334" s="201" t="s">
        <v>270</v>
      </c>
      <c r="P334" s="201" t="s">
        <v>97</v>
      </c>
      <c r="Q334" s="224" t="s">
        <v>2258</v>
      </c>
      <c r="R334" s="201" t="s">
        <v>3500</v>
      </c>
      <c r="S334" s="201"/>
      <c r="T334" s="201" t="s">
        <v>253</v>
      </c>
      <c r="U334" s="201"/>
      <c r="V334" s="201" t="s">
        <v>2261</v>
      </c>
      <c r="W334" s="201" t="s">
        <v>278</v>
      </c>
      <c r="X334" s="201"/>
      <c r="Y334" s="201" t="s">
        <v>97</v>
      </c>
      <c r="Z334" s="201" t="s">
        <v>2262</v>
      </c>
      <c r="AA334" s="201">
        <v>3</v>
      </c>
      <c r="AB334" s="201">
        <v>10</v>
      </c>
      <c r="AC334" s="201"/>
      <c r="AD334" s="201"/>
      <c r="AE334" s="201"/>
      <c r="AF334" s="201"/>
      <c r="AG334" s="201">
        <v>30</v>
      </c>
      <c r="AH334" s="201"/>
      <c r="AI334" s="201"/>
      <c r="AJ334" s="204" t="s">
        <v>101</v>
      </c>
      <c r="AK334" s="201" t="s">
        <v>2263</v>
      </c>
      <c r="AL334" s="201" t="s">
        <v>1243</v>
      </c>
      <c r="AM334" s="201" t="s">
        <v>278</v>
      </c>
      <c r="AN334" s="202">
        <v>45672</v>
      </c>
      <c r="AO334" s="201" t="b">
        <f t="shared" si="11"/>
        <v>1</v>
      </c>
    </row>
    <row r="335" spans="1:41" x14ac:dyDescent="0.2">
      <c r="A335" s="201">
        <v>276</v>
      </c>
      <c r="B335" s="201">
        <v>289</v>
      </c>
      <c r="C335" s="201" t="s">
        <v>1244</v>
      </c>
      <c r="D335" s="201" t="s">
        <v>1245</v>
      </c>
      <c r="E335" s="201"/>
      <c r="F335" s="201" t="s">
        <v>235</v>
      </c>
      <c r="G335" s="201">
        <v>700</v>
      </c>
      <c r="H335" s="201" t="s">
        <v>43</v>
      </c>
      <c r="I335" s="201" t="s">
        <v>97</v>
      </c>
      <c r="J335" s="201" t="s">
        <v>43</v>
      </c>
      <c r="K335" s="201">
        <v>700</v>
      </c>
      <c r="L335" s="203">
        <f t="shared" si="10"/>
        <v>700</v>
      </c>
      <c r="M335" s="202">
        <v>38709</v>
      </c>
      <c r="N335" s="201" t="s">
        <v>250</v>
      </c>
      <c r="O335" s="201" t="s">
        <v>270</v>
      </c>
      <c r="P335" s="201" t="s">
        <v>97</v>
      </c>
      <c r="Q335" s="224" t="s">
        <v>2264</v>
      </c>
      <c r="R335" s="201" t="s">
        <v>2265</v>
      </c>
      <c r="S335" s="201"/>
      <c r="T335" s="201" t="s">
        <v>239</v>
      </c>
      <c r="U335" s="201"/>
      <c r="V335" s="201" t="s">
        <v>2266</v>
      </c>
      <c r="W335" s="201" t="s">
        <v>97</v>
      </c>
      <c r="X335" s="201" t="s">
        <v>2267</v>
      </c>
      <c r="Y335" s="201" t="s">
        <v>97</v>
      </c>
      <c r="Z335" s="201" t="s">
        <v>453</v>
      </c>
      <c r="AA335" s="201">
        <v>3</v>
      </c>
      <c r="AB335" s="201">
        <v>10</v>
      </c>
      <c r="AC335" s="201"/>
      <c r="AD335" s="201">
        <v>3</v>
      </c>
      <c r="AE335" s="201">
        <v>3</v>
      </c>
      <c r="AF335" s="201"/>
      <c r="AG335" s="201">
        <v>300</v>
      </c>
      <c r="AH335" s="201"/>
      <c r="AI335" s="201" t="s">
        <v>2268</v>
      </c>
      <c r="AJ335" s="204" t="s">
        <v>101</v>
      </c>
      <c r="AK335" s="201" t="s">
        <v>2269</v>
      </c>
      <c r="AL335" s="201" t="s">
        <v>3501</v>
      </c>
      <c r="AM335" s="201" t="s">
        <v>278</v>
      </c>
      <c r="AN335" s="202">
        <v>45672</v>
      </c>
      <c r="AO335" s="201" t="b">
        <f t="shared" si="11"/>
        <v>1</v>
      </c>
    </row>
    <row r="336" spans="1:41" x14ac:dyDescent="0.2">
      <c r="A336" s="201">
        <v>276</v>
      </c>
      <c r="B336" s="201">
        <v>289</v>
      </c>
      <c r="C336" s="201" t="s">
        <v>1244</v>
      </c>
      <c r="D336" s="201" t="s">
        <v>1245</v>
      </c>
      <c r="E336" s="201"/>
      <c r="F336" s="201" t="s">
        <v>235</v>
      </c>
      <c r="G336" s="201">
        <v>700</v>
      </c>
      <c r="H336" s="201" t="s">
        <v>43</v>
      </c>
      <c r="I336" s="201" t="s">
        <v>97</v>
      </c>
      <c r="J336" s="201" t="s">
        <v>47</v>
      </c>
      <c r="K336" s="201">
        <v>7000</v>
      </c>
      <c r="L336" s="203">
        <f t="shared" si="10"/>
        <v>7000</v>
      </c>
      <c r="M336" s="202">
        <v>36617</v>
      </c>
      <c r="N336" s="201" t="s">
        <v>98</v>
      </c>
      <c r="O336" s="201" t="s">
        <v>270</v>
      </c>
      <c r="P336" s="201" t="s">
        <v>97</v>
      </c>
      <c r="Q336" s="224" t="s">
        <v>2270</v>
      </c>
      <c r="R336" s="201" t="s">
        <v>2271</v>
      </c>
      <c r="S336" s="201"/>
      <c r="T336" s="201" t="s">
        <v>253</v>
      </c>
      <c r="U336" s="201"/>
      <c r="V336" s="201" t="s">
        <v>1589</v>
      </c>
      <c r="W336" s="201" t="s">
        <v>97</v>
      </c>
      <c r="X336" s="201" t="s">
        <v>3502</v>
      </c>
      <c r="Y336" s="201" t="s">
        <v>97</v>
      </c>
      <c r="Z336" s="201" t="s">
        <v>464</v>
      </c>
      <c r="AA336" s="201">
        <v>3</v>
      </c>
      <c r="AB336" s="201">
        <v>10</v>
      </c>
      <c r="AC336" s="201"/>
      <c r="AD336" s="201"/>
      <c r="AE336" s="201"/>
      <c r="AF336" s="201"/>
      <c r="AG336" s="201">
        <v>30</v>
      </c>
      <c r="AH336" s="201"/>
      <c r="AI336" s="201"/>
      <c r="AJ336" s="204" t="s">
        <v>101</v>
      </c>
      <c r="AK336" s="201"/>
      <c r="AL336" s="201" t="s">
        <v>3501</v>
      </c>
      <c r="AM336" s="201" t="s">
        <v>278</v>
      </c>
      <c r="AN336" s="202">
        <v>45672</v>
      </c>
      <c r="AO336" s="201" t="b">
        <f t="shared" si="11"/>
        <v>0</v>
      </c>
    </row>
    <row r="337" spans="1:41" x14ac:dyDescent="0.2">
      <c r="A337" s="201">
        <v>276</v>
      </c>
      <c r="B337" s="201">
        <v>289</v>
      </c>
      <c r="C337" s="201" t="s">
        <v>1244</v>
      </c>
      <c r="D337" s="201" t="s">
        <v>1245</v>
      </c>
      <c r="E337" s="201"/>
      <c r="F337" s="201" t="s">
        <v>596</v>
      </c>
      <c r="G337" s="201">
        <v>21000</v>
      </c>
      <c r="H337" s="201" t="s">
        <v>29</v>
      </c>
      <c r="I337" s="201" t="s">
        <v>278</v>
      </c>
      <c r="J337" s="201" t="s">
        <v>29</v>
      </c>
      <c r="K337" s="201">
        <v>21000</v>
      </c>
      <c r="L337" s="203">
        <f t="shared" si="10"/>
        <v>21000</v>
      </c>
      <c r="M337" s="202">
        <v>45748</v>
      </c>
      <c r="N337" s="201" t="s">
        <v>98</v>
      </c>
      <c r="O337" s="201" t="s">
        <v>353</v>
      </c>
      <c r="P337" s="201" t="s">
        <v>97</v>
      </c>
      <c r="Q337" s="224" t="s">
        <v>2272</v>
      </c>
      <c r="R337" s="201" t="s">
        <v>2273</v>
      </c>
      <c r="S337" s="201"/>
      <c r="T337" s="201" t="s">
        <v>253</v>
      </c>
      <c r="U337" s="201"/>
      <c r="V337" s="201" t="s">
        <v>2274</v>
      </c>
      <c r="W337" s="201" t="s">
        <v>97</v>
      </c>
      <c r="X337" s="201" t="s">
        <v>2094</v>
      </c>
      <c r="Y337" s="201" t="s">
        <v>97</v>
      </c>
      <c r="Z337" s="201" t="s">
        <v>453</v>
      </c>
      <c r="AA337" s="201">
        <v>3</v>
      </c>
      <c r="AB337" s="201">
        <v>10</v>
      </c>
      <c r="AC337" s="201"/>
      <c r="AD337" s="201"/>
      <c r="AE337" s="201"/>
      <c r="AF337" s="201"/>
      <c r="AG337" s="201">
        <v>30</v>
      </c>
      <c r="AH337" s="201"/>
      <c r="AI337" s="201"/>
      <c r="AJ337" s="204" t="s">
        <v>101</v>
      </c>
      <c r="AK337" s="201"/>
      <c r="AL337" s="201" t="s">
        <v>2275</v>
      </c>
      <c r="AM337" s="201" t="s">
        <v>97</v>
      </c>
      <c r="AN337" s="202">
        <v>45859</v>
      </c>
      <c r="AO337" s="201" t="b">
        <f t="shared" si="11"/>
        <v>1</v>
      </c>
    </row>
    <row r="338" spans="1:41" x14ac:dyDescent="0.2">
      <c r="A338" s="201">
        <v>277</v>
      </c>
      <c r="B338" s="201">
        <v>290</v>
      </c>
      <c r="C338" s="201" t="s">
        <v>1249</v>
      </c>
      <c r="D338" s="201" t="s">
        <v>1250</v>
      </c>
      <c r="E338" s="201"/>
      <c r="F338" s="201" t="s">
        <v>235</v>
      </c>
      <c r="G338" s="201">
        <v>0.03</v>
      </c>
      <c r="H338" s="201" t="s">
        <v>45</v>
      </c>
      <c r="I338" s="201" t="s">
        <v>97</v>
      </c>
      <c r="J338" s="201" t="s">
        <v>45</v>
      </c>
      <c r="K338" s="201">
        <v>0.03</v>
      </c>
      <c r="L338" s="203">
        <f t="shared" si="10"/>
        <v>0.03</v>
      </c>
      <c r="M338" s="202">
        <v>40066</v>
      </c>
      <c r="N338" s="201" t="s">
        <v>2276</v>
      </c>
      <c r="O338" s="201" t="s">
        <v>363</v>
      </c>
      <c r="P338" s="201" t="s">
        <v>97</v>
      </c>
      <c r="Q338" s="224" t="s">
        <v>2277</v>
      </c>
      <c r="R338" s="201" t="s">
        <v>2278</v>
      </c>
      <c r="S338" s="201"/>
      <c r="T338" s="201" t="s">
        <v>239</v>
      </c>
      <c r="U338" s="201"/>
      <c r="V338" s="201" t="s">
        <v>2279</v>
      </c>
      <c r="W338" s="201" t="s">
        <v>97</v>
      </c>
      <c r="X338" s="201" t="s">
        <v>241</v>
      </c>
      <c r="Y338" s="201" t="s">
        <v>97</v>
      </c>
      <c r="Z338" s="201" t="s">
        <v>464</v>
      </c>
      <c r="AA338" s="201">
        <v>3</v>
      </c>
      <c r="AB338" s="201">
        <v>10</v>
      </c>
      <c r="AC338" s="201"/>
      <c r="AD338" s="201">
        <v>3</v>
      </c>
      <c r="AE338" s="201">
        <v>10</v>
      </c>
      <c r="AF338" s="201"/>
      <c r="AG338" s="201">
        <v>1000</v>
      </c>
      <c r="AH338" s="201"/>
      <c r="AI338" s="201"/>
      <c r="AJ338" s="204" t="s">
        <v>101</v>
      </c>
      <c r="AK338" s="201" t="s">
        <v>2280</v>
      </c>
      <c r="AL338" s="201" t="s">
        <v>2281</v>
      </c>
      <c r="AM338" s="201" t="s">
        <v>278</v>
      </c>
      <c r="AN338" s="202">
        <v>45672</v>
      </c>
      <c r="AO338" s="201" t="b">
        <f t="shared" si="11"/>
        <v>1</v>
      </c>
    </row>
    <row r="339" spans="1:41" x14ac:dyDescent="0.2">
      <c r="A339" s="201">
        <v>277</v>
      </c>
      <c r="B339" s="201">
        <v>290</v>
      </c>
      <c r="C339" s="201" t="s">
        <v>1249</v>
      </c>
      <c r="D339" s="201" t="s">
        <v>1250</v>
      </c>
      <c r="E339" s="201"/>
      <c r="F339" s="201" t="s">
        <v>235</v>
      </c>
      <c r="G339" s="201">
        <v>0.03</v>
      </c>
      <c r="H339" s="201" t="s">
        <v>45</v>
      </c>
      <c r="I339" s="201" t="s">
        <v>97</v>
      </c>
      <c r="J339" s="201" t="s">
        <v>47</v>
      </c>
      <c r="K339" s="201">
        <v>0.2</v>
      </c>
      <c r="L339" s="203">
        <f t="shared" si="10"/>
        <v>0.2</v>
      </c>
      <c r="M339" s="202">
        <v>36892</v>
      </c>
      <c r="N339" s="201" t="s">
        <v>98</v>
      </c>
      <c r="O339" s="201" t="s">
        <v>363</v>
      </c>
      <c r="P339" s="201" t="s">
        <v>97</v>
      </c>
      <c r="Q339" s="224" t="s">
        <v>2277</v>
      </c>
      <c r="R339" s="201" t="s">
        <v>2282</v>
      </c>
      <c r="S339" s="201"/>
      <c r="T339" s="201" t="s">
        <v>246</v>
      </c>
      <c r="U339" s="201" t="s">
        <v>2283</v>
      </c>
      <c r="V339" s="201" t="s">
        <v>1589</v>
      </c>
      <c r="W339" s="201" t="s">
        <v>97</v>
      </c>
      <c r="X339" s="201" t="s">
        <v>241</v>
      </c>
      <c r="Y339" s="201" t="s">
        <v>97</v>
      </c>
      <c r="Z339" s="201" t="s">
        <v>464</v>
      </c>
      <c r="AA339" s="201">
        <v>3</v>
      </c>
      <c r="AB339" s="201">
        <v>10</v>
      </c>
      <c r="AC339" s="201">
        <v>10</v>
      </c>
      <c r="AD339" s="201"/>
      <c r="AE339" s="201"/>
      <c r="AF339" s="201"/>
      <c r="AG339" s="201">
        <v>300</v>
      </c>
      <c r="AH339" s="201"/>
      <c r="AI339" s="201"/>
      <c r="AJ339" s="204" t="s">
        <v>101</v>
      </c>
      <c r="AK339" s="201"/>
      <c r="AL339" s="201" t="s">
        <v>2281</v>
      </c>
      <c r="AM339" s="201" t="s">
        <v>278</v>
      </c>
      <c r="AN339" s="202">
        <v>45672</v>
      </c>
      <c r="AO339" s="201" t="b">
        <f t="shared" si="11"/>
        <v>0</v>
      </c>
    </row>
    <row r="340" spans="1:41" x14ac:dyDescent="0.2">
      <c r="A340" s="201">
        <v>277</v>
      </c>
      <c r="B340" s="201">
        <v>290</v>
      </c>
      <c r="C340" s="201" t="s">
        <v>1249</v>
      </c>
      <c r="D340" s="201" t="s">
        <v>1250</v>
      </c>
      <c r="E340" s="201"/>
      <c r="F340" s="201" t="s">
        <v>235</v>
      </c>
      <c r="G340" s="201">
        <v>0.03</v>
      </c>
      <c r="H340" s="201" t="s">
        <v>45</v>
      </c>
      <c r="I340" s="201" t="s">
        <v>97</v>
      </c>
      <c r="J340" s="201" t="s">
        <v>47</v>
      </c>
      <c r="K340" s="201">
        <v>0.2</v>
      </c>
      <c r="L340" s="203">
        <f t="shared" si="10"/>
        <v>0.2</v>
      </c>
      <c r="M340" s="202">
        <v>36892</v>
      </c>
      <c r="N340" s="201" t="s">
        <v>98</v>
      </c>
      <c r="O340" s="201" t="s">
        <v>847</v>
      </c>
      <c r="P340" s="201" t="s">
        <v>97</v>
      </c>
      <c r="Q340" s="224" t="s">
        <v>2277</v>
      </c>
      <c r="R340" s="201" t="s">
        <v>2284</v>
      </c>
      <c r="S340" s="201"/>
      <c r="T340" s="201" t="s">
        <v>246</v>
      </c>
      <c r="U340" s="201" t="s">
        <v>2283</v>
      </c>
      <c r="V340" s="201" t="s">
        <v>1589</v>
      </c>
      <c r="W340" s="201" t="s">
        <v>97</v>
      </c>
      <c r="X340" s="201" t="s">
        <v>241</v>
      </c>
      <c r="Y340" s="201" t="s">
        <v>97</v>
      </c>
      <c r="Z340" s="201" t="s">
        <v>464</v>
      </c>
      <c r="AA340" s="201">
        <v>3</v>
      </c>
      <c r="AB340" s="201">
        <v>10</v>
      </c>
      <c r="AC340" s="201">
        <v>10</v>
      </c>
      <c r="AD340" s="201"/>
      <c r="AE340" s="201"/>
      <c r="AF340" s="201"/>
      <c r="AG340" s="201">
        <v>300</v>
      </c>
      <c r="AH340" s="201"/>
      <c r="AI340" s="201"/>
      <c r="AJ340" s="204" t="s">
        <v>101</v>
      </c>
      <c r="AK340" s="201"/>
      <c r="AL340" s="201" t="s">
        <v>2281</v>
      </c>
      <c r="AM340" s="201" t="s">
        <v>278</v>
      </c>
      <c r="AN340" s="202">
        <v>45672</v>
      </c>
      <c r="AO340" s="201" t="b">
        <f t="shared" si="11"/>
        <v>0</v>
      </c>
    </row>
    <row r="341" spans="1:41" x14ac:dyDescent="0.2">
      <c r="A341" s="201">
        <v>277</v>
      </c>
      <c r="B341" s="201">
        <v>290</v>
      </c>
      <c r="C341" s="201" t="s">
        <v>1249</v>
      </c>
      <c r="D341" s="201" t="s">
        <v>1250</v>
      </c>
      <c r="E341" s="201"/>
      <c r="F341" s="201" t="s">
        <v>596</v>
      </c>
      <c r="G341" s="201">
        <v>5.2</v>
      </c>
      <c r="H341" s="201" t="s">
        <v>36</v>
      </c>
      <c r="I341" s="201" t="s">
        <v>97</v>
      </c>
      <c r="J341" s="201" t="s">
        <v>29</v>
      </c>
      <c r="K341" s="201">
        <v>5.2</v>
      </c>
      <c r="L341" s="203">
        <f t="shared" si="10"/>
        <v>5.2</v>
      </c>
      <c r="M341" s="202">
        <v>35674</v>
      </c>
      <c r="N341" s="201" t="s">
        <v>267</v>
      </c>
      <c r="O341" s="201" t="s">
        <v>363</v>
      </c>
      <c r="P341" s="201" t="s">
        <v>97</v>
      </c>
      <c r="Q341" s="224" t="s">
        <v>2285</v>
      </c>
      <c r="R341" s="201" t="s">
        <v>2286</v>
      </c>
      <c r="S341" s="201"/>
      <c r="T341" s="201" t="s">
        <v>246</v>
      </c>
      <c r="U341" s="201"/>
      <c r="V341" s="201" t="s">
        <v>371</v>
      </c>
      <c r="W341" s="201" t="s">
        <v>278</v>
      </c>
      <c r="X341" s="201"/>
      <c r="Y341" s="201" t="s">
        <v>97</v>
      </c>
      <c r="Z341" s="201" t="s">
        <v>2287</v>
      </c>
      <c r="AA341" s="201">
        <v>3</v>
      </c>
      <c r="AB341" s="201">
        <v>10</v>
      </c>
      <c r="AC341" s="201">
        <v>10</v>
      </c>
      <c r="AD341" s="201"/>
      <c r="AE341" s="201"/>
      <c r="AF341" s="201"/>
      <c r="AG341" s="201">
        <v>300</v>
      </c>
      <c r="AH341" s="201"/>
      <c r="AI341" s="201"/>
      <c r="AJ341" s="211" t="s">
        <v>157</v>
      </c>
      <c r="AK341" s="201" t="s">
        <v>2288</v>
      </c>
      <c r="AL341" s="201" t="s">
        <v>2289</v>
      </c>
      <c r="AM341" s="201" t="s">
        <v>278</v>
      </c>
      <c r="AN341" s="202">
        <v>45859</v>
      </c>
      <c r="AO341" s="201" t="b">
        <f t="shared" si="11"/>
        <v>0</v>
      </c>
    </row>
    <row r="342" spans="1:41" x14ac:dyDescent="0.2">
      <c r="A342" s="201">
        <v>277</v>
      </c>
      <c r="B342" s="201">
        <v>290</v>
      </c>
      <c r="C342" s="201" t="s">
        <v>1249</v>
      </c>
      <c r="D342" s="201" t="s">
        <v>1250</v>
      </c>
      <c r="E342" s="201"/>
      <c r="F342" s="201" t="s">
        <v>596</v>
      </c>
      <c r="G342" s="201">
        <v>5.2</v>
      </c>
      <c r="H342" s="201" t="s">
        <v>36</v>
      </c>
      <c r="I342" s="201" t="s">
        <v>97</v>
      </c>
      <c r="J342" s="201" t="s">
        <v>36</v>
      </c>
      <c r="K342" s="203">
        <v>5.2</v>
      </c>
      <c r="L342" s="203">
        <f t="shared" si="10"/>
        <v>5.2</v>
      </c>
      <c r="M342" s="202">
        <v>45604</v>
      </c>
      <c r="N342" s="201" t="s">
        <v>267</v>
      </c>
      <c r="O342" s="201" t="s">
        <v>363</v>
      </c>
      <c r="P342" s="201" t="s">
        <v>97</v>
      </c>
      <c r="Q342" s="224" t="s">
        <v>2285</v>
      </c>
      <c r="R342" s="201" t="s">
        <v>2286</v>
      </c>
      <c r="S342" s="201"/>
      <c r="T342" s="201" t="s">
        <v>246</v>
      </c>
      <c r="U342" s="201"/>
      <c r="V342" s="201" t="s">
        <v>371</v>
      </c>
      <c r="W342" s="201" t="s">
        <v>97</v>
      </c>
      <c r="X342" s="201" t="s">
        <v>2290</v>
      </c>
      <c r="Y342" s="201" t="s">
        <v>97</v>
      </c>
      <c r="Z342" s="201" t="s">
        <v>2287</v>
      </c>
      <c r="AA342" s="201">
        <v>3</v>
      </c>
      <c r="AB342" s="201">
        <v>10</v>
      </c>
      <c r="AC342" s="201">
        <v>10</v>
      </c>
      <c r="AD342" s="201"/>
      <c r="AE342" s="201"/>
      <c r="AF342" s="201"/>
      <c r="AG342" s="201">
        <v>300</v>
      </c>
      <c r="AH342" s="201"/>
      <c r="AI342" s="201" t="s">
        <v>929</v>
      </c>
      <c r="AJ342" s="211" t="s">
        <v>157</v>
      </c>
      <c r="AK342" s="201"/>
      <c r="AL342" s="201" t="s">
        <v>2289</v>
      </c>
      <c r="AM342" s="201" t="s">
        <v>278</v>
      </c>
      <c r="AN342" s="202">
        <v>45859</v>
      </c>
      <c r="AO342" s="201" t="b">
        <f t="shared" si="11"/>
        <v>1</v>
      </c>
    </row>
    <row r="343" spans="1:41" x14ac:dyDescent="0.2">
      <c r="A343" s="201">
        <v>280</v>
      </c>
      <c r="B343" s="201">
        <v>292</v>
      </c>
      <c r="C343" s="201" t="s">
        <v>465</v>
      </c>
      <c r="D343" s="201" t="s">
        <v>466</v>
      </c>
      <c r="E343" s="201"/>
      <c r="F343" s="201" t="s">
        <v>235</v>
      </c>
      <c r="G343" s="201">
        <v>9</v>
      </c>
      <c r="H343" s="201" t="s">
        <v>47</v>
      </c>
      <c r="I343" s="201" t="s">
        <v>97</v>
      </c>
      <c r="J343" s="201" t="s">
        <v>43</v>
      </c>
      <c r="K343" s="201">
        <v>20</v>
      </c>
      <c r="L343" s="203">
        <f t="shared" si="10"/>
        <v>20</v>
      </c>
      <c r="M343" s="202">
        <v>34881</v>
      </c>
      <c r="N343" s="201" t="s">
        <v>250</v>
      </c>
      <c r="O343" s="201" t="s">
        <v>236</v>
      </c>
      <c r="P343" s="201" t="s">
        <v>97</v>
      </c>
      <c r="Q343" s="224" t="s">
        <v>471</v>
      </c>
      <c r="R343" s="201" t="s">
        <v>3441</v>
      </c>
      <c r="S343" s="201"/>
      <c r="T343" s="201" t="s">
        <v>246</v>
      </c>
      <c r="U343" s="201"/>
      <c r="V343" s="201" t="s">
        <v>468</v>
      </c>
      <c r="W343" s="201" t="s">
        <v>97</v>
      </c>
      <c r="X343" s="201" t="s">
        <v>241</v>
      </c>
      <c r="Y343" s="201" t="s">
        <v>97</v>
      </c>
      <c r="Z343" s="201" t="s">
        <v>472</v>
      </c>
      <c r="AA343" s="201">
        <v>3</v>
      </c>
      <c r="AB343" s="201">
        <v>10</v>
      </c>
      <c r="AC343" s="201">
        <v>10</v>
      </c>
      <c r="AD343" s="201"/>
      <c r="AE343" s="201"/>
      <c r="AF343" s="201"/>
      <c r="AG343" s="201">
        <v>300</v>
      </c>
      <c r="AH343" s="201"/>
      <c r="AI343" s="201"/>
      <c r="AJ343" s="204" t="s">
        <v>101</v>
      </c>
      <c r="AK343" s="201" t="s">
        <v>473</v>
      </c>
      <c r="AL343" s="201" t="s">
        <v>470</v>
      </c>
      <c r="AM343" s="201" t="s">
        <v>97</v>
      </c>
      <c r="AN343" s="202">
        <v>45672</v>
      </c>
      <c r="AO343" s="201" t="b">
        <f t="shared" si="11"/>
        <v>0</v>
      </c>
    </row>
    <row r="344" spans="1:41" x14ac:dyDescent="0.2">
      <c r="A344" s="201">
        <v>280</v>
      </c>
      <c r="B344" s="201">
        <v>292</v>
      </c>
      <c r="C344" s="201" t="s">
        <v>465</v>
      </c>
      <c r="D344" s="201" t="s">
        <v>466</v>
      </c>
      <c r="E344" s="201"/>
      <c r="F344" s="201" t="s">
        <v>235</v>
      </c>
      <c r="G344" s="201">
        <v>9</v>
      </c>
      <c r="H344" s="201" t="s">
        <v>47</v>
      </c>
      <c r="I344" s="201" t="s">
        <v>97</v>
      </c>
      <c r="J344" s="201" t="s">
        <v>47</v>
      </c>
      <c r="K344" s="201">
        <v>9</v>
      </c>
      <c r="L344" s="203">
        <f t="shared" si="10"/>
        <v>9</v>
      </c>
      <c r="M344" s="202">
        <v>36557</v>
      </c>
      <c r="N344" s="201" t="s">
        <v>98</v>
      </c>
      <c r="O344" s="201" t="s">
        <v>236</v>
      </c>
      <c r="P344" s="201" t="s">
        <v>97</v>
      </c>
      <c r="Q344" s="224" t="s">
        <v>467</v>
      </c>
      <c r="R344" s="201" t="s">
        <v>3441</v>
      </c>
      <c r="S344" s="201"/>
      <c r="T344" s="201" t="s">
        <v>246</v>
      </c>
      <c r="U344" s="201"/>
      <c r="V344" s="201" t="s">
        <v>468</v>
      </c>
      <c r="W344" s="201" t="s">
        <v>97</v>
      </c>
      <c r="X344" s="201" t="s">
        <v>241</v>
      </c>
      <c r="Y344" s="201" t="s">
        <v>97</v>
      </c>
      <c r="Z344" s="201" t="s">
        <v>469</v>
      </c>
      <c r="AA344" s="201">
        <v>3</v>
      </c>
      <c r="AB344" s="201">
        <v>10</v>
      </c>
      <c r="AC344" s="201">
        <v>3</v>
      </c>
      <c r="AD344" s="201"/>
      <c r="AE344" s="201"/>
      <c r="AF344" s="201"/>
      <c r="AG344" s="201">
        <v>100</v>
      </c>
      <c r="AH344" s="201"/>
      <c r="AI344" s="201"/>
      <c r="AJ344" s="204" t="s">
        <v>101</v>
      </c>
      <c r="AK344" s="201"/>
      <c r="AL344" s="201" t="s">
        <v>470</v>
      </c>
      <c r="AM344" s="201" t="s">
        <v>97</v>
      </c>
      <c r="AN344" s="202">
        <v>45672</v>
      </c>
      <c r="AO344" s="201" t="b">
        <f t="shared" si="11"/>
        <v>1</v>
      </c>
    </row>
    <row r="345" spans="1:41" x14ac:dyDescent="0.2">
      <c r="A345" s="201">
        <v>280</v>
      </c>
      <c r="B345" s="201">
        <v>292</v>
      </c>
      <c r="C345" s="201" t="s">
        <v>465</v>
      </c>
      <c r="D345" s="201" t="s">
        <v>466</v>
      </c>
      <c r="E345" s="201"/>
      <c r="F345" s="201" t="s">
        <v>596</v>
      </c>
      <c r="G345" s="201">
        <v>88</v>
      </c>
      <c r="H345" s="201" t="s">
        <v>36</v>
      </c>
      <c r="I345" s="201" t="s">
        <v>97</v>
      </c>
      <c r="J345" s="201" t="s">
        <v>47</v>
      </c>
      <c r="K345" s="201">
        <v>2100</v>
      </c>
      <c r="L345" s="203">
        <f t="shared" si="10"/>
        <v>2100</v>
      </c>
      <c r="M345" s="202">
        <v>36251</v>
      </c>
      <c r="N345" s="201" t="s">
        <v>788</v>
      </c>
      <c r="O345" s="201" t="s">
        <v>236</v>
      </c>
      <c r="P345" s="201" t="s">
        <v>97</v>
      </c>
      <c r="Q345" s="224" t="s">
        <v>789</v>
      </c>
      <c r="R345" s="201" t="s">
        <v>790</v>
      </c>
      <c r="S345" s="201"/>
      <c r="T345" s="201" t="s">
        <v>253</v>
      </c>
      <c r="U345" s="201"/>
      <c r="V345" s="201" t="s">
        <v>791</v>
      </c>
      <c r="W345" s="201" t="s">
        <v>97</v>
      </c>
      <c r="X345" s="201" t="s">
        <v>794</v>
      </c>
      <c r="Y345" s="201" t="s">
        <v>278</v>
      </c>
      <c r="Z345" s="201"/>
      <c r="AA345" s="201"/>
      <c r="AB345" s="201"/>
      <c r="AC345" s="201"/>
      <c r="AD345" s="201"/>
      <c r="AE345" s="201"/>
      <c r="AF345" s="201"/>
      <c r="AG345" s="201">
        <v>1</v>
      </c>
      <c r="AH345" s="201"/>
      <c r="AI345" s="201"/>
      <c r="AJ345" s="211" t="s">
        <v>157</v>
      </c>
      <c r="AK345" s="201" t="s">
        <v>258</v>
      </c>
      <c r="AL345" s="201" t="s">
        <v>470</v>
      </c>
      <c r="AM345" s="201" t="s">
        <v>97</v>
      </c>
      <c r="AN345" s="202">
        <v>45672</v>
      </c>
      <c r="AO345" s="201" t="b">
        <f t="shared" si="11"/>
        <v>0</v>
      </c>
    </row>
    <row r="346" spans="1:41" x14ac:dyDescent="0.2">
      <c r="A346" s="201">
        <v>280</v>
      </c>
      <c r="B346" s="201">
        <v>292</v>
      </c>
      <c r="C346" s="201" t="s">
        <v>465</v>
      </c>
      <c r="D346" s="201" t="s">
        <v>466</v>
      </c>
      <c r="E346" s="201"/>
      <c r="F346" s="201" t="s">
        <v>596</v>
      </c>
      <c r="G346" s="201">
        <v>88</v>
      </c>
      <c r="H346" s="201" t="s">
        <v>36</v>
      </c>
      <c r="I346" s="201" t="s">
        <v>97</v>
      </c>
      <c r="J346" s="201" t="s">
        <v>36</v>
      </c>
      <c r="K346" s="201">
        <v>87.5</v>
      </c>
      <c r="L346" s="203">
        <f t="shared" si="10"/>
        <v>88</v>
      </c>
      <c r="M346" s="202">
        <v>36251</v>
      </c>
      <c r="N346" s="201" t="s">
        <v>788</v>
      </c>
      <c r="O346" s="201" t="s">
        <v>236</v>
      </c>
      <c r="P346" s="201" t="s">
        <v>97</v>
      </c>
      <c r="Q346" s="224" t="s">
        <v>789</v>
      </c>
      <c r="R346" s="201" t="s">
        <v>790</v>
      </c>
      <c r="S346" s="201"/>
      <c r="T346" s="201" t="s">
        <v>253</v>
      </c>
      <c r="U346" s="201"/>
      <c r="V346" s="201" t="s">
        <v>791</v>
      </c>
      <c r="W346" s="201" t="s">
        <v>97</v>
      </c>
      <c r="X346" s="201" t="s">
        <v>792</v>
      </c>
      <c r="Y346" s="201" t="s">
        <v>278</v>
      </c>
      <c r="Z346" s="201"/>
      <c r="AA346" s="201"/>
      <c r="AB346" s="201"/>
      <c r="AC346" s="201"/>
      <c r="AD346" s="201"/>
      <c r="AE346" s="201"/>
      <c r="AF346" s="201"/>
      <c r="AG346" s="201">
        <v>1</v>
      </c>
      <c r="AH346" s="201"/>
      <c r="AI346" s="201" t="s">
        <v>793</v>
      </c>
      <c r="AJ346" s="211" t="s">
        <v>157</v>
      </c>
      <c r="AK346" s="201" t="s">
        <v>258</v>
      </c>
      <c r="AL346" s="201" t="s">
        <v>470</v>
      </c>
      <c r="AM346" s="201" t="s">
        <v>97</v>
      </c>
      <c r="AN346" s="202">
        <v>45672</v>
      </c>
      <c r="AO346" s="201" t="b">
        <f t="shared" si="11"/>
        <v>1</v>
      </c>
    </row>
    <row r="347" spans="1:41" x14ac:dyDescent="0.2">
      <c r="A347" s="201">
        <v>283</v>
      </c>
      <c r="B347" s="201">
        <v>293</v>
      </c>
      <c r="C347" s="201" t="s">
        <v>2291</v>
      </c>
      <c r="D347" s="201" t="s">
        <v>2292</v>
      </c>
      <c r="E347" s="201"/>
      <c r="F347" s="201" t="s">
        <v>235</v>
      </c>
      <c r="G347" s="201">
        <v>2</v>
      </c>
      <c r="H347" s="201" t="s">
        <v>43</v>
      </c>
      <c r="I347" s="201" t="s">
        <v>97</v>
      </c>
      <c r="J347" s="201" t="s">
        <v>43</v>
      </c>
      <c r="K347" s="201">
        <v>2</v>
      </c>
      <c r="L347" s="203">
        <f t="shared" si="10"/>
        <v>2</v>
      </c>
      <c r="M347" s="202">
        <v>37830</v>
      </c>
      <c r="N347" s="201" t="s">
        <v>250</v>
      </c>
      <c r="O347" s="201" t="s">
        <v>236</v>
      </c>
      <c r="P347" s="201" t="s">
        <v>97</v>
      </c>
      <c r="Q347" s="224" t="s">
        <v>2293</v>
      </c>
      <c r="R347" s="201" t="s">
        <v>2294</v>
      </c>
      <c r="S347" s="201"/>
      <c r="T347" s="201" t="s">
        <v>253</v>
      </c>
      <c r="U347" s="201"/>
      <c r="V347" s="201" t="s">
        <v>2295</v>
      </c>
      <c r="W347" s="201" t="s">
        <v>97</v>
      </c>
      <c r="X347" s="201" t="s">
        <v>2296</v>
      </c>
      <c r="Y347" s="201" t="s">
        <v>97</v>
      </c>
      <c r="Z347" s="201" t="s">
        <v>2297</v>
      </c>
      <c r="AA347" s="201">
        <v>3</v>
      </c>
      <c r="AB347" s="201">
        <v>10</v>
      </c>
      <c r="AC347" s="201"/>
      <c r="AD347" s="201">
        <v>10</v>
      </c>
      <c r="AE347" s="201"/>
      <c r="AF347" s="201"/>
      <c r="AG347" s="201">
        <v>300</v>
      </c>
      <c r="AH347" s="201"/>
      <c r="AI347" s="201"/>
      <c r="AJ347" s="204" t="s">
        <v>101</v>
      </c>
      <c r="AK347" s="201"/>
      <c r="AL347" s="201" t="s">
        <v>2298</v>
      </c>
      <c r="AM347" s="201" t="s">
        <v>278</v>
      </c>
      <c r="AN347" s="202">
        <v>45672</v>
      </c>
      <c r="AO347" s="201" t="b">
        <f t="shared" si="11"/>
        <v>1</v>
      </c>
    </row>
    <row r="348" spans="1:41" x14ac:dyDescent="0.2">
      <c r="A348" s="201">
        <v>283</v>
      </c>
      <c r="B348" s="201">
        <v>293</v>
      </c>
      <c r="C348" s="201" t="s">
        <v>2291</v>
      </c>
      <c r="D348" s="201" t="s">
        <v>2292</v>
      </c>
      <c r="E348" s="201"/>
      <c r="F348" s="201" t="s">
        <v>235</v>
      </c>
      <c r="G348" s="201">
        <v>2</v>
      </c>
      <c r="H348" s="201" t="s">
        <v>43</v>
      </c>
      <c r="I348" s="201" t="s">
        <v>97</v>
      </c>
      <c r="J348" s="201" t="s">
        <v>47</v>
      </c>
      <c r="K348" s="201">
        <v>10</v>
      </c>
      <c r="L348" s="203">
        <f t="shared" si="10"/>
        <v>10</v>
      </c>
      <c r="M348" s="202">
        <v>36617</v>
      </c>
      <c r="N348" s="201" t="s">
        <v>98</v>
      </c>
      <c r="O348" s="201" t="s">
        <v>236</v>
      </c>
      <c r="P348" s="201" t="s">
        <v>97</v>
      </c>
      <c r="Q348" s="224" t="s">
        <v>2299</v>
      </c>
      <c r="R348" s="201" t="s">
        <v>2300</v>
      </c>
      <c r="S348" s="201"/>
      <c r="T348" s="201" t="s">
        <v>253</v>
      </c>
      <c r="U348" s="201"/>
      <c r="V348" s="201" t="s">
        <v>390</v>
      </c>
      <c r="W348" s="201" t="s">
        <v>97</v>
      </c>
      <c r="X348" s="201" t="s">
        <v>241</v>
      </c>
      <c r="Y348" s="201" t="s">
        <v>97</v>
      </c>
      <c r="Z348" s="201" t="s">
        <v>1749</v>
      </c>
      <c r="AA348" s="201">
        <v>3</v>
      </c>
      <c r="AB348" s="201">
        <v>10</v>
      </c>
      <c r="AC348" s="201"/>
      <c r="AD348" s="201">
        <v>3</v>
      </c>
      <c r="AE348" s="201"/>
      <c r="AF348" s="201"/>
      <c r="AG348" s="201">
        <v>100</v>
      </c>
      <c r="AH348" s="201"/>
      <c r="AI348" s="201"/>
      <c r="AJ348" s="204" t="s">
        <v>101</v>
      </c>
      <c r="AK348" s="201"/>
      <c r="AL348" s="201" t="s">
        <v>2298</v>
      </c>
      <c r="AM348" s="201" t="s">
        <v>278</v>
      </c>
      <c r="AN348" s="202">
        <v>45672</v>
      </c>
      <c r="AO348" s="201" t="b">
        <f t="shared" si="11"/>
        <v>0</v>
      </c>
    </row>
    <row r="349" spans="1:41" x14ac:dyDescent="0.2">
      <c r="A349" s="201">
        <v>283</v>
      </c>
      <c r="B349" s="201">
        <v>293</v>
      </c>
      <c r="C349" s="201" t="s">
        <v>2291</v>
      </c>
      <c r="D349" s="201" t="s">
        <v>2292</v>
      </c>
      <c r="E349" s="201"/>
      <c r="F349" s="201" t="s">
        <v>596</v>
      </c>
      <c r="G349" s="201">
        <v>98</v>
      </c>
      <c r="H349" s="201" t="s">
        <v>29</v>
      </c>
      <c r="I349" s="201" t="s">
        <v>97</v>
      </c>
      <c r="J349" s="201" t="s">
        <v>29</v>
      </c>
      <c r="K349" s="201">
        <v>98</v>
      </c>
      <c r="L349" s="203">
        <f t="shared" si="10"/>
        <v>98</v>
      </c>
      <c r="M349" s="202">
        <v>42675</v>
      </c>
      <c r="N349" s="201" t="s">
        <v>108</v>
      </c>
      <c r="O349" s="201" t="s">
        <v>236</v>
      </c>
      <c r="P349" s="201" t="s">
        <v>97</v>
      </c>
      <c r="Q349" s="224" t="s">
        <v>2301</v>
      </c>
      <c r="R349" s="201" t="s">
        <v>2302</v>
      </c>
      <c r="S349" s="201"/>
      <c r="T349" s="201" t="s">
        <v>246</v>
      </c>
      <c r="U349" s="201"/>
      <c r="V349" s="201" t="s">
        <v>725</v>
      </c>
      <c r="W349" s="201" t="s">
        <v>278</v>
      </c>
      <c r="X349" s="201"/>
      <c r="Y349" s="201" t="s">
        <v>278</v>
      </c>
      <c r="Z349" s="201"/>
      <c r="AA349" s="201"/>
      <c r="AB349" s="201">
        <v>3</v>
      </c>
      <c r="AC349" s="201">
        <v>3</v>
      </c>
      <c r="AD349" s="201"/>
      <c r="AE349" s="201">
        <v>3</v>
      </c>
      <c r="AF349" s="201"/>
      <c r="AG349" s="201">
        <v>30</v>
      </c>
      <c r="AH349" s="201"/>
      <c r="AI349" s="201" t="s">
        <v>2303</v>
      </c>
      <c r="AJ349" s="204" t="s">
        <v>101</v>
      </c>
      <c r="AK349" s="201" t="s">
        <v>2304</v>
      </c>
      <c r="AL349" s="201" t="s">
        <v>2298</v>
      </c>
      <c r="AM349" s="201" t="s">
        <v>278</v>
      </c>
      <c r="AN349" s="202">
        <v>45672</v>
      </c>
      <c r="AO349" s="201" t="b">
        <f t="shared" si="11"/>
        <v>1</v>
      </c>
    </row>
    <row r="350" spans="1:41" x14ac:dyDescent="0.2">
      <c r="A350" s="201">
        <v>283</v>
      </c>
      <c r="B350" s="201">
        <v>293</v>
      </c>
      <c r="C350" s="201" t="s">
        <v>2291</v>
      </c>
      <c r="D350" s="201" t="s">
        <v>2292</v>
      </c>
      <c r="E350" s="201"/>
      <c r="F350" s="201" t="s">
        <v>596</v>
      </c>
      <c r="G350" s="201">
        <v>98</v>
      </c>
      <c r="H350" s="201" t="s">
        <v>29</v>
      </c>
      <c r="I350" s="201" t="s">
        <v>97</v>
      </c>
      <c r="J350" s="201" t="s">
        <v>47</v>
      </c>
      <c r="K350" s="201">
        <v>42</v>
      </c>
      <c r="L350" s="203">
        <f t="shared" si="10"/>
        <v>42</v>
      </c>
      <c r="M350" s="202">
        <v>36251</v>
      </c>
      <c r="N350" s="201" t="s">
        <v>108</v>
      </c>
      <c r="O350" s="201" t="s">
        <v>270</v>
      </c>
      <c r="P350" s="201" t="s">
        <v>97</v>
      </c>
      <c r="Q350" s="224" t="s">
        <v>2305</v>
      </c>
      <c r="R350" s="201" t="s">
        <v>2306</v>
      </c>
      <c r="S350" s="201"/>
      <c r="T350" s="201" t="s">
        <v>253</v>
      </c>
      <c r="U350" s="201"/>
      <c r="V350" s="201" t="s">
        <v>2307</v>
      </c>
      <c r="W350" s="201" t="s">
        <v>278</v>
      </c>
      <c r="X350" s="201"/>
      <c r="Y350" s="201" t="s">
        <v>278</v>
      </c>
      <c r="Z350" s="201"/>
      <c r="AA350" s="201"/>
      <c r="AB350" s="201"/>
      <c r="AC350" s="201"/>
      <c r="AD350" s="201"/>
      <c r="AE350" s="201"/>
      <c r="AF350" s="201"/>
      <c r="AG350" s="201">
        <v>1</v>
      </c>
      <c r="AH350" s="201"/>
      <c r="AI350" s="201"/>
      <c r="AJ350" s="204" t="s">
        <v>101</v>
      </c>
      <c r="AK350" s="201"/>
      <c r="AL350" s="201" t="s">
        <v>2298</v>
      </c>
      <c r="AM350" s="201" t="s">
        <v>278</v>
      </c>
      <c r="AN350" s="202">
        <v>45672</v>
      </c>
      <c r="AO350" s="201" t="b">
        <f t="shared" si="11"/>
        <v>0</v>
      </c>
    </row>
    <row r="351" spans="1:41" x14ac:dyDescent="0.2">
      <c r="A351" s="201">
        <v>283</v>
      </c>
      <c r="B351" s="201">
        <v>293</v>
      </c>
      <c r="C351" s="201" t="s">
        <v>2291</v>
      </c>
      <c r="D351" s="201" t="s">
        <v>2292</v>
      </c>
      <c r="E351" s="201"/>
      <c r="F351" s="201" t="s">
        <v>596</v>
      </c>
      <c r="G351" s="201">
        <v>98</v>
      </c>
      <c r="H351" s="201" t="s">
        <v>29</v>
      </c>
      <c r="I351" s="201" t="s">
        <v>97</v>
      </c>
      <c r="J351" s="201" t="s">
        <v>29</v>
      </c>
      <c r="K351" s="201">
        <v>98</v>
      </c>
      <c r="L351" s="203">
        <f t="shared" si="10"/>
        <v>98</v>
      </c>
      <c r="M351" s="202">
        <v>42675</v>
      </c>
      <c r="N351" s="201" t="s">
        <v>108</v>
      </c>
      <c r="O351" s="201" t="s">
        <v>270</v>
      </c>
      <c r="P351" s="201" t="s">
        <v>97</v>
      </c>
      <c r="Q351" s="224" t="s">
        <v>2301</v>
      </c>
      <c r="R351" s="201" t="s">
        <v>2308</v>
      </c>
      <c r="S351" s="201"/>
      <c r="T351" s="201" t="s">
        <v>246</v>
      </c>
      <c r="U351" s="201"/>
      <c r="V351" s="201" t="s">
        <v>725</v>
      </c>
      <c r="W351" s="201" t="s">
        <v>278</v>
      </c>
      <c r="X351" s="201"/>
      <c r="Y351" s="201" t="s">
        <v>278</v>
      </c>
      <c r="Z351" s="201"/>
      <c r="AA351" s="201"/>
      <c r="AB351" s="201">
        <v>3</v>
      </c>
      <c r="AC351" s="201">
        <v>3</v>
      </c>
      <c r="AD351" s="201"/>
      <c r="AE351" s="201">
        <v>3</v>
      </c>
      <c r="AF351" s="201"/>
      <c r="AG351" s="201">
        <v>30</v>
      </c>
      <c r="AH351" s="201"/>
      <c r="AI351" s="201" t="s">
        <v>2303</v>
      </c>
      <c r="AJ351" s="204" t="s">
        <v>101</v>
      </c>
      <c r="AK351" s="201"/>
      <c r="AL351" s="201" t="s">
        <v>2298</v>
      </c>
      <c r="AM351" s="201" t="s">
        <v>278</v>
      </c>
      <c r="AN351" s="202">
        <v>45672</v>
      </c>
      <c r="AO351" s="201" t="b">
        <f t="shared" si="11"/>
        <v>1</v>
      </c>
    </row>
    <row r="352" spans="1:41" x14ac:dyDescent="0.2">
      <c r="A352" s="201">
        <v>287</v>
      </c>
      <c r="B352" s="201" t="s">
        <v>2309</v>
      </c>
      <c r="C352" s="201" t="s">
        <v>2310</v>
      </c>
      <c r="D352" s="201" t="s">
        <v>2311</v>
      </c>
      <c r="E352" s="201">
        <v>3</v>
      </c>
      <c r="F352" s="201" t="s">
        <v>235</v>
      </c>
      <c r="G352" s="201">
        <v>400</v>
      </c>
      <c r="H352" s="201" t="s">
        <v>45</v>
      </c>
      <c r="I352" s="201" t="s">
        <v>278</v>
      </c>
      <c r="J352" s="201" t="s">
        <v>45</v>
      </c>
      <c r="K352" s="201">
        <v>400</v>
      </c>
      <c r="L352" s="203">
        <f t="shared" si="10"/>
        <v>400</v>
      </c>
      <c r="M352" s="202">
        <v>45009</v>
      </c>
      <c r="N352" s="201" t="s">
        <v>98</v>
      </c>
      <c r="O352" s="201" t="s">
        <v>353</v>
      </c>
      <c r="P352" s="201" t="s">
        <v>97</v>
      </c>
      <c r="Q352" s="211" t="s">
        <v>2312</v>
      </c>
      <c r="R352" s="201" t="s">
        <v>2313</v>
      </c>
      <c r="S352" s="201"/>
      <c r="T352" s="201" t="s">
        <v>246</v>
      </c>
      <c r="U352" s="201"/>
      <c r="V352" s="201" t="s">
        <v>2314</v>
      </c>
      <c r="W352" s="201" t="s">
        <v>97</v>
      </c>
      <c r="X352" s="201" t="s">
        <v>612</v>
      </c>
      <c r="Y352" s="201" t="s">
        <v>97</v>
      </c>
      <c r="Z352" s="201" t="s">
        <v>453</v>
      </c>
      <c r="AA352" s="201">
        <v>3</v>
      </c>
      <c r="AB352" s="201">
        <v>10</v>
      </c>
      <c r="AC352" s="201">
        <v>10</v>
      </c>
      <c r="AD352" s="201"/>
      <c r="AE352" s="201">
        <v>3</v>
      </c>
      <c r="AF352" s="201"/>
      <c r="AG352" s="201">
        <v>1000</v>
      </c>
      <c r="AH352" s="201"/>
      <c r="AI352" s="201" t="s">
        <v>2315</v>
      </c>
      <c r="AJ352" s="204" t="s">
        <v>101</v>
      </c>
      <c r="AK352" s="201"/>
      <c r="AL352" s="201" t="s">
        <v>2316</v>
      </c>
      <c r="AM352" s="201" t="s">
        <v>97</v>
      </c>
      <c r="AN352" s="202">
        <v>45672</v>
      </c>
      <c r="AO352" s="201" t="b">
        <f t="shared" si="11"/>
        <v>1</v>
      </c>
    </row>
    <row r="353" spans="1:41" x14ac:dyDescent="0.2">
      <c r="A353" s="201">
        <v>289</v>
      </c>
      <c r="B353" s="201">
        <v>297</v>
      </c>
      <c r="C353" s="201" t="s">
        <v>474</v>
      </c>
      <c r="D353" s="201" t="s">
        <v>475</v>
      </c>
      <c r="E353" s="201"/>
      <c r="F353" s="201" t="s">
        <v>235</v>
      </c>
      <c r="G353" s="201">
        <v>0.03</v>
      </c>
      <c r="H353" s="201" t="s">
        <v>47</v>
      </c>
      <c r="I353" s="201" t="s">
        <v>97</v>
      </c>
      <c r="J353" s="201" t="s">
        <v>29</v>
      </c>
      <c r="K353" s="201">
        <v>6.9000000000000006E-2</v>
      </c>
      <c r="L353" s="203">
        <f t="shared" si="10"/>
        <v>6.9000000000000006E-2</v>
      </c>
      <c r="M353" s="202">
        <v>36008</v>
      </c>
      <c r="N353" s="201" t="s">
        <v>250</v>
      </c>
      <c r="O353" s="201" t="s">
        <v>236</v>
      </c>
      <c r="P353" s="201" t="s">
        <v>97</v>
      </c>
      <c r="Q353" s="224" t="s">
        <v>480</v>
      </c>
      <c r="R353" s="201" t="s">
        <v>481</v>
      </c>
      <c r="S353" s="201"/>
      <c r="T353" s="201" t="s">
        <v>246</v>
      </c>
      <c r="U353" s="201"/>
      <c r="V353" s="201" t="s">
        <v>240</v>
      </c>
      <c r="W353" s="201" t="s">
        <v>278</v>
      </c>
      <c r="X353" s="201" t="s">
        <v>482</v>
      </c>
      <c r="Y353" s="201" t="s">
        <v>97</v>
      </c>
      <c r="Z353" s="201" t="s">
        <v>483</v>
      </c>
      <c r="AA353" s="201">
        <v>3</v>
      </c>
      <c r="AB353" s="201">
        <v>10</v>
      </c>
      <c r="AC353" s="201">
        <v>3</v>
      </c>
      <c r="AD353" s="201"/>
      <c r="AE353" s="201"/>
      <c r="AF353" s="201"/>
      <c r="AG353" s="201">
        <v>90</v>
      </c>
      <c r="AH353" s="201"/>
      <c r="AI353" s="201"/>
      <c r="AJ353" s="204" t="s">
        <v>101</v>
      </c>
      <c r="AK353" s="201" t="s">
        <v>484</v>
      </c>
      <c r="AL353" s="201" t="s">
        <v>479</v>
      </c>
      <c r="AM353" s="201" t="s">
        <v>97</v>
      </c>
      <c r="AN353" s="202">
        <v>45672</v>
      </c>
      <c r="AO353" s="201" t="b">
        <f t="shared" si="11"/>
        <v>0</v>
      </c>
    </row>
    <row r="354" spans="1:41" x14ac:dyDescent="0.2">
      <c r="A354" s="201">
        <v>289</v>
      </c>
      <c r="B354" s="201">
        <v>297</v>
      </c>
      <c r="C354" s="201" t="s">
        <v>474</v>
      </c>
      <c r="D354" s="201" t="s">
        <v>475</v>
      </c>
      <c r="E354" s="201"/>
      <c r="F354" s="201" t="s">
        <v>235</v>
      </c>
      <c r="G354" s="201">
        <v>0.03</v>
      </c>
      <c r="H354" s="201" t="s">
        <v>47</v>
      </c>
      <c r="I354" s="201" t="s">
        <v>97</v>
      </c>
      <c r="J354" s="201" t="s">
        <v>43</v>
      </c>
      <c r="K354" s="201">
        <v>0.01</v>
      </c>
      <c r="L354" s="203">
        <f t="shared" si="10"/>
        <v>0.01</v>
      </c>
      <c r="M354" s="202">
        <v>34578</v>
      </c>
      <c r="N354" s="201" t="s">
        <v>98</v>
      </c>
      <c r="O354" s="201" t="s">
        <v>236</v>
      </c>
      <c r="P354" s="201" t="s">
        <v>97</v>
      </c>
      <c r="Q354" s="224" t="s">
        <v>480</v>
      </c>
      <c r="R354" s="201" t="s">
        <v>485</v>
      </c>
      <c r="S354" s="201"/>
      <c r="T354" s="201" t="s">
        <v>253</v>
      </c>
      <c r="U354" s="201"/>
      <c r="V354" s="201" t="s">
        <v>240</v>
      </c>
      <c r="W354" s="201" t="s">
        <v>97</v>
      </c>
      <c r="X354" s="201" t="s">
        <v>241</v>
      </c>
      <c r="Y354" s="201" t="s">
        <v>97</v>
      </c>
      <c r="Z354" s="201" t="s">
        <v>486</v>
      </c>
      <c r="AA354" s="201">
        <v>3</v>
      </c>
      <c r="AB354" s="201">
        <v>10</v>
      </c>
      <c r="AC354" s="201"/>
      <c r="AD354" s="201"/>
      <c r="AE354" s="201">
        <v>3</v>
      </c>
      <c r="AF354" s="201"/>
      <c r="AG354" s="201">
        <v>100</v>
      </c>
      <c r="AH354" s="201"/>
      <c r="AI354" s="201"/>
      <c r="AJ354" s="204" t="s">
        <v>101</v>
      </c>
      <c r="AK354" s="201"/>
      <c r="AL354" s="201" t="s">
        <v>479</v>
      </c>
      <c r="AM354" s="201" t="s">
        <v>97</v>
      </c>
      <c r="AN354" s="202">
        <v>45672</v>
      </c>
      <c r="AO354" s="201" t="b">
        <f t="shared" si="11"/>
        <v>0</v>
      </c>
    </row>
    <row r="355" spans="1:41" x14ac:dyDescent="0.2">
      <c r="A355" s="201">
        <v>289</v>
      </c>
      <c r="B355" s="201">
        <v>297</v>
      </c>
      <c r="C355" s="201" t="s">
        <v>474</v>
      </c>
      <c r="D355" s="201" t="s">
        <v>475</v>
      </c>
      <c r="E355" s="201"/>
      <c r="F355" s="201" t="s">
        <v>235</v>
      </c>
      <c r="G355" s="201">
        <v>0.03</v>
      </c>
      <c r="H355" s="201" t="s">
        <v>47</v>
      </c>
      <c r="I355" s="201" t="s">
        <v>97</v>
      </c>
      <c r="J355" s="201" t="s">
        <v>47</v>
      </c>
      <c r="K355" s="201">
        <v>0.03</v>
      </c>
      <c r="L355" s="203">
        <f t="shared" si="10"/>
        <v>0.03</v>
      </c>
      <c r="M355" s="202">
        <v>43709</v>
      </c>
      <c r="N355" s="201" t="s">
        <v>108</v>
      </c>
      <c r="O355" s="201" t="s">
        <v>236</v>
      </c>
      <c r="P355" s="201" t="s">
        <v>97</v>
      </c>
      <c r="Q355" s="224" t="s">
        <v>476</v>
      </c>
      <c r="R355" s="201" t="s">
        <v>477</v>
      </c>
      <c r="S355" s="201"/>
      <c r="T355" s="201" t="s">
        <v>253</v>
      </c>
      <c r="U355" s="201"/>
      <c r="V355" s="201" t="s">
        <v>478</v>
      </c>
      <c r="W355" s="201" t="s">
        <v>97</v>
      </c>
      <c r="X355" s="201" t="s">
        <v>285</v>
      </c>
      <c r="Y355" s="201" t="s">
        <v>278</v>
      </c>
      <c r="Z355" s="201"/>
      <c r="AA355" s="201"/>
      <c r="AB355" s="201">
        <v>100</v>
      </c>
      <c r="AC355" s="201"/>
      <c r="AD355" s="201"/>
      <c r="AE355" s="201"/>
      <c r="AF355" s="201"/>
      <c r="AG355" s="201">
        <v>100</v>
      </c>
      <c r="AH355" s="201"/>
      <c r="AI355" s="201"/>
      <c r="AJ355" s="204" t="s">
        <v>101</v>
      </c>
      <c r="AK355" s="201"/>
      <c r="AL355" s="201" t="s">
        <v>479</v>
      </c>
      <c r="AM355" s="201" t="s">
        <v>97</v>
      </c>
      <c r="AN355" s="202">
        <v>45672</v>
      </c>
      <c r="AO355" s="201" t="b">
        <f t="shared" si="11"/>
        <v>1</v>
      </c>
    </row>
    <row r="356" spans="1:41" x14ac:dyDescent="0.2">
      <c r="A356" s="201">
        <v>289</v>
      </c>
      <c r="B356" s="201">
        <v>297</v>
      </c>
      <c r="C356" s="201" t="s">
        <v>474</v>
      </c>
      <c r="D356" s="201" t="s">
        <v>475</v>
      </c>
      <c r="E356" s="201"/>
      <c r="F356" s="201" t="s">
        <v>596</v>
      </c>
      <c r="G356" s="201">
        <v>3.5000000000000003E-2</v>
      </c>
      <c r="H356" s="201" t="s">
        <v>36</v>
      </c>
      <c r="I356" s="201" t="s">
        <v>97</v>
      </c>
      <c r="J356" s="201" t="s">
        <v>29</v>
      </c>
      <c r="K356" s="201">
        <v>0.21</v>
      </c>
      <c r="L356" s="203">
        <f t="shared" si="10"/>
        <v>0.21</v>
      </c>
      <c r="M356" s="202">
        <v>36008</v>
      </c>
      <c r="N356" s="201" t="s">
        <v>250</v>
      </c>
      <c r="O356" s="201" t="s">
        <v>236</v>
      </c>
      <c r="P356" s="201" t="s">
        <v>97</v>
      </c>
      <c r="Q356" s="224" t="s">
        <v>800</v>
      </c>
      <c r="R356" s="201" t="s">
        <v>801</v>
      </c>
      <c r="S356" s="201"/>
      <c r="T356" s="201" t="s">
        <v>253</v>
      </c>
      <c r="U356" s="201"/>
      <c r="V356" s="201" t="s">
        <v>642</v>
      </c>
      <c r="W356" s="201" t="s">
        <v>278</v>
      </c>
      <c r="X356" s="201"/>
      <c r="Y356" s="201" t="s">
        <v>97</v>
      </c>
      <c r="Z356" s="201" t="s">
        <v>483</v>
      </c>
      <c r="AA356" s="201">
        <v>3</v>
      </c>
      <c r="AB356" s="201">
        <v>10</v>
      </c>
      <c r="AC356" s="201"/>
      <c r="AD356" s="201"/>
      <c r="AE356" s="201"/>
      <c r="AF356" s="201"/>
      <c r="AG356" s="201">
        <v>30</v>
      </c>
      <c r="AH356" s="201"/>
      <c r="AI356" s="201"/>
      <c r="AJ356" s="211" t="s">
        <v>157</v>
      </c>
      <c r="AK356" s="201" t="s">
        <v>802</v>
      </c>
      <c r="AL356" s="201" t="s">
        <v>479</v>
      </c>
      <c r="AM356" s="201" t="s">
        <v>97</v>
      </c>
      <c r="AN356" s="202">
        <v>45672</v>
      </c>
      <c r="AO356" s="201" t="b">
        <f t="shared" si="11"/>
        <v>0</v>
      </c>
    </row>
    <row r="357" spans="1:41" x14ac:dyDescent="0.2">
      <c r="A357" s="201">
        <v>289</v>
      </c>
      <c r="B357" s="201">
        <v>297</v>
      </c>
      <c r="C357" s="201" t="s">
        <v>474</v>
      </c>
      <c r="D357" s="201" t="s">
        <v>475</v>
      </c>
      <c r="E357" s="201"/>
      <c r="F357" s="201" t="s">
        <v>596</v>
      </c>
      <c r="G357" s="201">
        <v>3.5000000000000003E-2</v>
      </c>
      <c r="H357" s="201" t="s">
        <v>36</v>
      </c>
      <c r="I357" s="201" t="s">
        <v>97</v>
      </c>
      <c r="J357" s="201" t="s">
        <v>47</v>
      </c>
      <c r="K357" s="201">
        <v>0.3</v>
      </c>
      <c r="L357" s="203">
        <f t="shared" si="10"/>
        <v>0.3</v>
      </c>
      <c r="M357" s="202">
        <v>43709</v>
      </c>
      <c r="N357" s="201" t="s">
        <v>98</v>
      </c>
      <c r="O357" s="201" t="s">
        <v>236</v>
      </c>
      <c r="P357" s="201" t="s">
        <v>97</v>
      </c>
      <c r="Q357" s="224" t="s">
        <v>795</v>
      </c>
      <c r="R357" s="201" t="s">
        <v>796</v>
      </c>
      <c r="S357" s="201"/>
      <c r="T357" s="201" t="s">
        <v>253</v>
      </c>
      <c r="U357" s="201"/>
      <c r="V357" s="201" t="s">
        <v>797</v>
      </c>
      <c r="W357" s="201" t="s">
        <v>97</v>
      </c>
      <c r="X357" s="201" t="s">
        <v>803</v>
      </c>
      <c r="Y357" s="201" t="s">
        <v>97</v>
      </c>
      <c r="Z357" s="201" t="s">
        <v>453</v>
      </c>
      <c r="AA357" s="201">
        <v>6</v>
      </c>
      <c r="AB357" s="201">
        <v>30</v>
      </c>
      <c r="AC357" s="201"/>
      <c r="AD357" s="201"/>
      <c r="AE357" s="201"/>
      <c r="AF357" s="201"/>
      <c r="AG357" s="201">
        <v>200</v>
      </c>
      <c r="AH357" s="201"/>
      <c r="AI357" s="201"/>
      <c r="AJ357" s="211" t="s">
        <v>157</v>
      </c>
      <c r="AK357" s="201"/>
      <c r="AL357" s="201" t="s">
        <v>479</v>
      </c>
      <c r="AM357" s="201" t="s">
        <v>97</v>
      </c>
      <c r="AN357" s="202">
        <v>45672</v>
      </c>
      <c r="AO357" s="201" t="b">
        <f t="shared" si="11"/>
        <v>0</v>
      </c>
    </row>
    <row r="358" spans="1:41" x14ac:dyDescent="0.2">
      <c r="A358" s="201">
        <v>289</v>
      </c>
      <c r="B358" s="201">
        <v>297</v>
      </c>
      <c r="C358" s="201" t="s">
        <v>474</v>
      </c>
      <c r="D358" s="201" t="s">
        <v>475</v>
      </c>
      <c r="E358" s="201"/>
      <c r="F358" s="201" t="s">
        <v>596</v>
      </c>
      <c r="G358" s="201">
        <v>3.5000000000000003E-2</v>
      </c>
      <c r="H358" s="201" t="s">
        <v>36</v>
      </c>
      <c r="I358" s="201" t="s">
        <v>97</v>
      </c>
      <c r="J358" s="201" t="s">
        <v>36</v>
      </c>
      <c r="K358" s="201">
        <v>3.5000000000000003E-2</v>
      </c>
      <c r="L358" s="203">
        <f t="shared" si="10"/>
        <v>3.5000000000000003E-2</v>
      </c>
      <c r="M358" s="202">
        <v>45579</v>
      </c>
      <c r="N358" s="201" t="s">
        <v>98</v>
      </c>
      <c r="O358" s="201" t="s">
        <v>236</v>
      </c>
      <c r="P358" s="201" t="s">
        <v>97</v>
      </c>
      <c r="Q358" s="224" t="s">
        <v>795</v>
      </c>
      <c r="R358" s="201" t="s">
        <v>796</v>
      </c>
      <c r="S358" s="201"/>
      <c r="T358" s="201" t="s">
        <v>253</v>
      </c>
      <c r="U358" s="201"/>
      <c r="V358" s="201" t="s">
        <v>797</v>
      </c>
      <c r="W358" s="201" t="s">
        <v>97</v>
      </c>
      <c r="X358" s="201" t="s">
        <v>798</v>
      </c>
      <c r="Y358" s="201" t="s">
        <v>97</v>
      </c>
      <c r="Z358" s="201" t="s">
        <v>453</v>
      </c>
      <c r="AA358" s="201">
        <v>6</v>
      </c>
      <c r="AB358" s="201">
        <v>30</v>
      </c>
      <c r="AC358" s="201"/>
      <c r="AD358" s="201"/>
      <c r="AE358" s="201"/>
      <c r="AF358" s="201"/>
      <c r="AG358" s="201">
        <v>200</v>
      </c>
      <c r="AH358" s="201"/>
      <c r="AI358" s="201" t="s">
        <v>799</v>
      </c>
      <c r="AJ358" s="211" t="s">
        <v>157</v>
      </c>
      <c r="AK358" s="201"/>
      <c r="AL358" s="201" t="s">
        <v>479</v>
      </c>
      <c r="AM358" s="201" t="s">
        <v>97</v>
      </c>
      <c r="AN358" s="202">
        <v>45672</v>
      </c>
      <c r="AO358" s="201" t="b">
        <f t="shared" si="11"/>
        <v>1</v>
      </c>
    </row>
    <row r="359" spans="1:41" x14ac:dyDescent="0.2">
      <c r="A359" s="201">
        <v>290</v>
      </c>
      <c r="B359" s="201">
        <v>298</v>
      </c>
      <c r="C359" s="201" t="s">
        <v>804</v>
      </c>
      <c r="D359" s="201" t="s">
        <v>805</v>
      </c>
      <c r="E359" s="201"/>
      <c r="F359" s="201" t="s">
        <v>235</v>
      </c>
      <c r="G359" s="201">
        <v>0.08</v>
      </c>
      <c r="H359" s="201" t="s">
        <v>47</v>
      </c>
      <c r="I359" s="201" t="s">
        <v>97</v>
      </c>
      <c r="J359" s="201" t="s">
        <v>47</v>
      </c>
      <c r="K359" s="201">
        <v>0.08</v>
      </c>
      <c r="L359" s="203">
        <f t="shared" si="10"/>
        <v>0.08</v>
      </c>
      <c r="M359" s="202">
        <v>42430</v>
      </c>
      <c r="N359" s="201" t="s">
        <v>250</v>
      </c>
      <c r="O359" s="201" t="s">
        <v>236</v>
      </c>
      <c r="P359" s="201" t="s">
        <v>97</v>
      </c>
      <c r="Q359" s="224" t="s">
        <v>2487</v>
      </c>
      <c r="R359" s="201" t="s">
        <v>2488</v>
      </c>
      <c r="S359" s="201"/>
      <c r="T359" s="201" t="s">
        <v>349</v>
      </c>
      <c r="U359" s="201"/>
      <c r="V359" s="201" t="s">
        <v>2489</v>
      </c>
      <c r="W359" s="201" t="s">
        <v>97</v>
      </c>
      <c r="X359" s="201" t="s">
        <v>2490</v>
      </c>
      <c r="Y359" s="201" t="s">
        <v>97</v>
      </c>
      <c r="Z359" s="201" t="s">
        <v>2491</v>
      </c>
      <c r="AA359" s="201">
        <v>6</v>
      </c>
      <c r="AB359" s="201">
        <v>100</v>
      </c>
      <c r="AC359" s="201"/>
      <c r="AD359" s="201"/>
      <c r="AE359" s="201">
        <v>3</v>
      </c>
      <c r="AF359" s="201"/>
      <c r="AG359" s="201">
        <v>600</v>
      </c>
      <c r="AH359" s="201"/>
      <c r="AI359" s="201"/>
      <c r="AJ359" s="204" t="s">
        <v>101</v>
      </c>
      <c r="AK359" s="201" t="s">
        <v>2492</v>
      </c>
      <c r="AL359" s="201" t="s">
        <v>810</v>
      </c>
      <c r="AM359" s="201" t="s">
        <v>278</v>
      </c>
      <c r="AN359" s="202">
        <v>45672</v>
      </c>
      <c r="AO359" s="201" t="b">
        <f t="shared" si="11"/>
        <v>1</v>
      </c>
    </row>
    <row r="360" spans="1:41" x14ac:dyDescent="0.2">
      <c r="A360" s="201">
        <v>290</v>
      </c>
      <c r="B360" s="201">
        <v>298</v>
      </c>
      <c r="C360" s="201" t="s">
        <v>804</v>
      </c>
      <c r="D360" s="201" t="s">
        <v>805</v>
      </c>
      <c r="E360" s="201"/>
      <c r="F360" s="201" t="s">
        <v>235</v>
      </c>
      <c r="G360" s="201">
        <v>0.08</v>
      </c>
      <c r="H360" s="201" t="s">
        <v>47</v>
      </c>
      <c r="I360" s="201" t="s">
        <v>97</v>
      </c>
      <c r="J360" s="201" t="s">
        <v>43</v>
      </c>
      <c r="K360" s="201">
        <v>0.6</v>
      </c>
      <c r="L360" s="203">
        <f t="shared" si="10"/>
        <v>0.6</v>
      </c>
      <c r="M360" s="202">
        <v>35833</v>
      </c>
      <c r="N360" s="201" t="s">
        <v>98</v>
      </c>
      <c r="O360" s="201" t="s">
        <v>236</v>
      </c>
      <c r="P360" s="201" t="s">
        <v>97</v>
      </c>
      <c r="Q360" s="224" t="s">
        <v>2493</v>
      </c>
      <c r="R360" s="201" t="s">
        <v>2494</v>
      </c>
      <c r="S360" s="201"/>
      <c r="T360" s="201" t="s">
        <v>239</v>
      </c>
      <c r="U360" s="201"/>
      <c r="V360" s="201" t="s">
        <v>378</v>
      </c>
      <c r="W360" s="201" t="s">
        <v>97</v>
      </c>
      <c r="X360" s="201" t="s">
        <v>241</v>
      </c>
      <c r="Y360" s="201" t="s">
        <v>97</v>
      </c>
      <c r="Z360" s="201" t="s">
        <v>2495</v>
      </c>
      <c r="AA360" s="201">
        <v>3</v>
      </c>
      <c r="AB360" s="201">
        <v>10</v>
      </c>
      <c r="AC360" s="201"/>
      <c r="AD360" s="201"/>
      <c r="AE360" s="201">
        <v>3</v>
      </c>
      <c r="AF360" s="201"/>
      <c r="AG360" s="201">
        <v>100</v>
      </c>
      <c r="AH360" s="201"/>
      <c r="AI360" s="201"/>
      <c r="AJ360" s="204" t="s">
        <v>101</v>
      </c>
      <c r="AK360" s="201"/>
      <c r="AL360" s="201" t="s">
        <v>810</v>
      </c>
      <c r="AM360" s="201" t="s">
        <v>278</v>
      </c>
      <c r="AN360" s="202">
        <v>45672</v>
      </c>
      <c r="AO360" s="201" t="b">
        <f t="shared" si="11"/>
        <v>0</v>
      </c>
    </row>
    <row r="361" spans="1:41" x14ac:dyDescent="0.2">
      <c r="A361" s="201">
        <v>290</v>
      </c>
      <c r="B361" s="201">
        <v>298</v>
      </c>
      <c r="C361" s="201" t="s">
        <v>804</v>
      </c>
      <c r="D361" s="201" t="s">
        <v>805</v>
      </c>
      <c r="E361" s="201"/>
      <c r="F361" s="201" t="s">
        <v>235</v>
      </c>
      <c r="G361" s="201">
        <v>0.08</v>
      </c>
      <c r="H361" s="201" t="s">
        <v>47</v>
      </c>
      <c r="I361" s="201" t="s">
        <v>97</v>
      </c>
      <c r="J361" s="201" t="s">
        <v>29</v>
      </c>
      <c r="K361" s="201">
        <v>1</v>
      </c>
      <c r="L361" s="203">
        <f t="shared" si="10"/>
        <v>1</v>
      </c>
      <c r="M361" s="202">
        <v>43252</v>
      </c>
      <c r="N361" s="201" t="s">
        <v>98</v>
      </c>
      <c r="O361" s="201" t="s">
        <v>236</v>
      </c>
      <c r="P361" s="201" t="s">
        <v>97</v>
      </c>
      <c r="Q361" s="224" t="s">
        <v>2496</v>
      </c>
      <c r="R361" s="201" t="s">
        <v>2497</v>
      </c>
      <c r="S361" s="201"/>
      <c r="T361" s="201" t="s">
        <v>239</v>
      </c>
      <c r="U361" s="201"/>
      <c r="V361" s="201" t="s">
        <v>378</v>
      </c>
      <c r="W361" s="201" t="s">
        <v>97</v>
      </c>
      <c r="X361" s="201" t="s">
        <v>241</v>
      </c>
      <c r="Y361" s="201" t="s">
        <v>97</v>
      </c>
      <c r="Z361" s="201" t="s">
        <v>2498</v>
      </c>
      <c r="AA361" s="201">
        <v>3</v>
      </c>
      <c r="AB361" s="201">
        <v>10</v>
      </c>
      <c r="AC361" s="201"/>
      <c r="AD361" s="201"/>
      <c r="AE361" s="201"/>
      <c r="AF361" s="201"/>
      <c r="AG361" s="201">
        <v>30</v>
      </c>
      <c r="AH361" s="201"/>
      <c r="AI361" s="201" t="s">
        <v>2499</v>
      </c>
      <c r="AJ361" s="204" t="s">
        <v>101</v>
      </c>
      <c r="AK361" s="201"/>
      <c r="AL361" s="201" t="s">
        <v>810</v>
      </c>
      <c r="AM361" s="201" t="s">
        <v>278</v>
      </c>
      <c r="AN361" s="202">
        <v>45672</v>
      </c>
      <c r="AO361" s="201" t="b">
        <f t="shared" si="11"/>
        <v>0</v>
      </c>
    </row>
    <row r="362" spans="1:41" x14ac:dyDescent="0.2">
      <c r="A362" s="201">
        <v>290</v>
      </c>
      <c r="B362" s="201">
        <v>298</v>
      </c>
      <c r="C362" s="201" t="s">
        <v>804</v>
      </c>
      <c r="D362" s="201" t="s">
        <v>805</v>
      </c>
      <c r="E362" s="201"/>
      <c r="F362" s="201" t="s">
        <v>596</v>
      </c>
      <c r="G362" s="201">
        <v>0.5</v>
      </c>
      <c r="H362" s="201" t="s">
        <v>36</v>
      </c>
      <c r="I362" s="201" t="s">
        <v>97</v>
      </c>
      <c r="J362" s="201" t="s">
        <v>47</v>
      </c>
      <c r="K362" s="201">
        <v>12</v>
      </c>
      <c r="L362" s="203">
        <f t="shared" si="10"/>
        <v>12</v>
      </c>
      <c r="M362" s="202">
        <v>42430</v>
      </c>
      <c r="N362" s="201" t="s">
        <v>250</v>
      </c>
      <c r="O362" s="201" t="s">
        <v>236</v>
      </c>
      <c r="P362" s="201" t="s">
        <v>97</v>
      </c>
      <c r="Q362" s="224" t="s">
        <v>806</v>
      </c>
      <c r="R362" s="201" t="s">
        <v>807</v>
      </c>
      <c r="S362" s="201"/>
      <c r="T362" s="201" t="s">
        <v>246</v>
      </c>
      <c r="U362" s="201"/>
      <c r="V362" s="201" t="s">
        <v>650</v>
      </c>
      <c r="W362" s="201" t="s">
        <v>97</v>
      </c>
      <c r="X362" s="201" t="s">
        <v>811</v>
      </c>
      <c r="Y362" s="201" t="s">
        <v>97</v>
      </c>
      <c r="Z362" s="201" t="s">
        <v>808</v>
      </c>
      <c r="AA362" s="201">
        <v>6</v>
      </c>
      <c r="AB362" s="201">
        <v>30</v>
      </c>
      <c r="AC362" s="201">
        <v>3</v>
      </c>
      <c r="AD362" s="201"/>
      <c r="AE362" s="201"/>
      <c r="AF362" s="201"/>
      <c r="AG362" s="201">
        <v>600</v>
      </c>
      <c r="AH362" s="201"/>
      <c r="AI362" s="201"/>
      <c r="AJ362" s="211" t="s">
        <v>157</v>
      </c>
      <c r="AK362" s="201" t="s">
        <v>270</v>
      </c>
      <c r="AL362" s="201" t="s">
        <v>810</v>
      </c>
      <c r="AM362" s="201" t="s">
        <v>97</v>
      </c>
      <c r="AN362" s="202">
        <v>45672</v>
      </c>
      <c r="AO362" s="201" t="b">
        <f t="shared" si="11"/>
        <v>0</v>
      </c>
    </row>
    <row r="363" spans="1:41" x14ac:dyDescent="0.2">
      <c r="A363" s="201">
        <v>290</v>
      </c>
      <c r="B363" s="201">
        <v>298</v>
      </c>
      <c r="C363" s="201" t="s">
        <v>804</v>
      </c>
      <c r="D363" s="201" t="s">
        <v>805</v>
      </c>
      <c r="E363" s="201"/>
      <c r="F363" s="201" t="s">
        <v>596</v>
      </c>
      <c r="G363" s="201">
        <v>0.5</v>
      </c>
      <c r="H363" s="201" t="s">
        <v>36</v>
      </c>
      <c r="I363" s="201" t="s">
        <v>97</v>
      </c>
      <c r="J363" s="201" t="s">
        <v>36</v>
      </c>
      <c r="K363" s="201">
        <v>0.498</v>
      </c>
      <c r="L363" s="203">
        <f t="shared" si="10"/>
        <v>0.5</v>
      </c>
      <c r="M363" s="202">
        <v>45586</v>
      </c>
      <c r="N363" s="201" t="s">
        <v>98</v>
      </c>
      <c r="O363" s="201" t="s">
        <v>236</v>
      </c>
      <c r="P363" s="201" t="s">
        <v>97</v>
      </c>
      <c r="Q363" s="224" t="s">
        <v>806</v>
      </c>
      <c r="R363" s="201" t="s">
        <v>807</v>
      </c>
      <c r="S363" s="201"/>
      <c r="T363" s="201" t="s">
        <v>246</v>
      </c>
      <c r="U363" s="201"/>
      <c r="V363" s="201" t="s">
        <v>650</v>
      </c>
      <c r="W363" s="201" t="s">
        <v>97</v>
      </c>
      <c r="X363" s="201" t="s">
        <v>607</v>
      </c>
      <c r="Y363" s="201" t="s">
        <v>97</v>
      </c>
      <c r="Z363" s="201" t="s">
        <v>808</v>
      </c>
      <c r="AA363" s="201">
        <v>6</v>
      </c>
      <c r="AB363" s="201">
        <v>30</v>
      </c>
      <c r="AC363" s="201">
        <v>3</v>
      </c>
      <c r="AD363" s="201"/>
      <c r="AE363" s="201"/>
      <c r="AF363" s="201"/>
      <c r="AG363" s="201">
        <v>600</v>
      </c>
      <c r="AH363" s="201"/>
      <c r="AI363" s="201" t="s">
        <v>809</v>
      </c>
      <c r="AJ363" s="211" t="s">
        <v>157</v>
      </c>
      <c r="AK363" s="201"/>
      <c r="AL363" s="201" t="s">
        <v>810</v>
      </c>
      <c r="AM363" s="201" t="s">
        <v>97</v>
      </c>
      <c r="AN363" s="202">
        <v>45672</v>
      </c>
      <c r="AO363" s="201" t="b">
        <f t="shared" si="11"/>
        <v>1</v>
      </c>
    </row>
    <row r="364" spans="1:41" x14ac:dyDescent="0.2">
      <c r="A364" s="201">
        <v>291</v>
      </c>
      <c r="B364" s="201">
        <v>299</v>
      </c>
      <c r="C364" s="201" t="s">
        <v>2515</v>
      </c>
      <c r="D364" s="201" t="s">
        <v>2516</v>
      </c>
      <c r="E364" s="201"/>
      <c r="F364" s="201" t="s">
        <v>235</v>
      </c>
      <c r="G364" s="201">
        <v>1</v>
      </c>
      <c r="H364" s="201" t="s">
        <v>47</v>
      </c>
      <c r="I364" s="201" t="s">
        <v>278</v>
      </c>
      <c r="J364" s="201" t="s">
        <v>47</v>
      </c>
      <c r="K364" s="201">
        <v>1</v>
      </c>
      <c r="L364" s="203">
        <f t="shared" si="10"/>
        <v>1</v>
      </c>
      <c r="M364" s="202">
        <v>37226</v>
      </c>
      <c r="N364" s="201" t="s">
        <v>98</v>
      </c>
      <c r="O364" s="201" t="s">
        <v>236</v>
      </c>
      <c r="P364" s="201" t="s">
        <v>97</v>
      </c>
      <c r="Q364" s="224" t="s">
        <v>2517</v>
      </c>
      <c r="R364" s="201" t="s">
        <v>2518</v>
      </c>
      <c r="S364" s="201"/>
      <c r="T364" s="201" t="s">
        <v>253</v>
      </c>
      <c r="U364" s="201"/>
      <c r="V364" s="201" t="s">
        <v>2519</v>
      </c>
      <c r="W364" s="201" t="s">
        <v>97</v>
      </c>
      <c r="X364" s="201" t="s">
        <v>2520</v>
      </c>
      <c r="Y364" s="201" t="s">
        <v>97</v>
      </c>
      <c r="Z364" s="201" t="s">
        <v>2521</v>
      </c>
      <c r="AA364" s="201">
        <v>3</v>
      </c>
      <c r="AB364" s="201">
        <v>10</v>
      </c>
      <c r="AC364" s="201"/>
      <c r="AD364" s="201">
        <v>10</v>
      </c>
      <c r="AE364" s="201"/>
      <c r="AF364" s="201"/>
      <c r="AG364" s="201">
        <v>300</v>
      </c>
      <c r="AH364" s="201"/>
      <c r="AI364" s="201"/>
      <c r="AJ364" s="204" t="s">
        <v>101</v>
      </c>
      <c r="AK364" s="201"/>
      <c r="AL364" s="201" t="s">
        <v>977</v>
      </c>
      <c r="AM364" s="201" t="s">
        <v>278</v>
      </c>
      <c r="AN364" s="202">
        <v>45672</v>
      </c>
      <c r="AO364" s="201" t="b">
        <f t="shared" si="11"/>
        <v>1</v>
      </c>
    </row>
    <row r="365" spans="1:41" x14ac:dyDescent="0.2">
      <c r="A365" s="201">
        <v>292</v>
      </c>
      <c r="B365" s="201">
        <v>601</v>
      </c>
      <c r="C365" s="201" t="s">
        <v>1455</v>
      </c>
      <c r="D365" s="201" t="s">
        <v>1456</v>
      </c>
      <c r="E365" s="201"/>
      <c r="F365" s="201" t="s">
        <v>235</v>
      </c>
      <c r="G365" s="201">
        <v>2.1000000000000001E-2</v>
      </c>
      <c r="H365" s="201" t="s">
        <v>29</v>
      </c>
      <c r="I365" s="201" t="s">
        <v>97</v>
      </c>
      <c r="J365" s="201" t="s">
        <v>29</v>
      </c>
      <c r="K365" s="201">
        <v>2.1000000000000001E-2</v>
      </c>
      <c r="L365" s="203">
        <f t="shared" si="10"/>
        <v>2.1000000000000001E-2</v>
      </c>
      <c r="M365" s="202">
        <v>43252</v>
      </c>
      <c r="N365" s="201" t="s">
        <v>108</v>
      </c>
      <c r="O365" s="201" t="s">
        <v>236</v>
      </c>
      <c r="P365" s="201" t="s">
        <v>97</v>
      </c>
      <c r="Q365" s="224" t="s">
        <v>2889</v>
      </c>
      <c r="R365" s="201" t="s">
        <v>2890</v>
      </c>
      <c r="S365" s="201"/>
      <c r="T365" s="201" t="s">
        <v>246</v>
      </c>
      <c r="U365" s="201"/>
      <c r="V365" s="201" t="s">
        <v>2891</v>
      </c>
      <c r="W365" s="201" t="s">
        <v>97</v>
      </c>
      <c r="X365" s="201" t="s">
        <v>395</v>
      </c>
      <c r="Y365" s="201" t="s">
        <v>278</v>
      </c>
      <c r="Z365" s="201"/>
      <c r="AA365" s="201">
        <v>1</v>
      </c>
      <c r="AB365" s="201">
        <v>10</v>
      </c>
      <c r="AC365" s="201">
        <v>10</v>
      </c>
      <c r="AD365" s="201">
        <v>1</v>
      </c>
      <c r="AE365" s="201">
        <v>1</v>
      </c>
      <c r="AF365" s="201"/>
      <c r="AG365" s="201">
        <v>100</v>
      </c>
      <c r="AH365" s="201"/>
      <c r="AI365" s="201"/>
      <c r="AJ365" s="204" t="s">
        <v>101</v>
      </c>
      <c r="AK365" s="201" t="s">
        <v>280</v>
      </c>
      <c r="AL365" s="201" t="s">
        <v>3467</v>
      </c>
      <c r="AM365" s="201" t="s">
        <v>278</v>
      </c>
      <c r="AN365" s="202">
        <v>45672</v>
      </c>
      <c r="AO365" s="201" t="b">
        <f t="shared" si="11"/>
        <v>1</v>
      </c>
    </row>
    <row r="366" spans="1:41" x14ac:dyDescent="0.2">
      <c r="A366" s="201">
        <v>292</v>
      </c>
      <c r="B366" s="201">
        <v>601</v>
      </c>
      <c r="C366" s="201" t="s">
        <v>1455</v>
      </c>
      <c r="D366" s="201" t="s">
        <v>1456</v>
      </c>
      <c r="E366" s="201"/>
      <c r="F366" s="201" t="s">
        <v>235</v>
      </c>
      <c r="G366" s="201">
        <v>2.1000000000000001E-2</v>
      </c>
      <c r="H366" s="201" t="s">
        <v>29</v>
      </c>
      <c r="I366" s="201" t="s">
        <v>97</v>
      </c>
      <c r="J366" s="201" t="s">
        <v>43</v>
      </c>
      <c r="K366" s="201">
        <v>7.0000000000000007E-2</v>
      </c>
      <c r="L366" s="203">
        <f t="shared" si="10"/>
        <v>7.0000000000000007E-2</v>
      </c>
      <c r="M366" s="202">
        <v>34943</v>
      </c>
      <c r="N366" s="201" t="s">
        <v>108</v>
      </c>
      <c r="O366" s="201" t="s">
        <v>236</v>
      </c>
      <c r="P366" s="201" t="s">
        <v>97</v>
      </c>
      <c r="Q366" s="224" t="s">
        <v>2892</v>
      </c>
      <c r="R366" s="201" t="s">
        <v>2893</v>
      </c>
      <c r="S366" s="201"/>
      <c r="T366" s="201" t="s">
        <v>253</v>
      </c>
      <c r="U366" s="201"/>
      <c r="V366" s="201" t="s">
        <v>2894</v>
      </c>
      <c r="W366" s="201" t="s">
        <v>97</v>
      </c>
      <c r="X366" s="201" t="s">
        <v>330</v>
      </c>
      <c r="Y366" s="201" t="s">
        <v>278</v>
      </c>
      <c r="Z366" s="201"/>
      <c r="AA366" s="201"/>
      <c r="AB366" s="201">
        <v>10</v>
      </c>
      <c r="AC366" s="201"/>
      <c r="AD366" s="201" t="s">
        <v>269</v>
      </c>
      <c r="AE366" s="201" t="s">
        <v>269</v>
      </c>
      <c r="AF366" s="201">
        <v>3</v>
      </c>
      <c r="AG366" s="201">
        <v>30</v>
      </c>
      <c r="AH366" s="201"/>
      <c r="AI366" s="201"/>
      <c r="AJ366" s="204" t="s">
        <v>101</v>
      </c>
      <c r="AK366" s="201"/>
      <c r="AL366" s="201" t="s">
        <v>3467</v>
      </c>
      <c r="AM366" s="201" t="s">
        <v>278</v>
      </c>
      <c r="AN366" s="202">
        <v>45672</v>
      </c>
      <c r="AO366" s="201" t="b">
        <f t="shared" si="11"/>
        <v>0</v>
      </c>
    </row>
    <row r="367" spans="1:41" x14ac:dyDescent="0.2">
      <c r="A367" s="201">
        <v>292</v>
      </c>
      <c r="B367" s="201">
        <v>601</v>
      </c>
      <c r="C367" s="201" t="s">
        <v>1455</v>
      </c>
      <c r="D367" s="201" t="s">
        <v>1456</v>
      </c>
      <c r="E367" s="201"/>
      <c r="F367" s="201" t="s">
        <v>235</v>
      </c>
      <c r="G367" s="201">
        <v>2.1000000000000001E-2</v>
      </c>
      <c r="H367" s="201" t="s">
        <v>29</v>
      </c>
      <c r="I367" s="201" t="s">
        <v>97</v>
      </c>
      <c r="J367" s="201" t="s">
        <v>47</v>
      </c>
      <c r="K367" s="201">
        <v>8.0000000000000002E-3</v>
      </c>
      <c r="L367" s="203">
        <f t="shared" si="10"/>
        <v>8.0000000000000002E-3</v>
      </c>
      <c r="M367" s="202">
        <v>42430</v>
      </c>
      <c r="N367" s="201" t="s">
        <v>108</v>
      </c>
      <c r="O367" s="201" t="s">
        <v>236</v>
      </c>
      <c r="P367" s="201" t="s">
        <v>97</v>
      </c>
      <c r="Q367" s="224" t="s">
        <v>2892</v>
      </c>
      <c r="R367" s="201" t="s">
        <v>2895</v>
      </c>
      <c r="S367" s="201"/>
      <c r="T367" s="201" t="s">
        <v>253</v>
      </c>
      <c r="U367" s="201"/>
      <c r="V367" s="201" t="s">
        <v>2894</v>
      </c>
      <c r="W367" s="201" t="s">
        <v>97</v>
      </c>
      <c r="X367" s="201" t="s">
        <v>330</v>
      </c>
      <c r="Y367" s="201" t="s">
        <v>278</v>
      </c>
      <c r="Z367" s="201"/>
      <c r="AA367" s="201"/>
      <c r="AB367" s="201">
        <v>100</v>
      </c>
      <c r="AC367" s="201"/>
      <c r="AD367" s="201">
        <v>3</v>
      </c>
      <c r="AE367" s="201"/>
      <c r="AF367" s="201"/>
      <c r="AG367" s="201">
        <v>300</v>
      </c>
      <c r="AH367" s="201" t="s">
        <v>2896</v>
      </c>
      <c r="AI367" s="201"/>
      <c r="AJ367" s="204" t="s">
        <v>101</v>
      </c>
      <c r="AK367" s="201"/>
      <c r="AL367" s="201" t="s">
        <v>3467</v>
      </c>
      <c r="AM367" s="201" t="s">
        <v>278</v>
      </c>
      <c r="AN367" s="202">
        <v>45672</v>
      </c>
      <c r="AO367" s="201" t="b">
        <f t="shared" si="11"/>
        <v>0</v>
      </c>
    </row>
    <row r="368" spans="1:41" x14ac:dyDescent="0.2">
      <c r="A368" s="201">
        <v>292</v>
      </c>
      <c r="B368" s="201">
        <v>601</v>
      </c>
      <c r="C368" s="201" t="s">
        <v>1455</v>
      </c>
      <c r="D368" s="201" t="s">
        <v>1456</v>
      </c>
      <c r="E368" s="201"/>
      <c r="F368" s="201" t="s">
        <v>596</v>
      </c>
      <c r="G368" s="201">
        <v>7.0999999999999994E-2</v>
      </c>
      <c r="H368" s="201" t="s">
        <v>29</v>
      </c>
      <c r="I368" s="201" t="s">
        <v>97</v>
      </c>
      <c r="J368" s="201" t="s">
        <v>29</v>
      </c>
      <c r="K368" s="201">
        <v>7.0999999999999994E-2</v>
      </c>
      <c r="L368" s="203">
        <f t="shared" si="10"/>
        <v>7.0999999999999994E-2</v>
      </c>
      <c r="M368" s="202">
        <v>43252</v>
      </c>
      <c r="N368" s="201" t="s">
        <v>108</v>
      </c>
      <c r="O368" s="201" t="s">
        <v>236</v>
      </c>
      <c r="P368" s="201" t="s">
        <v>97</v>
      </c>
      <c r="Q368" s="224" t="s">
        <v>2897</v>
      </c>
      <c r="R368" s="201" t="s">
        <v>2898</v>
      </c>
      <c r="S368" s="201"/>
      <c r="T368" s="201" t="s">
        <v>246</v>
      </c>
      <c r="U368" s="201"/>
      <c r="V368" s="201" t="s">
        <v>650</v>
      </c>
      <c r="W368" s="201" t="s">
        <v>97</v>
      </c>
      <c r="X368" s="201" t="s">
        <v>949</v>
      </c>
      <c r="Y368" s="201" t="s">
        <v>278</v>
      </c>
      <c r="Z368" s="201"/>
      <c r="AA368" s="201">
        <v>1</v>
      </c>
      <c r="AB368" s="201">
        <v>10</v>
      </c>
      <c r="AC368" s="201">
        <v>10</v>
      </c>
      <c r="AD368" s="201">
        <v>1</v>
      </c>
      <c r="AE368" s="201">
        <v>1</v>
      </c>
      <c r="AF368" s="201"/>
      <c r="AG368" s="201">
        <v>100</v>
      </c>
      <c r="AH368" s="201"/>
      <c r="AI368" s="201"/>
      <c r="AJ368" s="204" t="s">
        <v>101</v>
      </c>
      <c r="AK368" s="201"/>
      <c r="AL368" s="201" t="s">
        <v>3467</v>
      </c>
      <c r="AM368" s="201" t="s">
        <v>278</v>
      </c>
      <c r="AN368" s="202">
        <v>45672</v>
      </c>
      <c r="AO368" s="201" t="b">
        <f t="shared" si="11"/>
        <v>1</v>
      </c>
    </row>
    <row r="369" spans="1:41" x14ac:dyDescent="0.2">
      <c r="A369" s="201">
        <v>292</v>
      </c>
      <c r="B369" s="201">
        <v>601</v>
      </c>
      <c r="C369" s="201" t="s">
        <v>1455</v>
      </c>
      <c r="D369" s="201" t="s">
        <v>1456</v>
      </c>
      <c r="E369" s="201"/>
      <c r="F369" s="201" t="s">
        <v>596</v>
      </c>
      <c r="G369" s="201">
        <v>7.0999999999999994E-2</v>
      </c>
      <c r="H369" s="201" t="s">
        <v>29</v>
      </c>
      <c r="I369" s="201" t="s">
        <v>97</v>
      </c>
      <c r="J369" s="201" t="s">
        <v>47</v>
      </c>
      <c r="K369" s="201">
        <v>2</v>
      </c>
      <c r="L369" s="203">
        <f t="shared" si="10"/>
        <v>2</v>
      </c>
      <c r="M369" s="202">
        <v>42430</v>
      </c>
      <c r="N369" s="201" t="s">
        <v>108</v>
      </c>
      <c r="O369" s="201" t="s">
        <v>236</v>
      </c>
      <c r="P369" s="201" t="s">
        <v>97</v>
      </c>
      <c r="Q369" s="224" t="s">
        <v>2899</v>
      </c>
      <c r="R369" s="201" t="s">
        <v>2900</v>
      </c>
      <c r="S369" s="201"/>
      <c r="T369" s="201" t="s">
        <v>246</v>
      </c>
      <c r="U369" s="201"/>
      <c r="V369" s="201" t="s">
        <v>2901</v>
      </c>
      <c r="W369" s="201" t="s">
        <v>278</v>
      </c>
      <c r="X369" s="201"/>
      <c r="Y369" s="201" t="s">
        <v>278</v>
      </c>
      <c r="Z369" s="201"/>
      <c r="AA369" s="201"/>
      <c r="AB369" s="201">
        <v>3</v>
      </c>
      <c r="AC369" s="201">
        <v>10</v>
      </c>
      <c r="AD369" s="201"/>
      <c r="AE369" s="201"/>
      <c r="AF369" s="201"/>
      <c r="AG369" s="201">
        <v>30</v>
      </c>
      <c r="AH369" s="201" t="s">
        <v>2902</v>
      </c>
      <c r="AI369" s="201"/>
      <c r="AJ369" s="204" t="s">
        <v>101</v>
      </c>
      <c r="AK369" s="201"/>
      <c r="AL369" s="201" t="s">
        <v>3467</v>
      </c>
      <c r="AM369" s="201" t="s">
        <v>278</v>
      </c>
      <c r="AN369" s="202">
        <v>45672</v>
      </c>
      <c r="AO369" s="201" t="b">
        <f t="shared" si="11"/>
        <v>0</v>
      </c>
    </row>
    <row r="370" spans="1:41" x14ac:dyDescent="0.2">
      <c r="A370" s="201">
        <v>295</v>
      </c>
      <c r="B370" s="201">
        <v>300</v>
      </c>
      <c r="C370" s="201" t="s">
        <v>2317</v>
      </c>
      <c r="D370" s="201" t="s">
        <v>2318</v>
      </c>
      <c r="E370" s="201"/>
      <c r="F370" s="201" t="s">
        <v>235</v>
      </c>
      <c r="G370" s="201">
        <v>2000</v>
      </c>
      <c r="H370" s="201" t="s">
        <v>47</v>
      </c>
      <c r="I370" s="201" t="s">
        <v>278</v>
      </c>
      <c r="J370" s="201" t="s">
        <v>47</v>
      </c>
      <c r="K370" s="201">
        <v>2000</v>
      </c>
      <c r="L370" s="203">
        <f t="shared" si="10"/>
        <v>2000</v>
      </c>
      <c r="M370" s="202">
        <v>37226</v>
      </c>
      <c r="N370" s="201" t="s">
        <v>98</v>
      </c>
      <c r="O370" s="201" t="s">
        <v>353</v>
      </c>
      <c r="P370" s="201" t="s">
        <v>97</v>
      </c>
      <c r="Q370" s="224" t="s">
        <v>2319</v>
      </c>
      <c r="R370" s="201" t="s">
        <v>2320</v>
      </c>
      <c r="S370" s="201"/>
      <c r="T370" s="201" t="s">
        <v>253</v>
      </c>
      <c r="U370" s="201"/>
      <c r="V370" s="201" t="s">
        <v>356</v>
      </c>
      <c r="W370" s="201" t="s">
        <v>97</v>
      </c>
      <c r="X370" s="201">
        <v>45101</v>
      </c>
      <c r="Y370" s="201" t="s">
        <v>97</v>
      </c>
      <c r="Z370" s="201" t="s">
        <v>453</v>
      </c>
      <c r="AA370" s="201">
        <v>3</v>
      </c>
      <c r="AB370" s="201">
        <v>10</v>
      </c>
      <c r="AC370" s="201"/>
      <c r="AD370" s="201"/>
      <c r="AE370" s="201"/>
      <c r="AF370" s="201"/>
      <c r="AG370" s="201">
        <v>30</v>
      </c>
      <c r="AH370" s="201"/>
      <c r="AI370" s="201" t="s">
        <v>2321</v>
      </c>
      <c r="AJ370" s="204" t="s">
        <v>101</v>
      </c>
      <c r="AK370" s="201" t="s">
        <v>2322</v>
      </c>
      <c r="AL370" s="201" t="s">
        <v>1208</v>
      </c>
      <c r="AM370" s="201" t="s">
        <v>278</v>
      </c>
      <c r="AN370" s="202">
        <v>45672</v>
      </c>
      <c r="AO370" s="201" t="b">
        <f t="shared" si="11"/>
        <v>1</v>
      </c>
    </row>
    <row r="371" spans="1:41" x14ac:dyDescent="0.2">
      <c r="A371" s="201">
        <v>295</v>
      </c>
      <c r="B371" s="201">
        <v>300</v>
      </c>
      <c r="C371" s="201" t="s">
        <v>2317</v>
      </c>
      <c r="D371" s="201" t="s">
        <v>2318</v>
      </c>
      <c r="E371" s="201"/>
      <c r="F371" s="201" t="s">
        <v>235</v>
      </c>
      <c r="G371" s="201">
        <v>2000</v>
      </c>
      <c r="H371" s="201" t="s">
        <v>47</v>
      </c>
      <c r="I371" s="201" t="s">
        <v>278</v>
      </c>
      <c r="J371" s="201" t="s">
        <v>47</v>
      </c>
      <c r="K371" s="201">
        <v>2000</v>
      </c>
      <c r="L371" s="203">
        <f t="shared" si="10"/>
        <v>2000</v>
      </c>
      <c r="M371" s="202">
        <v>37226</v>
      </c>
      <c r="N371" s="201" t="s">
        <v>98</v>
      </c>
      <c r="O371" s="201" t="s">
        <v>363</v>
      </c>
      <c r="P371" s="201" t="s">
        <v>97</v>
      </c>
      <c r="Q371" s="224" t="s">
        <v>2323</v>
      </c>
      <c r="R371" s="201" t="s">
        <v>2324</v>
      </c>
      <c r="S371" s="201"/>
      <c r="T371" s="201"/>
      <c r="U371" s="201"/>
      <c r="V371" s="201"/>
      <c r="W371" s="201"/>
      <c r="X371" s="201"/>
      <c r="Y371" s="201"/>
      <c r="Z371" s="201"/>
      <c r="AA371" s="201"/>
      <c r="AB371" s="201"/>
      <c r="AC371" s="201"/>
      <c r="AD371" s="201"/>
      <c r="AE371" s="201"/>
      <c r="AF371" s="201"/>
      <c r="AG371" s="201"/>
      <c r="AH371" s="201"/>
      <c r="AI371" s="201" t="s">
        <v>2325</v>
      </c>
      <c r="AJ371" s="204" t="s">
        <v>101</v>
      </c>
      <c r="AK371" s="201"/>
      <c r="AL371" s="201" t="s">
        <v>1208</v>
      </c>
      <c r="AM371" s="201" t="s">
        <v>278</v>
      </c>
      <c r="AN371" s="202">
        <v>45672</v>
      </c>
      <c r="AO371" s="201" t="b">
        <f t="shared" si="11"/>
        <v>1</v>
      </c>
    </row>
    <row r="372" spans="1:41" x14ac:dyDescent="0.2">
      <c r="A372" s="201">
        <v>296</v>
      </c>
      <c r="B372" s="201">
        <v>301</v>
      </c>
      <c r="C372" s="201" t="s">
        <v>1256</v>
      </c>
      <c r="D372" s="201" t="s">
        <v>1257</v>
      </c>
      <c r="E372" s="201"/>
      <c r="F372" s="201" t="s">
        <v>235</v>
      </c>
      <c r="G372" s="201">
        <v>390</v>
      </c>
      <c r="H372" s="201" t="s">
        <v>36</v>
      </c>
      <c r="I372" s="201" t="s">
        <v>278</v>
      </c>
      <c r="J372" s="201" t="s">
        <v>36</v>
      </c>
      <c r="K372" s="201">
        <v>390</v>
      </c>
      <c r="L372" s="203">
        <f t="shared" si="10"/>
        <v>390</v>
      </c>
      <c r="M372" s="202">
        <v>45356</v>
      </c>
      <c r="N372" s="201" t="s">
        <v>98</v>
      </c>
      <c r="O372" s="201" t="s">
        <v>270</v>
      </c>
      <c r="P372" s="201" t="s">
        <v>97</v>
      </c>
      <c r="Q372" s="224" t="s">
        <v>2246</v>
      </c>
      <c r="R372" s="201" t="s">
        <v>2326</v>
      </c>
      <c r="S372" s="201"/>
      <c r="T372" s="201" t="s">
        <v>253</v>
      </c>
      <c r="U372" s="201"/>
      <c r="V372" s="201" t="s">
        <v>2327</v>
      </c>
      <c r="W372" s="201" t="s">
        <v>97</v>
      </c>
      <c r="X372" s="201" t="s">
        <v>241</v>
      </c>
      <c r="Y372" s="201" t="s">
        <v>97</v>
      </c>
      <c r="Z372" s="201" t="s">
        <v>464</v>
      </c>
      <c r="AA372" s="201">
        <v>3</v>
      </c>
      <c r="AB372" s="201">
        <v>10</v>
      </c>
      <c r="AC372" s="201"/>
      <c r="AD372" s="201"/>
      <c r="AE372" s="201">
        <v>3</v>
      </c>
      <c r="AF372" s="201"/>
      <c r="AG372" s="201">
        <v>90</v>
      </c>
      <c r="AH372" s="201"/>
      <c r="AI372" s="201" t="s">
        <v>2328</v>
      </c>
      <c r="AJ372" s="211" t="s">
        <v>157</v>
      </c>
      <c r="AK372" s="201"/>
      <c r="AL372" s="201" t="s">
        <v>2329</v>
      </c>
      <c r="AM372" s="201" t="s">
        <v>97</v>
      </c>
      <c r="AN372" s="202">
        <v>45859</v>
      </c>
      <c r="AO372" s="201" t="b">
        <f t="shared" si="11"/>
        <v>1</v>
      </c>
    </row>
    <row r="373" spans="1:41" x14ac:dyDescent="0.2">
      <c r="A373" s="201">
        <v>296</v>
      </c>
      <c r="B373" s="201">
        <v>301</v>
      </c>
      <c r="C373" s="201" t="s">
        <v>1256</v>
      </c>
      <c r="D373" s="201" t="s">
        <v>1257</v>
      </c>
      <c r="E373" s="201"/>
      <c r="F373" s="201" t="s">
        <v>596</v>
      </c>
      <c r="G373" s="201">
        <v>3900</v>
      </c>
      <c r="H373" s="201" t="s">
        <v>36</v>
      </c>
      <c r="I373" s="201" t="s">
        <v>278</v>
      </c>
      <c r="J373" s="201" t="s">
        <v>36</v>
      </c>
      <c r="K373" s="201">
        <v>3900</v>
      </c>
      <c r="L373" s="203">
        <f t="shared" si="10"/>
        <v>3900</v>
      </c>
      <c r="M373" s="202">
        <v>45356</v>
      </c>
      <c r="N373" s="201" t="s">
        <v>98</v>
      </c>
      <c r="O373" s="201" t="s">
        <v>353</v>
      </c>
      <c r="P373" s="201" t="s">
        <v>97</v>
      </c>
      <c r="Q373" s="224" t="s">
        <v>1427</v>
      </c>
      <c r="R373" s="201" t="s">
        <v>2330</v>
      </c>
      <c r="S373" s="201"/>
      <c r="T373" s="201" t="s">
        <v>349</v>
      </c>
      <c r="U373" s="201"/>
      <c r="V373" s="201" t="s">
        <v>1684</v>
      </c>
      <c r="W373" s="201" t="s">
        <v>278</v>
      </c>
      <c r="X373" s="201" t="s">
        <v>2331</v>
      </c>
      <c r="Y373" s="201" t="s">
        <v>97</v>
      </c>
      <c r="Z373" s="201" t="s">
        <v>464</v>
      </c>
      <c r="AA373" s="201">
        <v>3</v>
      </c>
      <c r="AB373" s="201">
        <v>10</v>
      </c>
      <c r="AC373" s="201"/>
      <c r="AD373" s="201"/>
      <c r="AE373" s="201">
        <v>3</v>
      </c>
      <c r="AF373" s="201"/>
      <c r="AG373" s="201">
        <v>90</v>
      </c>
      <c r="AH373" s="201"/>
      <c r="AI373" s="201" t="s">
        <v>2332</v>
      </c>
      <c r="AJ373" s="211" t="s">
        <v>157</v>
      </c>
      <c r="AK373" s="201"/>
      <c r="AL373" s="201" t="s">
        <v>2329</v>
      </c>
      <c r="AM373" s="201" t="s">
        <v>97</v>
      </c>
      <c r="AN373" s="202">
        <v>45859</v>
      </c>
      <c r="AO373" s="201" t="b">
        <f t="shared" si="11"/>
        <v>1</v>
      </c>
    </row>
    <row r="374" spans="1:41" x14ac:dyDescent="0.2">
      <c r="A374" s="201">
        <v>297</v>
      </c>
      <c r="B374" s="201">
        <v>302</v>
      </c>
      <c r="C374" s="201" t="s">
        <v>2333</v>
      </c>
      <c r="D374" s="201" t="s">
        <v>2334</v>
      </c>
      <c r="E374" s="201"/>
      <c r="F374" s="201" t="s">
        <v>235</v>
      </c>
      <c r="G374" s="201">
        <v>200</v>
      </c>
      <c r="H374" s="201" t="s">
        <v>45</v>
      </c>
      <c r="I374" s="201" t="s">
        <v>97</v>
      </c>
      <c r="J374" s="201" t="s">
        <v>45</v>
      </c>
      <c r="K374" s="201">
        <v>200</v>
      </c>
      <c r="L374" s="203">
        <f t="shared" si="10"/>
        <v>200</v>
      </c>
      <c r="M374" s="202">
        <v>41898</v>
      </c>
      <c r="N374" s="201" t="s">
        <v>98</v>
      </c>
      <c r="O374" s="201" t="s">
        <v>410</v>
      </c>
      <c r="P374" s="201" t="s">
        <v>97</v>
      </c>
      <c r="Q374" s="224" t="s">
        <v>2335</v>
      </c>
      <c r="R374" s="201" t="s">
        <v>2336</v>
      </c>
      <c r="S374" s="201"/>
      <c r="T374" s="201" t="s">
        <v>246</v>
      </c>
      <c r="U374" s="201"/>
      <c r="V374" s="201" t="s">
        <v>2337</v>
      </c>
      <c r="W374" s="201" t="s">
        <v>97</v>
      </c>
      <c r="X374" s="201" t="s">
        <v>2338</v>
      </c>
      <c r="Y374" s="201" t="s">
        <v>97</v>
      </c>
      <c r="Z374" s="201" t="s">
        <v>2339</v>
      </c>
      <c r="AA374" s="201">
        <v>3</v>
      </c>
      <c r="AB374" s="201">
        <v>10</v>
      </c>
      <c r="AC374" s="201">
        <v>10</v>
      </c>
      <c r="AD374" s="201"/>
      <c r="AE374" s="201">
        <v>3</v>
      </c>
      <c r="AF374" s="201"/>
      <c r="AG374" s="201">
        <v>1000</v>
      </c>
      <c r="AH374" s="201"/>
      <c r="AI374" s="201"/>
      <c r="AJ374" s="204" t="s">
        <v>101</v>
      </c>
      <c r="AK374" s="201" t="s">
        <v>2249</v>
      </c>
      <c r="AL374" s="201" t="s">
        <v>1172</v>
      </c>
      <c r="AM374" s="201" t="s">
        <v>278</v>
      </c>
      <c r="AN374" s="202">
        <v>45672</v>
      </c>
      <c r="AO374" s="201" t="b">
        <f t="shared" si="11"/>
        <v>1</v>
      </c>
    </row>
    <row r="375" spans="1:41" x14ac:dyDescent="0.2">
      <c r="A375" s="201">
        <v>297</v>
      </c>
      <c r="B375" s="201">
        <v>302</v>
      </c>
      <c r="C375" s="201" t="s">
        <v>2333</v>
      </c>
      <c r="D375" s="201" t="s">
        <v>2334</v>
      </c>
      <c r="E375" s="201"/>
      <c r="F375" s="201" t="s">
        <v>235</v>
      </c>
      <c r="G375" s="201">
        <v>200</v>
      </c>
      <c r="H375" s="201" t="s">
        <v>45</v>
      </c>
      <c r="I375" s="201" t="s">
        <v>97</v>
      </c>
      <c r="J375" s="201" t="s">
        <v>47</v>
      </c>
      <c r="K375" s="201">
        <v>7000</v>
      </c>
      <c r="L375" s="203">
        <f t="shared" si="10"/>
        <v>7000</v>
      </c>
      <c r="M375" s="202">
        <v>36557</v>
      </c>
      <c r="N375" s="201" t="s">
        <v>98</v>
      </c>
      <c r="O375" s="201" t="s">
        <v>368</v>
      </c>
      <c r="P375" s="201" t="s">
        <v>97</v>
      </c>
      <c r="Q375" s="224" t="s">
        <v>2335</v>
      </c>
      <c r="R375" s="201" t="s">
        <v>2340</v>
      </c>
      <c r="S375" s="201"/>
      <c r="T375" s="201" t="s">
        <v>253</v>
      </c>
      <c r="U375" s="201"/>
      <c r="V375" s="201" t="s">
        <v>2341</v>
      </c>
      <c r="W375" s="201" t="s">
        <v>97</v>
      </c>
      <c r="X375" s="201" t="s">
        <v>2342</v>
      </c>
      <c r="Y375" s="201" t="s">
        <v>97</v>
      </c>
      <c r="Z375" s="201" t="s">
        <v>453</v>
      </c>
      <c r="AA375" s="201">
        <v>3</v>
      </c>
      <c r="AB375" s="201">
        <v>10</v>
      </c>
      <c r="AC375" s="201"/>
      <c r="AD375" s="201"/>
      <c r="AE375" s="201"/>
      <c r="AF375" s="201"/>
      <c r="AG375" s="201">
        <v>30</v>
      </c>
      <c r="AH375" s="201"/>
      <c r="AI375" s="201"/>
      <c r="AJ375" s="204" t="s">
        <v>101</v>
      </c>
      <c r="AK375" s="201"/>
      <c r="AL375" s="201" t="s">
        <v>1172</v>
      </c>
      <c r="AM375" s="201" t="s">
        <v>278</v>
      </c>
      <c r="AN375" s="202">
        <v>45672</v>
      </c>
      <c r="AO375" s="201" t="b">
        <f t="shared" si="11"/>
        <v>0</v>
      </c>
    </row>
    <row r="376" spans="1:41" x14ac:dyDescent="0.2">
      <c r="A376" s="201">
        <v>297</v>
      </c>
      <c r="B376" s="201">
        <v>302</v>
      </c>
      <c r="C376" s="201" t="s">
        <v>2333</v>
      </c>
      <c r="D376" s="201" t="s">
        <v>2334</v>
      </c>
      <c r="E376" s="201"/>
      <c r="F376" s="201" t="s">
        <v>235</v>
      </c>
      <c r="G376" s="201">
        <v>200</v>
      </c>
      <c r="H376" s="201" t="s">
        <v>45</v>
      </c>
      <c r="I376" s="201" t="s">
        <v>97</v>
      </c>
      <c r="J376" s="201" t="s">
        <v>47</v>
      </c>
      <c r="K376" s="201">
        <v>7000</v>
      </c>
      <c r="L376" s="203">
        <f t="shared" si="10"/>
        <v>7000</v>
      </c>
      <c r="M376" s="202">
        <v>36557</v>
      </c>
      <c r="N376" s="201" t="s">
        <v>98</v>
      </c>
      <c r="O376" s="201" t="s">
        <v>353</v>
      </c>
      <c r="P376" s="201" t="s">
        <v>97</v>
      </c>
      <c r="Q376" s="224" t="s">
        <v>2343</v>
      </c>
      <c r="R376" s="201" t="s">
        <v>2344</v>
      </c>
      <c r="S376" s="201"/>
      <c r="T376" s="201"/>
      <c r="U376" s="201"/>
      <c r="V376" s="201"/>
      <c r="W376" s="201"/>
      <c r="X376" s="201"/>
      <c r="Y376" s="201"/>
      <c r="Z376" s="201"/>
      <c r="AA376" s="201"/>
      <c r="AB376" s="201"/>
      <c r="AC376" s="201"/>
      <c r="AD376" s="201"/>
      <c r="AE376" s="201"/>
      <c r="AF376" s="201"/>
      <c r="AG376" s="201"/>
      <c r="AH376" s="201"/>
      <c r="AI376" s="201" t="s">
        <v>2345</v>
      </c>
      <c r="AJ376" s="204" t="s">
        <v>101</v>
      </c>
      <c r="AK376" s="201"/>
      <c r="AL376" s="201" t="s">
        <v>1172</v>
      </c>
      <c r="AM376" s="201" t="s">
        <v>278</v>
      </c>
      <c r="AN376" s="202">
        <v>45672</v>
      </c>
      <c r="AO376" s="201" t="b">
        <f t="shared" si="11"/>
        <v>0</v>
      </c>
    </row>
    <row r="377" spans="1:41" x14ac:dyDescent="0.2">
      <c r="A377" s="201">
        <v>297</v>
      </c>
      <c r="B377" s="201">
        <v>302</v>
      </c>
      <c r="C377" s="201" t="s">
        <v>2333</v>
      </c>
      <c r="D377" s="201" t="s">
        <v>2334</v>
      </c>
      <c r="E377" s="201"/>
      <c r="F377" s="201" t="s">
        <v>596</v>
      </c>
      <c r="G377" s="201">
        <v>3200</v>
      </c>
      <c r="H377" s="201" t="s">
        <v>47</v>
      </c>
      <c r="I377" s="201" t="s">
        <v>278</v>
      </c>
      <c r="J377" s="201" t="s">
        <v>47</v>
      </c>
      <c r="K377" s="201">
        <v>3200</v>
      </c>
      <c r="L377" s="203">
        <f t="shared" si="10"/>
        <v>3200</v>
      </c>
      <c r="M377" s="202">
        <v>36251</v>
      </c>
      <c r="N377" s="201" t="s">
        <v>108</v>
      </c>
      <c r="O377" s="201" t="s">
        <v>258</v>
      </c>
      <c r="P377" s="201" t="s">
        <v>97</v>
      </c>
      <c r="Q377" s="224" t="s">
        <v>2346</v>
      </c>
      <c r="R377" s="201" t="s">
        <v>2347</v>
      </c>
      <c r="S377" s="201"/>
      <c r="T377" s="201" t="s">
        <v>253</v>
      </c>
      <c r="U377" s="201"/>
      <c r="V377" s="201" t="s">
        <v>2348</v>
      </c>
      <c r="W377" s="201" t="s">
        <v>97</v>
      </c>
      <c r="X377" s="201" t="s">
        <v>2349</v>
      </c>
      <c r="Y377" s="201" t="s">
        <v>278</v>
      </c>
      <c r="Z377" s="201"/>
      <c r="AA377" s="201"/>
      <c r="AB377" s="201">
        <v>10</v>
      </c>
      <c r="AC377" s="201"/>
      <c r="AD377" s="201"/>
      <c r="AE377" s="201"/>
      <c r="AF377" s="201"/>
      <c r="AG377" s="201">
        <v>10</v>
      </c>
      <c r="AH377" s="201"/>
      <c r="AI377" s="225" t="s">
        <v>2350</v>
      </c>
      <c r="AJ377" s="204" t="s">
        <v>101</v>
      </c>
      <c r="AK377" s="201" t="s">
        <v>270</v>
      </c>
      <c r="AL377" s="201" t="s">
        <v>1172</v>
      </c>
      <c r="AM377" s="201" t="s">
        <v>278</v>
      </c>
      <c r="AN377" s="202">
        <v>45672</v>
      </c>
      <c r="AO377" s="201" t="b">
        <f t="shared" si="11"/>
        <v>1</v>
      </c>
    </row>
    <row r="378" spans="1:41" x14ac:dyDescent="0.2">
      <c r="A378" s="201">
        <v>297</v>
      </c>
      <c r="B378" s="201">
        <v>302</v>
      </c>
      <c r="C378" s="201" t="s">
        <v>2333</v>
      </c>
      <c r="D378" s="201" t="s">
        <v>2334</v>
      </c>
      <c r="E378" s="201"/>
      <c r="F378" s="201" t="s">
        <v>596</v>
      </c>
      <c r="G378" s="201">
        <v>3200</v>
      </c>
      <c r="H378" s="201" t="s">
        <v>47</v>
      </c>
      <c r="I378" s="201" t="s">
        <v>278</v>
      </c>
      <c r="J378" s="201" t="s">
        <v>47</v>
      </c>
      <c r="K378" s="201">
        <v>3200</v>
      </c>
      <c r="L378" s="203">
        <f t="shared" si="10"/>
        <v>3200</v>
      </c>
      <c r="M378" s="202">
        <v>36251</v>
      </c>
      <c r="N378" s="201" t="s">
        <v>108</v>
      </c>
      <c r="O378" s="201" t="s">
        <v>236</v>
      </c>
      <c r="P378" s="201" t="s">
        <v>97</v>
      </c>
      <c r="Q378" s="224" t="s">
        <v>2346</v>
      </c>
      <c r="R378" s="201" t="s">
        <v>2347</v>
      </c>
      <c r="S378" s="201"/>
      <c r="T378" s="201" t="s">
        <v>253</v>
      </c>
      <c r="U378" s="201"/>
      <c r="V378" s="201" t="s">
        <v>2348</v>
      </c>
      <c r="W378" s="201" t="s">
        <v>97</v>
      </c>
      <c r="X378" s="201" t="s">
        <v>2349</v>
      </c>
      <c r="Y378" s="201" t="s">
        <v>278</v>
      </c>
      <c r="Z378" s="201"/>
      <c r="AA378" s="201"/>
      <c r="AB378" s="201">
        <v>10</v>
      </c>
      <c r="AC378" s="201"/>
      <c r="AD378" s="201"/>
      <c r="AE378" s="201"/>
      <c r="AF378" s="201"/>
      <c r="AG378" s="201">
        <v>10</v>
      </c>
      <c r="AH378" s="201"/>
      <c r="AI378" s="225" t="s">
        <v>2350</v>
      </c>
      <c r="AJ378" s="204" t="s">
        <v>101</v>
      </c>
      <c r="AK378" s="201" t="s">
        <v>270</v>
      </c>
      <c r="AL378" s="201" t="s">
        <v>1172</v>
      </c>
      <c r="AM378" s="201" t="s">
        <v>278</v>
      </c>
      <c r="AN378" s="202">
        <v>45672</v>
      </c>
      <c r="AO378" s="201" t="b">
        <f t="shared" si="11"/>
        <v>1</v>
      </c>
    </row>
    <row r="379" spans="1:41" x14ac:dyDescent="0.2">
      <c r="A379" s="201">
        <v>298</v>
      </c>
      <c r="B379" s="201">
        <v>157</v>
      </c>
      <c r="C379" s="201" t="s">
        <v>2351</v>
      </c>
      <c r="D379" s="201" t="s">
        <v>2352</v>
      </c>
      <c r="E379" s="201"/>
      <c r="F379" s="201" t="s">
        <v>235</v>
      </c>
      <c r="G379" s="201">
        <v>400</v>
      </c>
      <c r="H379" s="201" t="s">
        <v>43</v>
      </c>
      <c r="I379" s="201" t="s">
        <v>278</v>
      </c>
      <c r="J379" s="201" t="s">
        <v>43</v>
      </c>
      <c r="K379" s="201">
        <v>400</v>
      </c>
      <c r="L379" s="203">
        <f t="shared" si="10"/>
        <v>400</v>
      </c>
      <c r="M379" s="202">
        <v>35643</v>
      </c>
      <c r="N379" s="201" t="s">
        <v>98</v>
      </c>
      <c r="O379" s="201" t="s">
        <v>368</v>
      </c>
      <c r="P379" s="201" t="s">
        <v>97</v>
      </c>
      <c r="Q379" s="224" t="s">
        <v>2353</v>
      </c>
      <c r="R379" s="201" t="s">
        <v>2354</v>
      </c>
      <c r="S379" s="201"/>
      <c r="T379" s="201" t="s">
        <v>253</v>
      </c>
      <c r="U379" s="201"/>
      <c r="V379" s="201" t="s">
        <v>263</v>
      </c>
      <c r="W379" s="201" t="s">
        <v>97</v>
      </c>
      <c r="X379" s="201" t="s">
        <v>2355</v>
      </c>
      <c r="Y379" s="201" t="s">
        <v>2356</v>
      </c>
      <c r="Z379" s="201" t="s">
        <v>453</v>
      </c>
      <c r="AA379" s="201">
        <v>3</v>
      </c>
      <c r="AB379" s="201">
        <v>10</v>
      </c>
      <c r="AC379" s="201"/>
      <c r="AD379" s="201">
        <v>10</v>
      </c>
      <c r="AE379" s="201">
        <v>3</v>
      </c>
      <c r="AF379" s="201"/>
      <c r="AG379" s="201">
        <v>1000</v>
      </c>
      <c r="AH379" s="201"/>
      <c r="AI379" s="201" t="s">
        <v>2357</v>
      </c>
      <c r="AJ379" s="204" t="s">
        <v>101</v>
      </c>
      <c r="AK379" s="201" t="s">
        <v>270</v>
      </c>
      <c r="AL379" s="201" t="s">
        <v>1208</v>
      </c>
      <c r="AM379" s="201" t="s">
        <v>278</v>
      </c>
      <c r="AN379" s="202">
        <v>45672</v>
      </c>
      <c r="AO379" s="201" t="b">
        <f t="shared" si="11"/>
        <v>1</v>
      </c>
    </row>
    <row r="380" spans="1:41" x14ac:dyDescent="0.2">
      <c r="A380" s="201">
        <v>298</v>
      </c>
      <c r="B380" s="201">
        <v>157</v>
      </c>
      <c r="C380" s="201" t="s">
        <v>2351</v>
      </c>
      <c r="D380" s="201" t="s">
        <v>2352</v>
      </c>
      <c r="E380" s="201"/>
      <c r="F380" s="201" t="s">
        <v>235</v>
      </c>
      <c r="G380" s="201">
        <v>400</v>
      </c>
      <c r="H380" s="201" t="s">
        <v>43</v>
      </c>
      <c r="I380" s="201" t="s">
        <v>278</v>
      </c>
      <c r="J380" s="201" t="s">
        <v>43</v>
      </c>
      <c r="K380" s="201">
        <v>400</v>
      </c>
      <c r="L380" s="203">
        <f t="shared" si="10"/>
        <v>400</v>
      </c>
      <c r="M380" s="202">
        <v>35643</v>
      </c>
      <c r="N380" s="201" t="s">
        <v>98</v>
      </c>
      <c r="O380" s="201" t="s">
        <v>847</v>
      </c>
      <c r="P380" s="201" t="s">
        <v>97</v>
      </c>
      <c r="Q380" s="224" t="s">
        <v>2353</v>
      </c>
      <c r="R380" s="201" t="s">
        <v>2354</v>
      </c>
      <c r="S380" s="201"/>
      <c r="T380" s="201" t="s">
        <v>253</v>
      </c>
      <c r="U380" s="201"/>
      <c r="V380" s="201" t="s">
        <v>263</v>
      </c>
      <c r="W380" s="201" t="s">
        <v>97</v>
      </c>
      <c r="X380" s="201" t="s">
        <v>2355</v>
      </c>
      <c r="Y380" s="201" t="s">
        <v>2356</v>
      </c>
      <c r="Z380" s="201" t="s">
        <v>453</v>
      </c>
      <c r="AA380" s="201">
        <v>3</v>
      </c>
      <c r="AB380" s="201">
        <v>10</v>
      </c>
      <c r="AC380" s="201"/>
      <c r="AD380" s="201">
        <v>10</v>
      </c>
      <c r="AE380" s="201">
        <v>3</v>
      </c>
      <c r="AF380" s="201"/>
      <c r="AG380" s="201">
        <v>1000</v>
      </c>
      <c r="AH380" s="201"/>
      <c r="AI380" s="201" t="s">
        <v>2357</v>
      </c>
      <c r="AJ380" s="204" t="s">
        <v>101</v>
      </c>
      <c r="AK380" s="201" t="s">
        <v>270</v>
      </c>
      <c r="AL380" s="201" t="s">
        <v>1208</v>
      </c>
      <c r="AM380" s="201" t="s">
        <v>278</v>
      </c>
      <c r="AN380" s="202">
        <v>45672</v>
      </c>
      <c r="AO380" s="201" t="b">
        <f t="shared" si="11"/>
        <v>1</v>
      </c>
    </row>
    <row r="381" spans="1:41" x14ac:dyDescent="0.2">
      <c r="A381" s="201">
        <v>300</v>
      </c>
      <c r="B381" s="201" t="s">
        <v>2358</v>
      </c>
      <c r="C381" s="201" t="s">
        <v>2359</v>
      </c>
      <c r="D381" s="201" t="s">
        <v>2360</v>
      </c>
      <c r="E381" s="201"/>
      <c r="F381" s="201" t="s">
        <v>596</v>
      </c>
      <c r="G381" s="201">
        <v>9000</v>
      </c>
      <c r="H381" s="201" t="s">
        <v>29</v>
      </c>
      <c r="I381" s="201" t="s">
        <v>278</v>
      </c>
      <c r="J381" s="201" t="s">
        <v>29</v>
      </c>
      <c r="K381" s="201">
        <v>9000</v>
      </c>
      <c r="L381" s="203">
        <f t="shared" si="10"/>
        <v>9000</v>
      </c>
      <c r="M381" s="202">
        <v>34851</v>
      </c>
      <c r="N381" s="201" t="s">
        <v>98</v>
      </c>
      <c r="O381" s="201" t="s">
        <v>363</v>
      </c>
      <c r="P381" s="201" t="s">
        <v>97</v>
      </c>
      <c r="Q381" s="211" t="s">
        <v>2361</v>
      </c>
      <c r="R381" s="201" t="s">
        <v>2362</v>
      </c>
      <c r="S381" s="201"/>
      <c r="T381" s="201" t="s">
        <v>246</v>
      </c>
      <c r="U381" s="201"/>
      <c r="V381" s="201" t="s">
        <v>390</v>
      </c>
      <c r="W381" s="201" t="s">
        <v>278</v>
      </c>
      <c r="X381" s="201" t="s">
        <v>594</v>
      </c>
      <c r="Y381" s="201" t="s">
        <v>97</v>
      </c>
      <c r="Z381" s="201" t="s">
        <v>2363</v>
      </c>
      <c r="AA381" s="201">
        <v>3</v>
      </c>
      <c r="AB381" s="201">
        <v>10</v>
      </c>
      <c r="AC381" s="201">
        <v>10</v>
      </c>
      <c r="AD381" s="201"/>
      <c r="AE381" s="201"/>
      <c r="AF381" s="201"/>
      <c r="AG381" s="201">
        <v>300</v>
      </c>
      <c r="AH381" s="201"/>
      <c r="AI381" s="201"/>
      <c r="AJ381" s="204" t="s">
        <v>101</v>
      </c>
      <c r="AK381" s="201"/>
      <c r="AL381" s="201" t="s">
        <v>1872</v>
      </c>
      <c r="AM381" s="201" t="s">
        <v>97</v>
      </c>
      <c r="AN381" s="202">
        <v>45672</v>
      </c>
      <c r="AO381" s="201" t="b">
        <f t="shared" si="11"/>
        <v>1</v>
      </c>
    </row>
    <row r="382" spans="1:41" x14ac:dyDescent="0.2">
      <c r="A382" s="201">
        <v>301</v>
      </c>
      <c r="B382" s="201" t="s">
        <v>2364</v>
      </c>
      <c r="C382" s="201" t="s">
        <v>2364</v>
      </c>
      <c r="D382" s="201" t="s">
        <v>2365</v>
      </c>
      <c r="E382" s="201"/>
      <c r="F382" s="201" t="s">
        <v>596</v>
      </c>
      <c r="G382" s="201">
        <v>2000</v>
      </c>
      <c r="H382" s="201" t="s">
        <v>29</v>
      </c>
      <c r="I382" s="201" t="s">
        <v>278</v>
      </c>
      <c r="J382" s="201" t="s">
        <v>29</v>
      </c>
      <c r="K382" s="201">
        <v>2000</v>
      </c>
      <c r="L382" s="203">
        <f t="shared" si="10"/>
        <v>2000</v>
      </c>
      <c r="M382" s="202">
        <v>42795</v>
      </c>
      <c r="N382" s="201" t="s">
        <v>98</v>
      </c>
      <c r="O382" s="201" t="s">
        <v>363</v>
      </c>
      <c r="P382" s="201" t="s">
        <v>97</v>
      </c>
      <c r="Q382" s="211" t="s">
        <v>2366</v>
      </c>
      <c r="R382" s="201" t="s">
        <v>2367</v>
      </c>
      <c r="S382" s="201"/>
      <c r="T382" s="201" t="s">
        <v>246</v>
      </c>
      <c r="U382" s="201" t="s">
        <v>3503</v>
      </c>
      <c r="V382" s="201" t="s">
        <v>390</v>
      </c>
      <c r="W382" s="201" t="s">
        <v>278</v>
      </c>
      <c r="X382" s="201" t="s">
        <v>2368</v>
      </c>
      <c r="Y382" s="201" t="s">
        <v>97</v>
      </c>
      <c r="Z382" s="201" t="s">
        <v>453</v>
      </c>
      <c r="AA382" s="201">
        <v>3</v>
      </c>
      <c r="AB382" s="201">
        <v>10</v>
      </c>
      <c r="AC382" s="201">
        <v>3</v>
      </c>
      <c r="AD382" s="201"/>
      <c r="AE382" s="201"/>
      <c r="AF382" s="201"/>
      <c r="AG382" s="201">
        <v>90</v>
      </c>
      <c r="AH382" s="201"/>
      <c r="AI382" s="201"/>
      <c r="AJ382" s="204" t="s">
        <v>101</v>
      </c>
      <c r="AK382" s="201"/>
      <c r="AL382" s="201" t="s">
        <v>2369</v>
      </c>
      <c r="AM382" s="201" t="s">
        <v>97</v>
      </c>
      <c r="AN382" s="202">
        <v>45672</v>
      </c>
      <c r="AO382" s="201" t="b">
        <f t="shared" si="11"/>
        <v>1</v>
      </c>
    </row>
    <row r="383" spans="1:41" x14ac:dyDescent="0.2">
      <c r="A383" s="201">
        <v>302</v>
      </c>
      <c r="B383" s="201" t="s">
        <v>2370</v>
      </c>
      <c r="C383" s="201" t="s">
        <v>2370</v>
      </c>
      <c r="D383" s="201" t="s">
        <v>2371</v>
      </c>
      <c r="E383" s="201"/>
      <c r="F383" s="201" t="s">
        <v>235</v>
      </c>
      <c r="G383" s="201">
        <v>300</v>
      </c>
      <c r="H383" s="201" t="s">
        <v>29</v>
      </c>
      <c r="I383" s="201" t="s">
        <v>278</v>
      </c>
      <c r="J383" s="201" t="s">
        <v>29</v>
      </c>
      <c r="K383" s="201">
        <v>300</v>
      </c>
      <c r="L383" s="203">
        <f t="shared" si="10"/>
        <v>300</v>
      </c>
      <c r="M383" s="202">
        <v>34851</v>
      </c>
      <c r="N383" s="201" t="s">
        <v>98</v>
      </c>
      <c r="O383" s="201" t="s">
        <v>280</v>
      </c>
      <c r="P383" s="201" t="s">
        <v>97</v>
      </c>
      <c r="Q383" s="211" t="s">
        <v>2372</v>
      </c>
      <c r="R383" s="201" t="s">
        <v>2373</v>
      </c>
      <c r="S383" s="201"/>
      <c r="T383" s="201" t="s">
        <v>246</v>
      </c>
      <c r="U383" s="201"/>
      <c r="V383" s="201" t="s">
        <v>1589</v>
      </c>
      <c r="W383" s="201" t="s">
        <v>97</v>
      </c>
      <c r="X383" s="201" t="s">
        <v>241</v>
      </c>
      <c r="Y383" s="201" t="s">
        <v>97</v>
      </c>
      <c r="Z383" s="201" t="s">
        <v>2374</v>
      </c>
      <c r="AA383" s="201">
        <v>3</v>
      </c>
      <c r="AB383" s="201">
        <v>10</v>
      </c>
      <c r="AC383" s="201">
        <v>10</v>
      </c>
      <c r="AD383" s="201"/>
      <c r="AE383" s="201"/>
      <c r="AF383" s="201"/>
      <c r="AG383" s="201">
        <v>300</v>
      </c>
      <c r="AH383" s="201"/>
      <c r="AI383" s="201"/>
      <c r="AJ383" s="204" t="s">
        <v>101</v>
      </c>
      <c r="AK383" s="201"/>
      <c r="AL383" s="201" t="s">
        <v>1872</v>
      </c>
      <c r="AM383" s="201" t="s">
        <v>97</v>
      </c>
      <c r="AN383" s="202">
        <v>45672</v>
      </c>
      <c r="AO383" s="201" t="b">
        <f t="shared" si="11"/>
        <v>1</v>
      </c>
    </row>
    <row r="384" spans="1:41" x14ac:dyDescent="0.2">
      <c r="A384" s="201">
        <v>302</v>
      </c>
      <c r="B384" s="201" t="s">
        <v>2370</v>
      </c>
      <c r="C384" s="201" t="s">
        <v>2370</v>
      </c>
      <c r="D384" s="201" t="s">
        <v>2371</v>
      </c>
      <c r="E384" s="201"/>
      <c r="F384" s="201" t="s">
        <v>235</v>
      </c>
      <c r="G384" s="201">
        <v>300</v>
      </c>
      <c r="H384" s="201" t="s">
        <v>29</v>
      </c>
      <c r="I384" s="201" t="s">
        <v>278</v>
      </c>
      <c r="J384" s="201" t="s">
        <v>29</v>
      </c>
      <c r="K384" s="201">
        <v>300</v>
      </c>
      <c r="L384" s="203">
        <f t="shared" si="10"/>
        <v>300</v>
      </c>
      <c r="M384" s="202">
        <v>34851</v>
      </c>
      <c r="N384" s="201" t="s">
        <v>98</v>
      </c>
      <c r="O384" s="201" t="s">
        <v>273</v>
      </c>
      <c r="P384" s="201" t="s">
        <v>97</v>
      </c>
      <c r="Q384" s="211" t="s">
        <v>2372</v>
      </c>
      <c r="R384" s="201" t="s">
        <v>2373</v>
      </c>
      <c r="S384" s="201"/>
      <c r="T384" s="201" t="s">
        <v>246</v>
      </c>
      <c r="U384" s="201"/>
      <c r="V384" s="201" t="s">
        <v>1589</v>
      </c>
      <c r="W384" s="201" t="s">
        <v>97</v>
      </c>
      <c r="X384" s="201" t="s">
        <v>241</v>
      </c>
      <c r="Y384" s="201" t="s">
        <v>97</v>
      </c>
      <c r="Z384" s="201" t="s">
        <v>2374</v>
      </c>
      <c r="AA384" s="201">
        <v>3</v>
      </c>
      <c r="AB384" s="201">
        <v>10</v>
      </c>
      <c r="AC384" s="201">
        <v>10</v>
      </c>
      <c r="AD384" s="201"/>
      <c r="AE384" s="201"/>
      <c r="AF384" s="201"/>
      <c r="AG384" s="201">
        <v>300</v>
      </c>
      <c r="AH384" s="201"/>
      <c r="AI384" s="201"/>
      <c r="AJ384" s="204" t="s">
        <v>101</v>
      </c>
      <c r="AK384" s="201"/>
      <c r="AL384" s="201" t="s">
        <v>1872</v>
      </c>
      <c r="AM384" s="201" t="s">
        <v>97</v>
      </c>
      <c r="AN384" s="202">
        <v>45672</v>
      </c>
      <c r="AO384" s="201" t="b">
        <f t="shared" si="11"/>
        <v>1</v>
      </c>
    </row>
    <row r="385" spans="1:41" x14ac:dyDescent="0.2">
      <c r="A385" s="201">
        <v>302</v>
      </c>
      <c r="B385" s="201" t="s">
        <v>2370</v>
      </c>
      <c r="C385" s="201" t="s">
        <v>2370</v>
      </c>
      <c r="D385" s="201" t="s">
        <v>2371</v>
      </c>
      <c r="E385" s="201"/>
      <c r="F385" s="201" t="s">
        <v>235</v>
      </c>
      <c r="G385" s="201">
        <v>300</v>
      </c>
      <c r="H385" s="201" t="s">
        <v>29</v>
      </c>
      <c r="I385" s="201" t="s">
        <v>278</v>
      </c>
      <c r="J385" s="201" t="s">
        <v>29</v>
      </c>
      <c r="K385" s="201">
        <v>300</v>
      </c>
      <c r="L385" s="203">
        <f t="shared" si="10"/>
        <v>300</v>
      </c>
      <c r="M385" s="202">
        <v>34851</v>
      </c>
      <c r="N385" s="201" t="s">
        <v>98</v>
      </c>
      <c r="O385" s="201" t="s">
        <v>363</v>
      </c>
      <c r="P385" s="201" t="s">
        <v>97</v>
      </c>
      <c r="Q385" s="211" t="s">
        <v>2372</v>
      </c>
      <c r="R385" s="201" t="s">
        <v>2373</v>
      </c>
      <c r="S385" s="201"/>
      <c r="T385" s="201" t="s">
        <v>246</v>
      </c>
      <c r="U385" s="201"/>
      <c r="V385" s="201" t="s">
        <v>1589</v>
      </c>
      <c r="W385" s="201" t="s">
        <v>97</v>
      </c>
      <c r="X385" s="201" t="s">
        <v>241</v>
      </c>
      <c r="Y385" s="201" t="s">
        <v>97</v>
      </c>
      <c r="Z385" s="201" t="s">
        <v>2374</v>
      </c>
      <c r="AA385" s="201">
        <v>3</v>
      </c>
      <c r="AB385" s="201">
        <v>10</v>
      </c>
      <c r="AC385" s="201">
        <v>10</v>
      </c>
      <c r="AD385" s="201"/>
      <c r="AE385" s="201"/>
      <c r="AF385" s="201"/>
      <c r="AG385" s="201">
        <v>300</v>
      </c>
      <c r="AH385" s="201"/>
      <c r="AI385" s="201"/>
      <c r="AJ385" s="204" t="s">
        <v>101</v>
      </c>
      <c r="AK385" s="201"/>
      <c r="AL385" s="201" t="s">
        <v>1872</v>
      </c>
      <c r="AM385" s="201" t="s">
        <v>97</v>
      </c>
      <c r="AN385" s="202">
        <v>45672</v>
      </c>
      <c r="AO385" s="201" t="b">
        <f t="shared" si="11"/>
        <v>1</v>
      </c>
    </row>
    <row r="386" spans="1:41" x14ac:dyDescent="0.2">
      <c r="A386" s="201">
        <v>302</v>
      </c>
      <c r="B386" s="201" t="s">
        <v>2370</v>
      </c>
      <c r="C386" s="201" t="s">
        <v>2370</v>
      </c>
      <c r="D386" s="201" t="s">
        <v>2371</v>
      </c>
      <c r="E386" s="201"/>
      <c r="F386" s="201" t="s">
        <v>235</v>
      </c>
      <c r="G386" s="201">
        <v>300</v>
      </c>
      <c r="H386" s="201" t="s">
        <v>29</v>
      </c>
      <c r="I386" s="201" t="s">
        <v>278</v>
      </c>
      <c r="J386" s="201" t="s">
        <v>29</v>
      </c>
      <c r="K386" s="201">
        <v>300</v>
      </c>
      <c r="L386" s="203">
        <f t="shared" si="10"/>
        <v>300</v>
      </c>
      <c r="M386" s="202">
        <v>34851</v>
      </c>
      <c r="N386" s="201" t="s">
        <v>98</v>
      </c>
      <c r="O386" s="201" t="s">
        <v>368</v>
      </c>
      <c r="P386" s="201" t="s">
        <v>97</v>
      </c>
      <c r="Q386" s="211" t="s">
        <v>2372</v>
      </c>
      <c r="R386" s="201" t="s">
        <v>2373</v>
      </c>
      <c r="S386" s="201"/>
      <c r="T386" s="201" t="s">
        <v>246</v>
      </c>
      <c r="U386" s="201"/>
      <c r="V386" s="201" t="s">
        <v>1589</v>
      </c>
      <c r="W386" s="201" t="s">
        <v>97</v>
      </c>
      <c r="X386" s="201" t="s">
        <v>241</v>
      </c>
      <c r="Y386" s="201" t="s">
        <v>97</v>
      </c>
      <c r="Z386" s="201" t="s">
        <v>2374</v>
      </c>
      <c r="AA386" s="201">
        <v>3</v>
      </c>
      <c r="AB386" s="201">
        <v>10</v>
      </c>
      <c r="AC386" s="201">
        <v>10</v>
      </c>
      <c r="AD386" s="201"/>
      <c r="AE386" s="201"/>
      <c r="AF386" s="201"/>
      <c r="AG386" s="201">
        <v>300</v>
      </c>
      <c r="AH386" s="201"/>
      <c r="AI386" s="201"/>
      <c r="AJ386" s="204" t="s">
        <v>101</v>
      </c>
      <c r="AK386" s="201"/>
      <c r="AL386" s="201" t="s">
        <v>1872</v>
      </c>
      <c r="AM386" s="201" t="s">
        <v>97</v>
      </c>
      <c r="AN386" s="202">
        <v>45672</v>
      </c>
      <c r="AO386" s="201" t="b">
        <f t="shared" si="11"/>
        <v>1</v>
      </c>
    </row>
    <row r="387" spans="1:41" x14ac:dyDescent="0.2">
      <c r="A387" s="201">
        <v>303</v>
      </c>
      <c r="B387" s="201" t="s">
        <v>2375</v>
      </c>
      <c r="C387" s="201" t="s">
        <v>2375</v>
      </c>
      <c r="D387" s="201" t="s">
        <v>2376</v>
      </c>
      <c r="E387" s="201"/>
      <c r="F387" s="201" t="s">
        <v>596</v>
      </c>
      <c r="G387" s="201">
        <v>3000</v>
      </c>
      <c r="H387" s="201" t="s">
        <v>29</v>
      </c>
      <c r="I387" s="201" t="s">
        <v>278</v>
      </c>
      <c r="J387" s="201" t="s">
        <v>29</v>
      </c>
      <c r="K387" s="201">
        <v>3000</v>
      </c>
      <c r="L387" s="203">
        <f t="shared" si="10"/>
        <v>3000</v>
      </c>
      <c r="M387" s="202">
        <v>42795</v>
      </c>
      <c r="N387" s="201" t="s">
        <v>98</v>
      </c>
      <c r="O387" s="201" t="s">
        <v>270</v>
      </c>
      <c r="P387" s="201" t="s">
        <v>97</v>
      </c>
      <c r="Q387" s="211" t="s">
        <v>2377</v>
      </c>
      <c r="R387" s="201" t="s">
        <v>2378</v>
      </c>
      <c r="S387" s="201"/>
      <c r="T387" s="201" t="s">
        <v>253</v>
      </c>
      <c r="U387" s="201"/>
      <c r="V387" s="201" t="s">
        <v>452</v>
      </c>
      <c r="W387" s="201" t="s">
        <v>97</v>
      </c>
      <c r="X387" s="201" t="s">
        <v>241</v>
      </c>
      <c r="Y387" s="201" t="s">
        <v>97</v>
      </c>
      <c r="Z387" s="201" t="s">
        <v>453</v>
      </c>
      <c r="AA387" s="201">
        <v>3</v>
      </c>
      <c r="AB387" s="201">
        <v>10</v>
      </c>
      <c r="AC387" s="201"/>
      <c r="AD387" s="201"/>
      <c r="AE387" s="201"/>
      <c r="AF387" s="201"/>
      <c r="AG387" s="201">
        <v>30</v>
      </c>
      <c r="AH387" s="201"/>
      <c r="AI387" s="201"/>
      <c r="AJ387" s="204" t="s">
        <v>101</v>
      </c>
      <c r="AK387" s="201"/>
      <c r="AL387" s="201" t="s">
        <v>2379</v>
      </c>
      <c r="AM387" s="201" t="s">
        <v>97</v>
      </c>
      <c r="AN387" s="202">
        <v>45672</v>
      </c>
      <c r="AO387" s="201" t="b">
        <f t="shared" si="11"/>
        <v>1</v>
      </c>
    </row>
    <row r="388" spans="1:41" x14ac:dyDescent="0.2">
      <c r="A388" s="201">
        <v>304</v>
      </c>
      <c r="B388" s="201" t="s">
        <v>2380</v>
      </c>
      <c r="C388" s="201" t="s">
        <v>2381</v>
      </c>
      <c r="D388" s="201" t="s">
        <v>2382</v>
      </c>
      <c r="E388" s="201"/>
      <c r="F388" s="201" t="s">
        <v>596</v>
      </c>
      <c r="G388" s="201">
        <v>10</v>
      </c>
      <c r="H388" s="201" t="s">
        <v>29</v>
      </c>
      <c r="I388" s="201" t="s">
        <v>278</v>
      </c>
      <c r="J388" s="201" t="s">
        <v>29</v>
      </c>
      <c r="K388" s="201">
        <v>10</v>
      </c>
      <c r="L388" s="203">
        <f t="shared" si="10"/>
        <v>10</v>
      </c>
      <c r="M388" s="202">
        <v>34851</v>
      </c>
      <c r="N388" s="201" t="s">
        <v>98</v>
      </c>
      <c r="O388" s="201" t="s">
        <v>363</v>
      </c>
      <c r="P388" s="201" t="s">
        <v>97</v>
      </c>
      <c r="Q388" s="211" t="s">
        <v>2383</v>
      </c>
      <c r="R388" s="201" t="s">
        <v>2384</v>
      </c>
      <c r="S388" s="201"/>
      <c r="T388" s="201" t="s">
        <v>246</v>
      </c>
      <c r="U388" s="201"/>
      <c r="V388" s="201" t="s">
        <v>752</v>
      </c>
      <c r="W388" s="201" t="s">
        <v>97</v>
      </c>
      <c r="X388" s="201" t="s">
        <v>931</v>
      </c>
      <c r="Y388" s="201" t="s">
        <v>278</v>
      </c>
      <c r="Z388" s="201"/>
      <c r="AA388" s="201">
        <v>10</v>
      </c>
      <c r="AB388" s="201">
        <v>10</v>
      </c>
      <c r="AC388" s="201">
        <v>10</v>
      </c>
      <c r="AD388" s="201"/>
      <c r="AE388" s="201"/>
      <c r="AF388" s="201"/>
      <c r="AG388" s="201">
        <v>1000</v>
      </c>
      <c r="AH388" s="201"/>
      <c r="AI388" s="201"/>
      <c r="AJ388" s="204" t="s">
        <v>101</v>
      </c>
      <c r="AK388" s="201"/>
      <c r="AL388" s="201" t="s">
        <v>2385</v>
      </c>
      <c r="AM388" s="201" t="s">
        <v>97</v>
      </c>
      <c r="AN388" s="202">
        <v>45672</v>
      </c>
      <c r="AO388" s="201" t="b">
        <f t="shared" si="11"/>
        <v>1</v>
      </c>
    </row>
    <row r="389" spans="1:41" x14ac:dyDescent="0.2">
      <c r="A389" s="201">
        <v>306</v>
      </c>
      <c r="B389" s="201">
        <v>305</v>
      </c>
      <c r="C389" s="201" t="s">
        <v>1261</v>
      </c>
      <c r="D389" s="201" t="s">
        <v>1262</v>
      </c>
      <c r="E389" s="201"/>
      <c r="F389" s="201" t="s">
        <v>235</v>
      </c>
      <c r="G389" s="201">
        <v>0.15</v>
      </c>
      <c r="H389" s="201" t="s">
        <v>36</v>
      </c>
      <c r="I389" s="201" t="s">
        <v>278</v>
      </c>
      <c r="J389" s="201" t="s">
        <v>36</v>
      </c>
      <c r="K389" s="201">
        <v>0.15</v>
      </c>
      <c r="L389" s="203">
        <f t="shared" ref="L389:L452" si="12">IF(K389="--","--",ROUND(K389,2-(1+INT(LOG10(ABS(K389))))))</f>
        <v>0.15</v>
      </c>
      <c r="M389" s="202">
        <v>42629</v>
      </c>
      <c r="N389" s="201" t="s">
        <v>108</v>
      </c>
      <c r="O389" s="201" t="s">
        <v>353</v>
      </c>
      <c r="P389" s="201" t="s">
        <v>97</v>
      </c>
      <c r="Q389" s="224" t="s">
        <v>2386</v>
      </c>
      <c r="R389" s="201" t="s">
        <v>2387</v>
      </c>
      <c r="S389" s="201"/>
      <c r="T389" s="201"/>
      <c r="U389" s="201"/>
      <c r="V389" s="201"/>
      <c r="W389" s="201"/>
      <c r="X389" s="201"/>
      <c r="Y389" s="201"/>
      <c r="Z389" s="201"/>
      <c r="AA389" s="201"/>
      <c r="AB389" s="201"/>
      <c r="AC389" s="201"/>
      <c r="AD389" s="201"/>
      <c r="AE389" s="201"/>
      <c r="AF389" s="201"/>
      <c r="AG389" s="201"/>
      <c r="AH389" s="201"/>
      <c r="AI389" s="201"/>
      <c r="AJ389" s="211" t="s">
        <v>157</v>
      </c>
      <c r="AK389" s="201"/>
      <c r="AL389" s="201" t="s">
        <v>1265</v>
      </c>
      <c r="AM389" s="201" t="s">
        <v>278</v>
      </c>
      <c r="AN389" s="202">
        <v>45672</v>
      </c>
      <c r="AO389" s="201" t="b">
        <f t="shared" ref="AO389:AO452" si="13">H389=J389</f>
        <v>1</v>
      </c>
    </row>
    <row r="390" spans="1:41" x14ac:dyDescent="0.2">
      <c r="A390" s="201">
        <v>306</v>
      </c>
      <c r="B390" s="201">
        <v>305</v>
      </c>
      <c r="C390" s="201" t="s">
        <v>1261</v>
      </c>
      <c r="D390" s="201" t="s">
        <v>1262</v>
      </c>
      <c r="E390" s="201"/>
      <c r="F390" s="201" t="s">
        <v>235</v>
      </c>
      <c r="G390" s="201">
        <v>0.15</v>
      </c>
      <c r="H390" s="201" t="s">
        <v>36</v>
      </c>
      <c r="I390" s="201" t="s">
        <v>278</v>
      </c>
      <c r="J390" s="201" t="s">
        <v>36</v>
      </c>
      <c r="K390" s="201">
        <v>0.15</v>
      </c>
      <c r="L390" s="203">
        <f t="shared" si="12"/>
        <v>0.15</v>
      </c>
      <c r="M390" s="202">
        <v>42629</v>
      </c>
      <c r="N390" s="201" t="s">
        <v>108</v>
      </c>
      <c r="O390" s="201" t="s">
        <v>270</v>
      </c>
      <c r="P390" s="201" t="s">
        <v>97</v>
      </c>
      <c r="Q390" s="224" t="s">
        <v>2386</v>
      </c>
      <c r="R390" s="201" t="s">
        <v>2387</v>
      </c>
      <c r="S390" s="201"/>
      <c r="T390" s="201"/>
      <c r="U390" s="201"/>
      <c r="V390" s="201"/>
      <c r="W390" s="201"/>
      <c r="X390" s="201"/>
      <c r="Y390" s="201"/>
      <c r="Z390" s="201"/>
      <c r="AA390" s="201"/>
      <c r="AB390" s="201"/>
      <c r="AC390" s="201"/>
      <c r="AD390" s="201"/>
      <c r="AE390" s="201"/>
      <c r="AF390" s="201"/>
      <c r="AG390" s="201"/>
      <c r="AH390" s="201"/>
      <c r="AI390" s="201"/>
      <c r="AJ390" s="211" t="s">
        <v>157</v>
      </c>
      <c r="AK390" s="201"/>
      <c r="AL390" s="201" t="s">
        <v>1265</v>
      </c>
      <c r="AM390" s="201" t="s">
        <v>278</v>
      </c>
      <c r="AN390" s="202">
        <v>45672</v>
      </c>
      <c r="AO390" s="201" t="b">
        <f t="shared" si="13"/>
        <v>1</v>
      </c>
    </row>
    <row r="391" spans="1:41" x14ac:dyDescent="0.2">
      <c r="A391" s="201">
        <v>306</v>
      </c>
      <c r="B391" s="201">
        <v>305</v>
      </c>
      <c r="C391" s="201" t="s">
        <v>1261</v>
      </c>
      <c r="D391" s="201" t="s">
        <v>1262</v>
      </c>
      <c r="E391" s="201"/>
      <c r="F391" s="201" t="s">
        <v>596</v>
      </c>
      <c r="G391" s="201">
        <v>0.15</v>
      </c>
      <c r="H391" s="201" t="s">
        <v>36</v>
      </c>
      <c r="I391" s="201" t="s">
        <v>278</v>
      </c>
      <c r="J391" s="201" t="s">
        <v>36</v>
      </c>
      <c r="K391" s="201">
        <v>0.15</v>
      </c>
      <c r="L391" s="203">
        <f t="shared" si="12"/>
        <v>0.15</v>
      </c>
      <c r="M391" s="202">
        <v>42629</v>
      </c>
      <c r="N391" s="201" t="s">
        <v>108</v>
      </c>
      <c r="O391" s="201" t="s">
        <v>353</v>
      </c>
      <c r="P391" s="201" t="s">
        <v>97</v>
      </c>
      <c r="Q391" s="224" t="s">
        <v>2386</v>
      </c>
      <c r="R391" s="201" t="s">
        <v>2387</v>
      </c>
      <c r="S391" s="201"/>
      <c r="T391" s="201"/>
      <c r="U391" s="201"/>
      <c r="V391" s="201"/>
      <c r="W391" s="201"/>
      <c r="X391" s="201"/>
      <c r="Y391" s="201"/>
      <c r="Z391" s="201"/>
      <c r="AA391" s="201"/>
      <c r="AB391" s="201"/>
      <c r="AC391" s="201"/>
      <c r="AD391" s="201"/>
      <c r="AE391" s="201"/>
      <c r="AF391" s="201"/>
      <c r="AG391" s="201"/>
      <c r="AH391" s="201"/>
      <c r="AI391" s="201"/>
      <c r="AJ391" s="211" t="s">
        <v>157</v>
      </c>
      <c r="AK391" s="201"/>
      <c r="AL391" s="201" t="s">
        <v>1265</v>
      </c>
      <c r="AM391" s="201" t="s">
        <v>278</v>
      </c>
      <c r="AN391" s="202">
        <v>45672</v>
      </c>
      <c r="AO391" s="201" t="b">
        <f t="shared" si="13"/>
        <v>1</v>
      </c>
    </row>
    <row r="392" spans="1:41" x14ac:dyDescent="0.2">
      <c r="A392" s="201">
        <v>306</v>
      </c>
      <c r="B392" s="201">
        <v>305</v>
      </c>
      <c r="C392" s="201" t="s">
        <v>1261</v>
      </c>
      <c r="D392" s="201" t="s">
        <v>1262</v>
      </c>
      <c r="E392" s="201"/>
      <c r="F392" s="201" t="s">
        <v>596</v>
      </c>
      <c r="G392" s="201">
        <v>0.15</v>
      </c>
      <c r="H392" s="201" t="s">
        <v>36</v>
      </c>
      <c r="I392" s="201" t="s">
        <v>278</v>
      </c>
      <c r="J392" s="201" t="s">
        <v>36</v>
      </c>
      <c r="K392" s="201">
        <v>0.15</v>
      </c>
      <c r="L392" s="203">
        <f t="shared" si="12"/>
        <v>0.15</v>
      </c>
      <c r="M392" s="202">
        <v>42629</v>
      </c>
      <c r="N392" s="201" t="s">
        <v>108</v>
      </c>
      <c r="O392" s="201" t="s">
        <v>270</v>
      </c>
      <c r="P392" s="201" t="s">
        <v>97</v>
      </c>
      <c r="Q392" s="224" t="s">
        <v>2386</v>
      </c>
      <c r="R392" s="201" t="s">
        <v>2387</v>
      </c>
      <c r="S392" s="201"/>
      <c r="T392" s="201"/>
      <c r="U392" s="201"/>
      <c r="V392" s="201"/>
      <c r="W392" s="201"/>
      <c r="X392" s="201"/>
      <c r="Y392" s="201"/>
      <c r="Z392" s="201"/>
      <c r="AA392" s="201"/>
      <c r="AB392" s="201"/>
      <c r="AC392" s="201"/>
      <c r="AD392" s="201"/>
      <c r="AE392" s="201"/>
      <c r="AF392" s="201"/>
      <c r="AG392" s="201"/>
      <c r="AH392" s="201"/>
      <c r="AI392" s="201"/>
      <c r="AJ392" s="211" t="s">
        <v>157</v>
      </c>
      <c r="AK392" s="201"/>
      <c r="AL392" s="201" t="s">
        <v>1265</v>
      </c>
      <c r="AM392" s="201" t="s">
        <v>278</v>
      </c>
      <c r="AN392" s="202">
        <v>45672</v>
      </c>
      <c r="AO392" s="201" t="b">
        <f t="shared" si="13"/>
        <v>1</v>
      </c>
    </row>
    <row r="393" spans="1:41" x14ac:dyDescent="0.2">
      <c r="A393" s="201">
        <v>308</v>
      </c>
      <c r="B393" s="201" t="s">
        <v>2388</v>
      </c>
      <c r="C393" s="201" t="s">
        <v>2389</v>
      </c>
      <c r="D393" s="201" t="s">
        <v>2390</v>
      </c>
      <c r="E393" s="201"/>
      <c r="F393" s="201" t="s">
        <v>596</v>
      </c>
      <c r="G393" s="201">
        <v>200</v>
      </c>
      <c r="H393" s="201" t="s">
        <v>29</v>
      </c>
      <c r="I393" s="201" t="s">
        <v>278</v>
      </c>
      <c r="J393" s="201" t="s">
        <v>29</v>
      </c>
      <c r="K393" s="201">
        <v>200</v>
      </c>
      <c r="L393" s="203">
        <f t="shared" si="12"/>
        <v>200</v>
      </c>
      <c r="M393" s="202">
        <v>37865</v>
      </c>
      <c r="N393" s="201" t="s">
        <v>98</v>
      </c>
      <c r="O393" s="201" t="s">
        <v>270</v>
      </c>
      <c r="P393" s="201" t="s">
        <v>97</v>
      </c>
      <c r="Q393" s="211" t="s">
        <v>2391</v>
      </c>
      <c r="R393" s="201" t="s">
        <v>2392</v>
      </c>
      <c r="S393" s="201"/>
      <c r="T393" s="201" t="s">
        <v>253</v>
      </c>
      <c r="U393" s="201"/>
      <c r="V393" s="201" t="s">
        <v>2393</v>
      </c>
      <c r="W393" s="201" t="s">
        <v>97</v>
      </c>
      <c r="X393" s="201" t="s">
        <v>612</v>
      </c>
      <c r="Y393" s="201" t="s">
        <v>278</v>
      </c>
      <c r="Z393" s="201"/>
      <c r="AA393" s="201">
        <v>10</v>
      </c>
      <c r="AB393" s="201">
        <v>10</v>
      </c>
      <c r="AC393" s="201"/>
      <c r="AD393" s="201"/>
      <c r="AE393" s="201"/>
      <c r="AF393" s="201"/>
      <c r="AG393" s="201">
        <v>100</v>
      </c>
      <c r="AH393" s="201"/>
      <c r="AI393" s="201"/>
      <c r="AJ393" s="204" t="s">
        <v>101</v>
      </c>
      <c r="AK393" s="201"/>
      <c r="AL393" s="201" t="s">
        <v>1872</v>
      </c>
      <c r="AM393" s="201" t="s">
        <v>97</v>
      </c>
      <c r="AN393" s="202">
        <v>45672</v>
      </c>
      <c r="AO393" s="201" t="b">
        <f t="shared" si="13"/>
        <v>1</v>
      </c>
    </row>
    <row r="394" spans="1:41" x14ac:dyDescent="0.2">
      <c r="A394" s="201">
        <v>309</v>
      </c>
      <c r="B394" s="201">
        <v>311</v>
      </c>
      <c r="C394" s="201" t="s">
        <v>2394</v>
      </c>
      <c r="D394" s="201" t="s">
        <v>2395</v>
      </c>
      <c r="E394" s="201"/>
      <c r="F394" s="201" t="s">
        <v>235</v>
      </c>
      <c r="G394" s="201">
        <v>0.7</v>
      </c>
      <c r="H394" s="201" t="s">
        <v>47</v>
      </c>
      <c r="I394" s="201" t="s">
        <v>278</v>
      </c>
      <c r="J394" s="201" t="s">
        <v>47</v>
      </c>
      <c r="K394" s="201">
        <v>0.7</v>
      </c>
      <c r="L394" s="203">
        <f t="shared" si="12"/>
        <v>0.7</v>
      </c>
      <c r="M394" s="202">
        <v>37226</v>
      </c>
      <c r="N394" s="201" t="s">
        <v>98</v>
      </c>
      <c r="O394" s="201" t="s">
        <v>236</v>
      </c>
      <c r="P394" s="201" t="s">
        <v>97</v>
      </c>
      <c r="Q394" s="224" t="s">
        <v>2396</v>
      </c>
      <c r="R394" s="201" t="s">
        <v>2397</v>
      </c>
      <c r="S394" s="201"/>
      <c r="T394" s="201" t="s">
        <v>349</v>
      </c>
      <c r="U394" s="201"/>
      <c r="V394" s="201" t="s">
        <v>371</v>
      </c>
      <c r="W394" s="201" t="s">
        <v>97</v>
      </c>
      <c r="X394" s="201" t="s">
        <v>551</v>
      </c>
      <c r="Y394" s="201" t="s">
        <v>278</v>
      </c>
      <c r="Z394" s="201" t="s">
        <v>2398</v>
      </c>
      <c r="AA394" s="201">
        <v>3</v>
      </c>
      <c r="AB394" s="201">
        <v>10</v>
      </c>
      <c r="AC394" s="201"/>
      <c r="AD394" s="201">
        <v>1</v>
      </c>
      <c r="AE394" s="201"/>
      <c r="AF394" s="201"/>
      <c r="AG394" s="201">
        <v>30</v>
      </c>
      <c r="AH394" s="201"/>
      <c r="AI394" s="201"/>
      <c r="AJ394" s="204" t="s">
        <v>101</v>
      </c>
      <c r="AK394" s="201"/>
      <c r="AL394" s="201" t="s">
        <v>1172</v>
      </c>
      <c r="AM394" s="201" t="s">
        <v>278</v>
      </c>
      <c r="AN394" s="202">
        <v>45672</v>
      </c>
      <c r="AO394" s="201" t="b">
        <f t="shared" si="13"/>
        <v>1</v>
      </c>
    </row>
    <row r="395" spans="1:41" x14ac:dyDescent="0.2">
      <c r="A395" s="201">
        <v>310</v>
      </c>
      <c r="B395" s="201">
        <v>312</v>
      </c>
      <c r="C395" s="201" t="s">
        <v>2399</v>
      </c>
      <c r="D395" s="201" t="s">
        <v>2400</v>
      </c>
      <c r="E395" s="201"/>
      <c r="F395" s="201" t="s">
        <v>235</v>
      </c>
      <c r="G395" s="201">
        <v>0.09</v>
      </c>
      <c r="H395" s="201" t="s">
        <v>47</v>
      </c>
      <c r="I395" s="201" t="s">
        <v>97</v>
      </c>
      <c r="J395" s="201" t="s">
        <v>47</v>
      </c>
      <c r="K395" s="201">
        <v>0.09</v>
      </c>
      <c r="L395" s="203">
        <f t="shared" si="12"/>
        <v>0.09</v>
      </c>
      <c r="M395" s="202">
        <v>39783</v>
      </c>
      <c r="N395" s="201" t="s">
        <v>108</v>
      </c>
      <c r="O395" s="201" t="s">
        <v>270</v>
      </c>
      <c r="P395" s="201" t="s">
        <v>97</v>
      </c>
      <c r="Q395" s="224" t="s">
        <v>2401</v>
      </c>
      <c r="R395" s="201" t="s">
        <v>2402</v>
      </c>
      <c r="S395" s="201"/>
      <c r="T395" s="201" t="s">
        <v>349</v>
      </c>
      <c r="U395" s="201"/>
      <c r="V395" s="201" t="s">
        <v>2403</v>
      </c>
      <c r="W395" s="201" t="s">
        <v>97</v>
      </c>
      <c r="X395" s="201" t="s">
        <v>2404</v>
      </c>
      <c r="Y395" s="201" t="s">
        <v>278</v>
      </c>
      <c r="Z395" s="201"/>
      <c r="AA395" s="201"/>
      <c r="AB395" s="201">
        <v>100</v>
      </c>
      <c r="AC395" s="201"/>
      <c r="AD395" s="201">
        <v>3</v>
      </c>
      <c r="AE395" s="201"/>
      <c r="AF395" s="201"/>
      <c r="AG395" s="201">
        <v>300</v>
      </c>
      <c r="AH395" s="201"/>
      <c r="AI395" s="201"/>
      <c r="AJ395" s="204" t="s">
        <v>101</v>
      </c>
      <c r="AK395" s="201" t="s">
        <v>236</v>
      </c>
      <c r="AL395" s="201" t="s">
        <v>2405</v>
      </c>
      <c r="AM395" s="201" t="s">
        <v>278</v>
      </c>
      <c r="AN395" s="202">
        <v>45672</v>
      </c>
      <c r="AO395" s="201" t="b">
        <f t="shared" si="13"/>
        <v>1</v>
      </c>
    </row>
    <row r="396" spans="1:41" x14ac:dyDescent="0.2">
      <c r="A396" s="201">
        <v>310</v>
      </c>
      <c r="B396" s="201">
        <v>312</v>
      </c>
      <c r="C396" s="201" t="s">
        <v>2399</v>
      </c>
      <c r="D396" s="201" t="s">
        <v>2400</v>
      </c>
      <c r="E396" s="201"/>
      <c r="F396" s="201" t="s">
        <v>235</v>
      </c>
      <c r="G396" s="201">
        <v>0.09</v>
      </c>
      <c r="H396" s="201" t="s">
        <v>47</v>
      </c>
      <c r="I396" s="201" t="s">
        <v>97</v>
      </c>
      <c r="J396" s="201" t="s">
        <v>43</v>
      </c>
      <c r="K396" s="201">
        <v>0.05</v>
      </c>
      <c r="L396" s="203">
        <f t="shared" si="12"/>
        <v>0.05</v>
      </c>
      <c r="M396" s="202">
        <v>34304</v>
      </c>
      <c r="N396" s="201" t="s">
        <v>108</v>
      </c>
      <c r="O396" s="201" t="s">
        <v>270</v>
      </c>
      <c r="P396" s="201" t="s">
        <v>97</v>
      </c>
      <c r="Q396" s="224" t="s">
        <v>2401</v>
      </c>
      <c r="R396" s="201" t="s">
        <v>2406</v>
      </c>
      <c r="S396" s="201"/>
      <c r="T396" s="201" t="s">
        <v>246</v>
      </c>
      <c r="U396" s="201"/>
      <c r="V396" s="201" t="s">
        <v>2407</v>
      </c>
      <c r="W396" s="201" t="s">
        <v>97</v>
      </c>
      <c r="X396" s="201" t="s">
        <v>2408</v>
      </c>
      <c r="Y396" s="201" t="s">
        <v>278</v>
      </c>
      <c r="Z396" s="201"/>
      <c r="AA396" s="201"/>
      <c r="AB396" s="201">
        <v>10</v>
      </c>
      <c r="AC396" s="201">
        <v>10</v>
      </c>
      <c r="AD396" s="201"/>
      <c r="AE396" s="201">
        <v>10</v>
      </c>
      <c r="AF396" s="201"/>
      <c r="AG396" s="201">
        <v>1000</v>
      </c>
      <c r="AH396" s="201"/>
      <c r="AI396" s="201"/>
      <c r="AJ396" s="204" t="s">
        <v>101</v>
      </c>
      <c r="AK396" s="201"/>
      <c r="AL396" s="201" t="s">
        <v>2405</v>
      </c>
      <c r="AM396" s="201" t="s">
        <v>278</v>
      </c>
      <c r="AN396" s="202">
        <v>45672</v>
      </c>
      <c r="AO396" s="201" t="b">
        <f t="shared" si="13"/>
        <v>0</v>
      </c>
    </row>
    <row r="397" spans="1:41" x14ac:dyDescent="0.2">
      <c r="A397" s="201">
        <v>310</v>
      </c>
      <c r="B397" s="201">
        <v>312</v>
      </c>
      <c r="C397" s="201" t="s">
        <v>2399</v>
      </c>
      <c r="D397" s="201" t="s">
        <v>2400</v>
      </c>
      <c r="E397" s="201"/>
      <c r="F397" s="201" t="s">
        <v>235</v>
      </c>
      <c r="G397" s="201">
        <v>0.09</v>
      </c>
      <c r="H397" s="201" t="s">
        <v>47</v>
      </c>
      <c r="I397" s="201" t="s">
        <v>97</v>
      </c>
      <c r="J397" s="201" t="s">
        <v>29</v>
      </c>
      <c r="K397" s="201">
        <v>0.3</v>
      </c>
      <c r="L397" s="203">
        <f t="shared" si="12"/>
        <v>0.3</v>
      </c>
      <c r="M397" s="202">
        <v>41153</v>
      </c>
      <c r="N397" s="201" t="s">
        <v>108</v>
      </c>
      <c r="O397" s="201" t="s">
        <v>270</v>
      </c>
      <c r="P397" s="201" t="s">
        <v>97</v>
      </c>
      <c r="Q397" s="224" t="s">
        <v>2401</v>
      </c>
      <c r="R397" s="201" t="s">
        <v>2402</v>
      </c>
      <c r="S397" s="201"/>
      <c r="T397" s="201" t="s">
        <v>239</v>
      </c>
      <c r="U397" s="201"/>
      <c r="V397" s="201" t="s">
        <v>427</v>
      </c>
      <c r="W397" s="201" t="s">
        <v>97</v>
      </c>
      <c r="X397" s="201" t="s">
        <v>2409</v>
      </c>
      <c r="Y397" s="201" t="s">
        <v>278</v>
      </c>
      <c r="Z397" s="201"/>
      <c r="AA397" s="201"/>
      <c r="AB397" s="201">
        <v>10</v>
      </c>
      <c r="AC397" s="201"/>
      <c r="AD397" s="201"/>
      <c r="AE397" s="201">
        <v>10</v>
      </c>
      <c r="AF397" s="201"/>
      <c r="AG397" s="201">
        <v>100</v>
      </c>
      <c r="AH397" s="201"/>
      <c r="AI397" s="201"/>
      <c r="AJ397" s="204" t="s">
        <v>101</v>
      </c>
      <c r="AK397" s="201"/>
      <c r="AL397" s="201" t="s">
        <v>2405</v>
      </c>
      <c r="AM397" s="201" t="s">
        <v>278</v>
      </c>
      <c r="AN397" s="202">
        <v>45672</v>
      </c>
      <c r="AO397" s="201" t="b">
        <f t="shared" si="13"/>
        <v>0</v>
      </c>
    </row>
    <row r="398" spans="1:41" x14ac:dyDescent="0.2">
      <c r="A398" s="201">
        <v>310</v>
      </c>
      <c r="B398" s="201">
        <v>312</v>
      </c>
      <c r="C398" s="201" t="s">
        <v>2399</v>
      </c>
      <c r="D398" s="201" t="s">
        <v>2400</v>
      </c>
      <c r="E398" s="201"/>
      <c r="F398" s="201" t="s">
        <v>596</v>
      </c>
      <c r="G398" s="201">
        <v>1.3</v>
      </c>
      <c r="H398" s="201" t="s">
        <v>36</v>
      </c>
      <c r="I398" s="201" t="s">
        <v>278</v>
      </c>
      <c r="J398" s="201" t="s">
        <v>431</v>
      </c>
      <c r="K398" s="201">
        <v>0.3</v>
      </c>
      <c r="L398" s="203">
        <f t="shared" si="12"/>
        <v>0.3</v>
      </c>
      <c r="M398" s="202">
        <v>41153</v>
      </c>
      <c r="N398" s="201" t="s">
        <v>98</v>
      </c>
      <c r="O398" s="201" t="s">
        <v>236</v>
      </c>
      <c r="P398" s="201" t="s">
        <v>97</v>
      </c>
      <c r="Q398" s="224" t="s">
        <v>2410</v>
      </c>
      <c r="R398" s="201" t="s">
        <v>2411</v>
      </c>
      <c r="S398" s="201"/>
      <c r="T398" s="201" t="s">
        <v>246</v>
      </c>
      <c r="U398" s="201" t="s">
        <v>2412</v>
      </c>
      <c r="V398" s="201" t="s">
        <v>642</v>
      </c>
      <c r="W398" s="201" t="s">
        <v>278</v>
      </c>
      <c r="X398" s="201" t="s">
        <v>2413</v>
      </c>
      <c r="Y398" s="201" t="s">
        <v>97</v>
      </c>
      <c r="Z398" s="201" t="s">
        <v>2414</v>
      </c>
      <c r="AA398" s="201">
        <v>3</v>
      </c>
      <c r="AB398" s="201">
        <v>10</v>
      </c>
      <c r="AC398" s="201">
        <v>2</v>
      </c>
      <c r="AD398" s="201"/>
      <c r="AE398" s="201">
        <v>6</v>
      </c>
      <c r="AF398" s="201"/>
      <c r="AG398" s="201">
        <v>300</v>
      </c>
      <c r="AH398" s="201" t="s">
        <v>3504</v>
      </c>
      <c r="AI398" s="201" t="s">
        <v>3544</v>
      </c>
      <c r="AJ398" s="211" t="s">
        <v>157</v>
      </c>
      <c r="AK398" s="201"/>
      <c r="AL398" s="201" t="s">
        <v>3543</v>
      </c>
      <c r="AM398" s="201" t="s">
        <v>97</v>
      </c>
      <c r="AN398" s="202">
        <v>45672</v>
      </c>
      <c r="AO398" s="201" t="b">
        <f t="shared" si="13"/>
        <v>0</v>
      </c>
    </row>
    <row r="399" spans="1:41" x14ac:dyDescent="0.2">
      <c r="A399" s="201">
        <v>310</v>
      </c>
      <c r="B399" s="201">
        <v>312</v>
      </c>
      <c r="C399" s="201" t="s">
        <v>2399</v>
      </c>
      <c r="D399" s="201" t="s">
        <v>2400</v>
      </c>
      <c r="E399" s="201"/>
      <c r="F399" s="201" t="s">
        <v>596</v>
      </c>
      <c r="G399" s="201">
        <v>1.3</v>
      </c>
      <c r="H399" s="201" t="s">
        <v>36</v>
      </c>
      <c r="I399" s="201" t="s">
        <v>278</v>
      </c>
      <c r="J399" s="201" t="s">
        <v>36</v>
      </c>
      <c r="K399" s="201">
        <v>1.25</v>
      </c>
      <c r="L399" s="203">
        <f t="shared" si="12"/>
        <v>1.3</v>
      </c>
      <c r="M399" s="202">
        <v>45441</v>
      </c>
      <c r="N399" s="201" t="s">
        <v>98</v>
      </c>
      <c r="O399" s="201" t="s">
        <v>236</v>
      </c>
      <c r="P399" s="201" t="s">
        <v>97</v>
      </c>
      <c r="Q399" s="224" t="s">
        <v>2415</v>
      </c>
      <c r="R399" s="201" t="s">
        <v>2416</v>
      </c>
      <c r="S399" s="201"/>
      <c r="T399" s="201" t="s">
        <v>246</v>
      </c>
      <c r="U399" s="201" t="s">
        <v>2412</v>
      </c>
      <c r="V399" s="201" t="s">
        <v>642</v>
      </c>
      <c r="W399" s="201" t="s">
        <v>97</v>
      </c>
      <c r="X399" s="201" t="s">
        <v>612</v>
      </c>
      <c r="Y399" s="201" t="s">
        <v>278</v>
      </c>
      <c r="Z399" s="201" t="s">
        <v>2417</v>
      </c>
      <c r="AA399" s="201">
        <v>3</v>
      </c>
      <c r="AB399" s="201">
        <v>10</v>
      </c>
      <c r="AC399" s="201">
        <v>3</v>
      </c>
      <c r="AD399" s="201"/>
      <c r="AE399" s="201">
        <v>3</v>
      </c>
      <c r="AF399" s="201"/>
      <c r="AG399" s="201">
        <v>300</v>
      </c>
      <c r="AH399" s="201" t="s">
        <v>2418</v>
      </c>
      <c r="AI399" s="201" t="s">
        <v>2419</v>
      </c>
      <c r="AJ399" s="211" t="s">
        <v>157</v>
      </c>
      <c r="AK399" s="201"/>
      <c r="AL399" s="201" t="s">
        <v>3543</v>
      </c>
      <c r="AM399" s="201" t="s">
        <v>97</v>
      </c>
      <c r="AN399" s="202">
        <v>45672</v>
      </c>
      <c r="AO399" s="201" t="b">
        <f t="shared" si="13"/>
        <v>1</v>
      </c>
    </row>
    <row r="400" spans="1:41" x14ac:dyDescent="0.2">
      <c r="A400" s="201">
        <v>310</v>
      </c>
      <c r="B400" s="201">
        <v>312</v>
      </c>
      <c r="C400" s="201" t="s">
        <v>2399</v>
      </c>
      <c r="D400" s="201" t="s">
        <v>2400</v>
      </c>
      <c r="E400" s="201"/>
      <c r="F400" s="201" t="s">
        <v>596</v>
      </c>
      <c r="G400" s="201">
        <v>1.3</v>
      </c>
      <c r="H400" s="201" t="s">
        <v>36</v>
      </c>
      <c r="I400" s="201" t="s">
        <v>278</v>
      </c>
      <c r="J400" s="201" t="s">
        <v>36</v>
      </c>
      <c r="K400" s="201">
        <v>1.25</v>
      </c>
      <c r="L400" s="203">
        <f t="shared" si="12"/>
        <v>1.3</v>
      </c>
      <c r="M400" s="202">
        <v>45441</v>
      </c>
      <c r="N400" s="201" t="s">
        <v>98</v>
      </c>
      <c r="O400" s="201" t="s">
        <v>270</v>
      </c>
      <c r="P400" s="201" t="s">
        <v>97</v>
      </c>
      <c r="Q400" s="224" t="s">
        <v>2415</v>
      </c>
      <c r="R400" s="201" t="s">
        <v>2416</v>
      </c>
      <c r="S400" s="201"/>
      <c r="T400" s="201" t="s">
        <v>246</v>
      </c>
      <c r="U400" s="201" t="s">
        <v>2412</v>
      </c>
      <c r="V400" s="201" t="s">
        <v>642</v>
      </c>
      <c r="W400" s="201" t="s">
        <v>97</v>
      </c>
      <c r="X400" s="201" t="s">
        <v>612</v>
      </c>
      <c r="Y400" s="201" t="s">
        <v>278</v>
      </c>
      <c r="Z400" s="201" t="s">
        <v>2417</v>
      </c>
      <c r="AA400" s="201">
        <v>3</v>
      </c>
      <c r="AB400" s="201">
        <v>10</v>
      </c>
      <c r="AC400" s="201">
        <v>3</v>
      </c>
      <c r="AD400" s="201"/>
      <c r="AE400" s="201">
        <v>3</v>
      </c>
      <c r="AF400" s="201"/>
      <c r="AG400" s="201">
        <v>300</v>
      </c>
      <c r="AH400" s="201" t="s">
        <v>2418</v>
      </c>
      <c r="AI400" s="201" t="s">
        <v>2419</v>
      </c>
      <c r="AJ400" s="211" t="s">
        <v>157</v>
      </c>
      <c r="AK400" s="201"/>
      <c r="AL400" s="201" t="s">
        <v>3543</v>
      </c>
      <c r="AM400" s="201" t="s">
        <v>97</v>
      </c>
      <c r="AN400" s="202">
        <v>45672</v>
      </c>
      <c r="AO400" s="201" t="b">
        <f t="shared" si="13"/>
        <v>1</v>
      </c>
    </row>
    <row r="401" spans="1:41" x14ac:dyDescent="0.2">
      <c r="A401" s="201">
        <v>313</v>
      </c>
      <c r="B401" s="201">
        <v>316</v>
      </c>
      <c r="C401" s="201" t="s">
        <v>2420</v>
      </c>
      <c r="D401" s="201" t="s">
        <v>2421</v>
      </c>
      <c r="E401" s="201">
        <v>6</v>
      </c>
      <c r="F401" s="201" t="s">
        <v>235</v>
      </c>
      <c r="G401" s="201">
        <v>0.3</v>
      </c>
      <c r="H401" s="201" t="s">
        <v>29</v>
      </c>
      <c r="I401" s="201" t="s">
        <v>97</v>
      </c>
      <c r="J401" s="201" t="s">
        <v>43</v>
      </c>
      <c r="K401" s="201">
        <v>0.3</v>
      </c>
      <c r="L401" s="203">
        <f t="shared" si="12"/>
        <v>0.3</v>
      </c>
      <c r="M401" s="202">
        <v>34851</v>
      </c>
      <c r="N401" s="201" t="s">
        <v>108</v>
      </c>
      <c r="O401" s="201" t="s">
        <v>270</v>
      </c>
      <c r="P401" s="201" t="s">
        <v>97</v>
      </c>
      <c r="Q401" s="224" t="s">
        <v>2422</v>
      </c>
      <c r="R401" s="201" t="s">
        <v>2423</v>
      </c>
      <c r="S401" s="201"/>
      <c r="T401" s="201" t="s">
        <v>246</v>
      </c>
      <c r="U401" s="201"/>
      <c r="V401" s="201" t="s">
        <v>2424</v>
      </c>
      <c r="W401" s="201" t="s">
        <v>97</v>
      </c>
      <c r="X401" s="201" t="s">
        <v>2425</v>
      </c>
      <c r="Y401" s="201" t="s">
        <v>278</v>
      </c>
      <c r="Z401" s="201" t="s">
        <v>2013</v>
      </c>
      <c r="AA401" s="201"/>
      <c r="AB401" s="201" t="s">
        <v>269</v>
      </c>
      <c r="AC401" s="201" t="s">
        <v>269</v>
      </c>
      <c r="AD401" s="201"/>
      <c r="AE401" s="201">
        <v>3</v>
      </c>
      <c r="AF401" s="201">
        <v>10</v>
      </c>
      <c r="AG401" s="201">
        <v>30</v>
      </c>
      <c r="AH401" s="201" t="s">
        <v>2426</v>
      </c>
      <c r="AI401" s="201" t="s">
        <v>2427</v>
      </c>
      <c r="AJ401" s="204" t="s">
        <v>101</v>
      </c>
      <c r="AK401" s="201"/>
      <c r="AL401" s="201" t="s">
        <v>2428</v>
      </c>
      <c r="AM401" s="201" t="s">
        <v>278</v>
      </c>
      <c r="AN401" s="202">
        <v>45672</v>
      </c>
      <c r="AO401" s="201" t="b">
        <f t="shared" si="13"/>
        <v>0</v>
      </c>
    </row>
    <row r="402" spans="1:41" x14ac:dyDescent="0.2">
      <c r="A402" s="201">
        <v>313</v>
      </c>
      <c r="B402" s="201">
        <v>316</v>
      </c>
      <c r="C402" s="201" t="s">
        <v>2420</v>
      </c>
      <c r="D402" s="201" t="s">
        <v>2421</v>
      </c>
      <c r="E402" s="201">
        <v>6</v>
      </c>
      <c r="F402" s="201" t="s">
        <v>235</v>
      </c>
      <c r="G402" s="201">
        <v>0.3</v>
      </c>
      <c r="H402" s="201" t="s">
        <v>29</v>
      </c>
      <c r="I402" s="201" t="s">
        <v>97</v>
      </c>
      <c r="J402" s="201" t="s">
        <v>47</v>
      </c>
      <c r="K402" s="201">
        <v>0.03</v>
      </c>
      <c r="L402" s="203">
        <f t="shared" si="12"/>
        <v>0.03</v>
      </c>
      <c r="M402" s="202">
        <v>39783</v>
      </c>
      <c r="N402" s="201" t="s">
        <v>108</v>
      </c>
      <c r="O402" s="201" t="s">
        <v>270</v>
      </c>
      <c r="P402" s="201" t="s">
        <v>97</v>
      </c>
      <c r="Q402" s="224" t="s">
        <v>2429</v>
      </c>
      <c r="R402" s="201" t="s">
        <v>3505</v>
      </c>
      <c r="S402" s="201"/>
      <c r="T402" s="201" t="s">
        <v>246</v>
      </c>
      <c r="U402" s="201"/>
      <c r="V402" s="201" t="s">
        <v>2430</v>
      </c>
      <c r="W402" s="201" t="s">
        <v>97</v>
      </c>
      <c r="X402" s="201" t="s">
        <v>330</v>
      </c>
      <c r="Y402" s="201" t="s">
        <v>278</v>
      </c>
      <c r="Z402" s="201"/>
      <c r="AA402" s="201"/>
      <c r="AB402" s="201">
        <v>30</v>
      </c>
      <c r="AC402" s="201">
        <v>10</v>
      </c>
      <c r="AD402" s="201"/>
      <c r="AE402" s="201"/>
      <c r="AF402" s="201"/>
      <c r="AG402" s="201">
        <v>300</v>
      </c>
      <c r="AH402" s="201" t="s">
        <v>2431</v>
      </c>
      <c r="AI402" s="201"/>
      <c r="AJ402" s="204" t="s">
        <v>101</v>
      </c>
      <c r="AK402" s="201"/>
      <c r="AL402" s="201" t="s">
        <v>2428</v>
      </c>
      <c r="AM402" s="201" t="s">
        <v>278</v>
      </c>
      <c r="AN402" s="202">
        <v>45672</v>
      </c>
      <c r="AO402" s="201" t="b">
        <f t="shared" si="13"/>
        <v>0</v>
      </c>
    </row>
    <row r="403" spans="1:41" x14ac:dyDescent="0.2">
      <c r="A403" s="201">
        <v>313</v>
      </c>
      <c r="B403" s="201">
        <v>316</v>
      </c>
      <c r="C403" s="201" t="s">
        <v>2420</v>
      </c>
      <c r="D403" s="201" t="s">
        <v>2421</v>
      </c>
      <c r="E403" s="201">
        <v>6</v>
      </c>
      <c r="F403" s="201" t="s">
        <v>235</v>
      </c>
      <c r="G403" s="201">
        <v>0.3</v>
      </c>
      <c r="H403" s="201" t="s">
        <v>29</v>
      </c>
      <c r="I403" s="201" t="s">
        <v>97</v>
      </c>
      <c r="J403" s="201" t="s">
        <v>29</v>
      </c>
      <c r="K403" s="201">
        <v>0.3</v>
      </c>
      <c r="L403" s="203">
        <f t="shared" si="12"/>
        <v>0.3</v>
      </c>
      <c r="M403" s="202">
        <v>44652</v>
      </c>
      <c r="N403" s="201" t="s">
        <v>108</v>
      </c>
      <c r="O403" s="201" t="s">
        <v>270</v>
      </c>
      <c r="P403" s="201" t="s">
        <v>97</v>
      </c>
      <c r="Q403" s="224" t="s">
        <v>2432</v>
      </c>
      <c r="R403" s="201" t="s">
        <v>2433</v>
      </c>
      <c r="S403" s="201"/>
      <c r="T403" s="201" t="s">
        <v>431</v>
      </c>
      <c r="U403" s="201" t="s">
        <v>2434</v>
      </c>
      <c r="V403" s="201" t="s">
        <v>1853</v>
      </c>
      <c r="W403" s="201" t="s">
        <v>97</v>
      </c>
      <c r="X403" s="201" t="s">
        <v>2435</v>
      </c>
      <c r="Y403" s="201" t="s">
        <v>278</v>
      </c>
      <c r="Z403" s="201"/>
      <c r="AA403" s="201"/>
      <c r="AB403" s="201">
        <v>10</v>
      </c>
      <c r="AC403" s="201"/>
      <c r="AD403" s="201"/>
      <c r="AE403" s="201"/>
      <c r="AF403" s="201"/>
      <c r="AG403" s="201">
        <v>10</v>
      </c>
      <c r="AH403" s="201"/>
      <c r="AI403" s="201"/>
      <c r="AJ403" s="204" t="s">
        <v>101</v>
      </c>
      <c r="AK403" s="201"/>
      <c r="AL403" s="201" t="s">
        <v>2428</v>
      </c>
      <c r="AM403" s="201" t="s">
        <v>278</v>
      </c>
      <c r="AN403" s="202">
        <v>45672</v>
      </c>
      <c r="AO403" s="201" t="b">
        <f t="shared" si="13"/>
        <v>1</v>
      </c>
    </row>
    <row r="404" spans="1:41" x14ac:dyDescent="0.2">
      <c r="A404" s="201">
        <v>313</v>
      </c>
      <c r="B404" s="201">
        <v>316</v>
      </c>
      <c r="C404" s="201" t="s">
        <v>2420</v>
      </c>
      <c r="D404" s="201" t="s">
        <v>2421</v>
      </c>
      <c r="E404" s="201">
        <v>6</v>
      </c>
      <c r="F404" s="201" t="s">
        <v>596</v>
      </c>
      <c r="G404" s="201">
        <v>0.6</v>
      </c>
      <c r="H404" s="201" t="s">
        <v>47</v>
      </c>
      <c r="I404" s="201" t="s">
        <v>278</v>
      </c>
      <c r="J404" s="201" t="s">
        <v>47</v>
      </c>
      <c r="K404" s="201">
        <v>0.6</v>
      </c>
      <c r="L404" s="203">
        <f t="shared" si="12"/>
        <v>0.6</v>
      </c>
      <c r="M404" s="202">
        <v>39783</v>
      </c>
      <c r="N404" s="201" t="s">
        <v>250</v>
      </c>
      <c r="O404" s="201" t="s">
        <v>270</v>
      </c>
      <c r="P404" s="201" t="s">
        <v>97</v>
      </c>
      <c r="Q404" s="224" t="s">
        <v>2436</v>
      </c>
      <c r="R404" s="201" t="s">
        <v>2437</v>
      </c>
      <c r="S404" s="201"/>
      <c r="T404" s="201" t="s">
        <v>246</v>
      </c>
      <c r="U404" s="201"/>
      <c r="V404" s="201" t="s">
        <v>2438</v>
      </c>
      <c r="W404" s="201" t="s">
        <v>278</v>
      </c>
      <c r="X404" s="201"/>
      <c r="Y404" s="201" t="s">
        <v>278</v>
      </c>
      <c r="Z404" s="201"/>
      <c r="AA404" s="201">
        <v>30</v>
      </c>
      <c r="AB404" s="201">
        <v>10</v>
      </c>
      <c r="AC404" s="201">
        <v>10</v>
      </c>
      <c r="AD404" s="201"/>
      <c r="AE404" s="201"/>
      <c r="AF404" s="201"/>
      <c r="AG404" s="201">
        <v>3000</v>
      </c>
      <c r="AH404" s="201" t="s">
        <v>2439</v>
      </c>
      <c r="AI404" s="201"/>
      <c r="AJ404" s="204" t="s">
        <v>101</v>
      </c>
      <c r="AK404" s="201"/>
      <c r="AL404" s="201" t="s">
        <v>2428</v>
      </c>
      <c r="AM404" s="201" t="s">
        <v>278</v>
      </c>
      <c r="AN404" s="202">
        <v>45672</v>
      </c>
      <c r="AO404" s="201" t="b">
        <f t="shared" si="13"/>
        <v>1</v>
      </c>
    </row>
    <row r="405" spans="1:41" x14ac:dyDescent="0.2">
      <c r="A405" s="201">
        <v>313</v>
      </c>
      <c r="B405" s="201">
        <v>316</v>
      </c>
      <c r="C405" s="201" t="s">
        <v>2420</v>
      </c>
      <c r="D405" s="201" t="s">
        <v>2421</v>
      </c>
      <c r="E405" s="201">
        <v>6</v>
      </c>
      <c r="F405" s="201" t="s">
        <v>596</v>
      </c>
      <c r="G405" s="201">
        <v>0.6</v>
      </c>
      <c r="H405" s="201" t="s">
        <v>47</v>
      </c>
      <c r="I405" s="201" t="s">
        <v>278</v>
      </c>
      <c r="J405" s="201" t="s">
        <v>47</v>
      </c>
      <c r="K405" s="201">
        <v>0.6</v>
      </c>
      <c r="L405" s="203">
        <f t="shared" si="12"/>
        <v>0.6</v>
      </c>
      <c r="M405" s="202">
        <v>39783</v>
      </c>
      <c r="N405" s="201" t="s">
        <v>250</v>
      </c>
      <c r="O405" s="201" t="s">
        <v>353</v>
      </c>
      <c r="P405" s="201" t="s">
        <v>97</v>
      </c>
      <c r="Q405" s="224" t="s">
        <v>2436</v>
      </c>
      <c r="R405" s="201" t="s">
        <v>2437</v>
      </c>
      <c r="S405" s="201"/>
      <c r="T405" s="201" t="s">
        <v>246</v>
      </c>
      <c r="U405" s="201"/>
      <c r="V405" s="201" t="s">
        <v>2438</v>
      </c>
      <c r="W405" s="201" t="s">
        <v>278</v>
      </c>
      <c r="X405" s="201"/>
      <c r="Y405" s="201" t="s">
        <v>278</v>
      </c>
      <c r="Z405" s="201"/>
      <c r="AA405" s="201">
        <v>30</v>
      </c>
      <c r="AB405" s="201">
        <v>10</v>
      </c>
      <c r="AC405" s="201">
        <v>10</v>
      </c>
      <c r="AD405" s="201"/>
      <c r="AE405" s="201"/>
      <c r="AF405" s="201"/>
      <c r="AG405" s="201">
        <v>3000</v>
      </c>
      <c r="AH405" s="201" t="s">
        <v>2439</v>
      </c>
      <c r="AI405" s="201"/>
      <c r="AJ405" s="204" t="s">
        <v>101</v>
      </c>
      <c r="AK405" s="201"/>
      <c r="AL405" s="201" t="s">
        <v>2428</v>
      </c>
      <c r="AM405" s="201" t="s">
        <v>278</v>
      </c>
      <c r="AN405" s="202">
        <v>45672</v>
      </c>
      <c r="AO405" s="201" t="b">
        <f t="shared" si="13"/>
        <v>1</v>
      </c>
    </row>
    <row r="406" spans="1:41" x14ac:dyDescent="0.2">
      <c r="A406" s="201">
        <v>314</v>
      </c>
      <c r="B406" s="201">
        <v>321</v>
      </c>
      <c r="C406" s="201" t="s">
        <v>2440</v>
      </c>
      <c r="D406" s="201" t="s">
        <v>2441</v>
      </c>
      <c r="E406" s="201"/>
      <c r="F406" s="201" t="s">
        <v>235</v>
      </c>
      <c r="G406" s="201">
        <v>4000</v>
      </c>
      <c r="H406" s="201" t="s">
        <v>47</v>
      </c>
      <c r="I406" s="201" t="s">
        <v>97</v>
      </c>
      <c r="J406" s="201" t="s">
        <v>47</v>
      </c>
      <c r="K406" s="201">
        <v>4000</v>
      </c>
      <c r="L406" s="203">
        <f t="shared" si="12"/>
        <v>4000</v>
      </c>
      <c r="M406" s="202">
        <v>36617</v>
      </c>
      <c r="N406" s="201" t="s">
        <v>267</v>
      </c>
      <c r="O406" s="201" t="s">
        <v>353</v>
      </c>
      <c r="P406" s="201" t="s">
        <v>97</v>
      </c>
      <c r="Q406" s="224" t="s">
        <v>2442</v>
      </c>
      <c r="R406" s="201" t="s">
        <v>2443</v>
      </c>
      <c r="S406" s="201"/>
      <c r="T406" s="201" t="s">
        <v>349</v>
      </c>
      <c r="U406" s="201"/>
      <c r="V406" s="201" t="s">
        <v>2444</v>
      </c>
      <c r="W406" s="201" t="s">
        <v>97</v>
      </c>
      <c r="X406" s="201" t="s">
        <v>2445</v>
      </c>
      <c r="Y406" s="201" t="s">
        <v>97</v>
      </c>
      <c r="Z406" s="201" t="s">
        <v>2446</v>
      </c>
      <c r="AA406" s="201">
        <v>3</v>
      </c>
      <c r="AB406" s="201">
        <v>10</v>
      </c>
      <c r="AC406" s="201">
        <v>1</v>
      </c>
      <c r="AD406" s="201">
        <v>1</v>
      </c>
      <c r="AE406" s="201"/>
      <c r="AF406" s="201"/>
      <c r="AG406" s="201">
        <v>30</v>
      </c>
      <c r="AH406" s="201"/>
      <c r="AI406" s="201"/>
      <c r="AJ406" s="204" t="s">
        <v>101</v>
      </c>
      <c r="AK406" s="201"/>
      <c r="AL406" s="201" t="s">
        <v>2447</v>
      </c>
      <c r="AM406" s="201" t="s">
        <v>278</v>
      </c>
      <c r="AN406" s="202">
        <v>45859</v>
      </c>
      <c r="AO406" s="201" t="b">
        <f t="shared" si="13"/>
        <v>1</v>
      </c>
    </row>
    <row r="407" spans="1:41" x14ac:dyDescent="0.2">
      <c r="A407" s="201">
        <v>314</v>
      </c>
      <c r="B407" s="201">
        <v>321</v>
      </c>
      <c r="C407" s="201" t="s">
        <v>2440</v>
      </c>
      <c r="D407" s="201" t="s">
        <v>2441</v>
      </c>
      <c r="E407" s="201"/>
      <c r="F407" s="201" t="s">
        <v>235</v>
      </c>
      <c r="G407" s="201">
        <v>4000</v>
      </c>
      <c r="H407" s="201" t="s">
        <v>47</v>
      </c>
      <c r="I407" s="201" t="s">
        <v>97</v>
      </c>
      <c r="J407" s="201" t="s">
        <v>43</v>
      </c>
      <c r="K407" s="201">
        <v>20000</v>
      </c>
      <c r="L407" s="203">
        <f t="shared" si="12"/>
        <v>20000</v>
      </c>
      <c r="M407" s="202">
        <v>41547</v>
      </c>
      <c r="N407" s="201" t="s">
        <v>98</v>
      </c>
      <c r="O407" s="201" t="s">
        <v>353</v>
      </c>
      <c r="P407" s="201" t="s">
        <v>97</v>
      </c>
      <c r="Q407" s="224" t="s">
        <v>2448</v>
      </c>
      <c r="R407" s="201" t="s">
        <v>2449</v>
      </c>
      <c r="S407" s="201"/>
      <c r="T407" s="201" t="s">
        <v>431</v>
      </c>
      <c r="U407" s="201" t="s">
        <v>2450</v>
      </c>
      <c r="V407" s="201" t="s">
        <v>2451</v>
      </c>
      <c r="W407" s="201" t="s">
        <v>278</v>
      </c>
      <c r="X407" s="201"/>
      <c r="Y407" s="201" t="s">
        <v>97</v>
      </c>
      <c r="Z407" s="201" t="s">
        <v>2452</v>
      </c>
      <c r="AA407" s="201">
        <v>3</v>
      </c>
      <c r="AB407" s="201">
        <v>10</v>
      </c>
      <c r="AC407" s="201"/>
      <c r="AD407" s="201"/>
      <c r="AE407" s="201">
        <v>3</v>
      </c>
      <c r="AF407" s="201"/>
      <c r="AG407" s="201">
        <v>100</v>
      </c>
      <c r="AH407" s="201"/>
      <c r="AI407" s="201"/>
      <c r="AJ407" s="204" t="s">
        <v>101</v>
      </c>
      <c r="AK407" s="201"/>
      <c r="AL407" s="201" t="s">
        <v>2447</v>
      </c>
      <c r="AM407" s="201" t="s">
        <v>278</v>
      </c>
      <c r="AN407" s="202">
        <v>45859</v>
      </c>
      <c r="AO407" s="201" t="b">
        <f t="shared" si="13"/>
        <v>0</v>
      </c>
    </row>
    <row r="408" spans="1:41" x14ac:dyDescent="0.2">
      <c r="A408" s="201">
        <v>314</v>
      </c>
      <c r="B408" s="201">
        <v>321</v>
      </c>
      <c r="C408" s="201" t="s">
        <v>2440</v>
      </c>
      <c r="D408" s="201" t="s">
        <v>2441</v>
      </c>
      <c r="E408" s="201"/>
      <c r="F408" s="201" t="s">
        <v>235</v>
      </c>
      <c r="G408" s="201">
        <v>4000</v>
      </c>
      <c r="H408" s="201" t="s">
        <v>47</v>
      </c>
      <c r="I408" s="201" t="s">
        <v>97</v>
      </c>
      <c r="J408" s="201" t="s">
        <v>43</v>
      </c>
      <c r="K408" s="201">
        <v>20000</v>
      </c>
      <c r="L408" s="203">
        <f t="shared" si="12"/>
        <v>20000</v>
      </c>
      <c r="M408" s="202">
        <v>41547</v>
      </c>
      <c r="N408" s="201" t="s">
        <v>98</v>
      </c>
      <c r="O408" s="201" t="s">
        <v>270</v>
      </c>
      <c r="P408" s="201" t="s">
        <v>97</v>
      </c>
      <c r="Q408" s="224" t="s">
        <v>2448</v>
      </c>
      <c r="R408" s="201" t="s">
        <v>2449</v>
      </c>
      <c r="S408" s="201"/>
      <c r="T408" s="201" t="s">
        <v>431</v>
      </c>
      <c r="U408" s="201" t="s">
        <v>2450</v>
      </c>
      <c r="V408" s="201" t="s">
        <v>2451</v>
      </c>
      <c r="W408" s="201" t="s">
        <v>278</v>
      </c>
      <c r="X408" s="201"/>
      <c r="Y408" s="201" t="s">
        <v>97</v>
      </c>
      <c r="Z408" s="201" t="s">
        <v>2452</v>
      </c>
      <c r="AA408" s="201">
        <v>3</v>
      </c>
      <c r="AB408" s="201">
        <v>10</v>
      </c>
      <c r="AC408" s="201"/>
      <c r="AD408" s="201"/>
      <c r="AE408" s="201">
        <v>3</v>
      </c>
      <c r="AF408" s="201"/>
      <c r="AG408" s="201">
        <v>100</v>
      </c>
      <c r="AH408" s="201"/>
      <c r="AI408" s="201"/>
      <c r="AJ408" s="204" t="s">
        <v>101</v>
      </c>
      <c r="AK408" s="201"/>
      <c r="AL408" s="201" t="s">
        <v>2447</v>
      </c>
      <c r="AM408" s="201" t="s">
        <v>278</v>
      </c>
      <c r="AN408" s="202">
        <v>45859</v>
      </c>
      <c r="AO408" s="201" t="b">
        <f t="shared" si="13"/>
        <v>0</v>
      </c>
    </row>
    <row r="409" spans="1:41" x14ac:dyDescent="0.2">
      <c r="A409" s="201">
        <v>314</v>
      </c>
      <c r="B409" s="201">
        <v>321</v>
      </c>
      <c r="C409" s="201" t="s">
        <v>2440</v>
      </c>
      <c r="D409" s="201" t="s">
        <v>2441</v>
      </c>
      <c r="E409" s="201"/>
      <c r="F409" s="201" t="s">
        <v>596</v>
      </c>
      <c r="G409" s="201">
        <v>28000</v>
      </c>
      <c r="H409" s="201" t="s">
        <v>47</v>
      </c>
      <c r="I409" s="201" t="s">
        <v>278</v>
      </c>
      <c r="J409" s="201" t="s">
        <v>47</v>
      </c>
      <c r="K409" s="201">
        <v>28000</v>
      </c>
      <c r="L409" s="203">
        <f t="shared" si="12"/>
        <v>28000</v>
      </c>
      <c r="M409" s="202">
        <v>36251</v>
      </c>
      <c r="N409" s="201" t="s">
        <v>108</v>
      </c>
      <c r="O409" s="201" t="s">
        <v>270</v>
      </c>
      <c r="P409" s="201" t="s">
        <v>97</v>
      </c>
      <c r="Q409" s="224" t="s">
        <v>2453</v>
      </c>
      <c r="R409" s="201" t="s">
        <v>2454</v>
      </c>
      <c r="S409" s="201"/>
      <c r="T409" s="201" t="s">
        <v>253</v>
      </c>
      <c r="U409" s="201"/>
      <c r="V409" s="201" t="s">
        <v>2455</v>
      </c>
      <c r="W409" s="201" t="s">
        <v>97</v>
      </c>
      <c r="X409" s="201" t="s">
        <v>2456</v>
      </c>
      <c r="Y409" s="201" t="s">
        <v>278</v>
      </c>
      <c r="Z409" s="201" t="s">
        <v>2013</v>
      </c>
      <c r="AA409" s="201"/>
      <c r="AB409" s="201">
        <v>10</v>
      </c>
      <c r="AC409" s="201"/>
      <c r="AD409" s="201"/>
      <c r="AE409" s="201"/>
      <c r="AF409" s="201"/>
      <c r="AG409" s="201">
        <v>10</v>
      </c>
      <c r="AH409" s="201"/>
      <c r="AI409" s="225" t="s">
        <v>2457</v>
      </c>
      <c r="AJ409" s="204" t="s">
        <v>101</v>
      </c>
      <c r="AK409" s="201" t="s">
        <v>258</v>
      </c>
      <c r="AL409" s="201" t="s">
        <v>2458</v>
      </c>
      <c r="AM409" s="201" t="s">
        <v>278</v>
      </c>
      <c r="AN409" s="202">
        <v>45672</v>
      </c>
      <c r="AO409" s="201" t="b">
        <f t="shared" si="13"/>
        <v>1</v>
      </c>
    </row>
    <row r="410" spans="1:41" x14ac:dyDescent="0.2">
      <c r="A410" s="201">
        <v>316</v>
      </c>
      <c r="B410" s="201" t="s">
        <v>2459</v>
      </c>
      <c r="C410" s="201" t="s">
        <v>2460</v>
      </c>
      <c r="D410" s="201" t="s">
        <v>2461</v>
      </c>
      <c r="E410" s="201"/>
      <c r="F410" s="201" t="s">
        <v>235</v>
      </c>
      <c r="G410" s="201">
        <v>20</v>
      </c>
      <c r="H410" s="201" t="s">
        <v>45</v>
      </c>
      <c r="I410" s="201" t="s">
        <v>278</v>
      </c>
      <c r="J410" s="201" t="s">
        <v>45</v>
      </c>
      <c r="K410" s="201">
        <v>20</v>
      </c>
      <c r="L410" s="203">
        <f t="shared" si="12"/>
        <v>20</v>
      </c>
      <c r="M410" s="202">
        <v>41228</v>
      </c>
      <c r="N410" s="201" t="s">
        <v>98</v>
      </c>
      <c r="O410" s="201" t="s">
        <v>236</v>
      </c>
      <c r="P410" s="201" t="s">
        <v>97</v>
      </c>
      <c r="Q410" s="211" t="s">
        <v>2462</v>
      </c>
      <c r="R410" s="201" t="s">
        <v>245</v>
      </c>
      <c r="S410" s="201"/>
      <c r="T410" s="201" t="s">
        <v>253</v>
      </c>
      <c r="U410" s="201"/>
      <c r="V410" s="201" t="s">
        <v>378</v>
      </c>
      <c r="W410" s="201" t="s">
        <v>97</v>
      </c>
      <c r="X410" s="201" t="s">
        <v>241</v>
      </c>
      <c r="Y410" s="201" t="s">
        <v>97</v>
      </c>
      <c r="Z410" s="201" t="s">
        <v>2463</v>
      </c>
      <c r="AA410" s="201">
        <v>3</v>
      </c>
      <c r="AB410" s="201">
        <v>10</v>
      </c>
      <c r="AC410" s="201"/>
      <c r="AD410" s="201"/>
      <c r="AE410" s="201">
        <v>3</v>
      </c>
      <c r="AF410" s="201"/>
      <c r="AG410" s="201">
        <v>100</v>
      </c>
      <c r="AH410" s="201"/>
      <c r="AI410" s="201"/>
      <c r="AJ410" s="204" t="s">
        <v>101</v>
      </c>
      <c r="AK410" s="201"/>
      <c r="AL410" s="201" t="s">
        <v>1872</v>
      </c>
      <c r="AM410" s="201" t="s">
        <v>97</v>
      </c>
      <c r="AN410" s="202">
        <v>45672</v>
      </c>
      <c r="AO410" s="201" t="b">
        <f t="shared" si="13"/>
        <v>1</v>
      </c>
    </row>
    <row r="411" spans="1:41" x14ac:dyDescent="0.2">
      <c r="A411" s="201">
        <v>317</v>
      </c>
      <c r="B411" s="201" t="s">
        <v>2464</v>
      </c>
      <c r="C411" s="201" t="s">
        <v>2465</v>
      </c>
      <c r="D411" s="201" t="s">
        <v>2466</v>
      </c>
      <c r="E411" s="201"/>
      <c r="F411" s="201" t="s">
        <v>235</v>
      </c>
      <c r="G411" s="201">
        <v>30</v>
      </c>
      <c r="H411" s="201" t="s">
        <v>45</v>
      </c>
      <c r="I411" s="201" t="s">
        <v>278</v>
      </c>
      <c r="J411" s="201" t="s">
        <v>45</v>
      </c>
      <c r="K411" s="201">
        <v>30</v>
      </c>
      <c r="L411" s="203">
        <f t="shared" si="12"/>
        <v>30</v>
      </c>
      <c r="M411" s="202">
        <v>41233</v>
      </c>
      <c r="N411" s="201" t="s">
        <v>98</v>
      </c>
      <c r="O411" s="201" t="s">
        <v>363</v>
      </c>
      <c r="P411" s="201" t="s">
        <v>97</v>
      </c>
      <c r="Q411" s="211" t="s">
        <v>2467</v>
      </c>
      <c r="R411" s="201" t="s">
        <v>2468</v>
      </c>
      <c r="S411" s="201"/>
      <c r="T411" s="201" t="s">
        <v>253</v>
      </c>
      <c r="U411" s="201"/>
      <c r="V411" s="201" t="s">
        <v>2469</v>
      </c>
      <c r="W411" s="201" t="s">
        <v>97</v>
      </c>
      <c r="X411" s="201" t="s">
        <v>2470</v>
      </c>
      <c r="Y411" s="201" t="s">
        <v>97</v>
      </c>
      <c r="Z411" s="201" t="s">
        <v>453</v>
      </c>
      <c r="AA411" s="201">
        <v>3</v>
      </c>
      <c r="AB411" s="201">
        <v>10</v>
      </c>
      <c r="AC411" s="201"/>
      <c r="AD411" s="201">
        <v>10</v>
      </c>
      <c r="AE411" s="201">
        <v>3</v>
      </c>
      <c r="AF411" s="201"/>
      <c r="AG411" s="201">
        <v>1000</v>
      </c>
      <c r="AH411" s="201"/>
      <c r="AI411" s="201"/>
      <c r="AJ411" s="204" t="s">
        <v>101</v>
      </c>
      <c r="AK411" s="201"/>
      <c r="AL411" s="201" t="s">
        <v>1872</v>
      </c>
      <c r="AM411" s="201" t="s">
        <v>97</v>
      </c>
      <c r="AN411" s="202">
        <v>45672</v>
      </c>
      <c r="AO411" s="201" t="b">
        <f t="shared" si="13"/>
        <v>1</v>
      </c>
    </row>
    <row r="412" spans="1:41" x14ac:dyDescent="0.2">
      <c r="A412" s="201">
        <v>318</v>
      </c>
      <c r="B412" s="201" t="s">
        <v>2471</v>
      </c>
      <c r="C412" s="201" t="s">
        <v>2472</v>
      </c>
      <c r="D412" s="201" t="s">
        <v>2473</v>
      </c>
      <c r="E412" s="201"/>
      <c r="F412" s="201" t="s">
        <v>235</v>
      </c>
      <c r="G412" s="201">
        <v>2800</v>
      </c>
      <c r="H412" s="201" t="s">
        <v>36</v>
      </c>
      <c r="I412" s="201" t="s">
        <v>278</v>
      </c>
      <c r="J412" s="201" t="s">
        <v>36</v>
      </c>
      <c r="K412" s="201">
        <v>2800</v>
      </c>
      <c r="L412" s="203">
        <f t="shared" si="12"/>
        <v>2800</v>
      </c>
      <c r="M412" s="202">
        <v>45356</v>
      </c>
      <c r="N412" s="201" t="s">
        <v>98</v>
      </c>
      <c r="O412" s="201" t="s">
        <v>236</v>
      </c>
      <c r="P412" s="201" t="s">
        <v>97</v>
      </c>
      <c r="Q412" s="224" t="s">
        <v>2474</v>
      </c>
      <c r="R412" s="201" t="s">
        <v>2475</v>
      </c>
      <c r="S412" s="201"/>
      <c r="T412" s="201" t="s">
        <v>253</v>
      </c>
      <c r="U412" s="201"/>
      <c r="V412" s="201" t="s">
        <v>2476</v>
      </c>
      <c r="W412" s="201" t="s">
        <v>97</v>
      </c>
      <c r="X412" s="201" t="s">
        <v>241</v>
      </c>
      <c r="Y412" s="201" t="s">
        <v>97</v>
      </c>
      <c r="Z412" s="201" t="s">
        <v>464</v>
      </c>
      <c r="AA412" s="201"/>
      <c r="AB412" s="201">
        <v>10</v>
      </c>
      <c r="AC412" s="201"/>
      <c r="AD412" s="201">
        <v>10</v>
      </c>
      <c r="AE412" s="201">
        <v>3</v>
      </c>
      <c r="AF412" s="201"/>
      <c r="AG412" s="201">
        <v>300</v>
      </c>
      <c r="AH412" s="201"/>
      <c r="AI412" s="201"/>
      <c r="AJ412" s="211" t="s">
        <v>157</v>
      </c>
      <c r="AK412" s="201"/>
      <c r="AL412" s="201" t="s">
        <v>2477</v>
      </c>
      <c r="AM412" s="201" t="s">
        <v>97</v>
      </c>
      <c r="AN412" s="202">
        <v>45672</v>
      </c>
      <c r="AO412" s="201" t="b">
        <f t="shared" si="13"/>
        <v>1</v>
      </c>
    </row>
    <row r="413" spans="1:41" x14ac:dyDescent="0.2">
      <c r="A413" s="201">
        <v>318</v>
      </c>
      <c r="B413" s="201" t="s">
        <v>2471</v>
      </c>
      <c r="C413" s="201" t="s">
        <v>2472</v>
      </c>
      <c r="D413" s="201" t="s">
        <v>2473</v>
      </c>
      <c r="E413" s="201"/>
      <c r="F413" s="201" t="s">
        <v>596</v>
      </c>
      <c r="G413" s="201">
        <v>15000</v>
      </c>
      <c r="H413" s="201" t="s">
        <v>36</v>
      </c>
      <c r="I413" s="201" t="s">
        <v>278</v>
      </c>
      <c r="J413" s="201" t="s">
        <v>36</v>
      </c>
      <c r="K413" s="201">
        <v>15000</v>
      </c>
      <c r="L413" s="203">
        <f t="shared" si="12"/>
        <v>15000</v>
      </c>
      <c r="M413" s="202">
        <v>45356</v>
      </c>
      <c r="N413" s="201" t="s">
        <v>108</v>
      </c>
      <c r="O413" s="201" t="s">
        <v>258</v>
      </c>
      <c r="P413" s="201" t="s">
        <v>97</v>
      </c>
      <c r="Q413" s="224" t="s">
        <v>2478</v>
      </c>
      <c r="R413" s="201" t="s">
        <v>1571</v>
      </c>
      <c r="S413" s="201"/>
      <c r="T413" s="201" t="s">
        <v>253</v>
      </c>
      <c r="U413" s="201"/>
      <c r="V413" s="201" t="s">
        <v>2479</v>
      </c>
      <c r="W413" s="201" t="s">
        <v>278</v>
      </c>
      <c r="X413" s="201" t="s">
        <v>2480</v>
      </c>
      <c r="Y413" s="201" t="s">
        <v>278</v>
      </c>
      <c r="Z413" s="201"/>
      <c r="AA413" s="201"/>
      <c r="AB413" s="201">
        <v>10</v>
      </c>
      <c r="AC413" s="201"/>
      <c r="AD413" s="201"/>
      <c r="AE413" s="201"/>
      <c r="AF413" s="201"/>
      <c r="AG413" s="201">
        <v>10</v>
      </c>
      <c r="AH413" s="201"/>
      <c r="AI413" s="201"/>
      <c r="AJ413" s="211" t="s">
        <v>157</v>
      </c>
      <c r="AK413" s="201"/>
      <c r="AL413" s="201" t="s">
        <v>2477</v>
      </c>
      <c r="AM413" s="201" t="s">
        <v>97</v>
      </c>
      <c r="AN413" s="202">
        <v>45672</v>
      </c>
      <c r="AO413" s="201" t="b">
        <f t="shared" si="13"/>
        <v>1</v>
      </c>
    </row>
    <row r="414" spans="1:41" x14ac:dyDescent="0.2">
      <c r="A414" s="201">
        <v>319</v>
      </c>
      <c r="B414" s="201">
        <v>346</v>
      </c>
      <c r="C414" s="201" t="s">
        <v>487</v>
      </c>
      <c r="D414" s="201" t="s">
        <v>488</v>
      </c>
      <c r="E414" s="201"/>
      <c r="F414" s="201" t="s">
        <v>235</v>
      </c>
      <c r="G414" s="201">
        <v>3600</v>
      </c>
      <c r="H414" s="201" t="s">
        <v>29</v>
      </c>
      <c r="I414" s="201" t="s">
        <v>97</v>
      </c>
      <c r="J414" s="201" t="s">
        <v>47</v>
      </c>
      <c r="K414" s="201">
        <v>8000</v>
      </c>
      <c r="L414" s="203">
        <f t="shared" si="12"/>
        <v>8000</v>
      </c>
      <c r="M414" s="202">
        <v>36557</v>
      </c>
      <c r="N414" s="201" t="s">
        <v>250</v>
      </c>
      <c r="O414" s="201" t="s">
        <v>368</v>
      </c>
      <c r="P414" s="201" t="s">
        <v>97</v>
      </c>
      <c r="Q414" s="224" t="s">
        <v>497</v>
      </c>
      <c r="R414" s="201" t="s">
        <v>498</v>
      </c>
      <c r="S414" s="201"/>
      <c r="T414" s="201" t="s">
        <v>253</v>
      </c>
      <c r="U414" s="201"/>
      <c r="V414" s="201" t="s">
        <v>378</v>
      </c>
      <c r="W414" s="201" t="s">
        <v>97</v>
      </c>
      <c r="X414" s="201" t="s">
        <v>241</v>
      </c>
      <c r="Y414" s="201" t="s">
        <v>97</v>
      </c>
      <c r="Z414" s="201" t="s">
        <v>453</v>
      </c>
      <c r="AA414" s="201">
        <v>3</v>
      </c>
      <c r="AB414" s="201">
        <v>10</v>
      </c>
      <c r="AC414" s="201"/>
      <c r="AD414" s="201"/>
      <c r="AE414" s="201"/>
      <c r="AF414" s="201"/>
      <c r="AG414" s="201">
        <v>30</v>
      </c>
      <c r="AH414" s="201"/>
      <c r="AI414" s="201"/>
      <c r="AJ414" s="204" t="s">
        <v>101</v>
      </c>
      <c r="AK414" s="201" t="s">
        <v>499</v>
      </c>
      <c r="AL414" s="201" t="s">
        <v>492</v>
      </c>
      <c r="AM414" s="201" t="s">
        <v>97</v>
      </c>
      <c r="AN414" s="202">
        <v>45672</v>
      </c>
      <c r="AO414" s="201" t="b">
        <f t="shared" si="13"/>
        <v>0</v>
      </c>
    </row>
    <row r="415" spans="1:41" x14ac:dyDescent="0.2">
      <c r="A415" s="201">
        <v>319</v>
      </c>
      <c r="B415" s="201">
        <v>346</v>
      </c>
      <c r="C415" s="201" t="s">
        <v>487</v>
      </c>
      <c r="D415" s="201" t="s">
        <v>488</v>
      </c>
      <c r="E415" s="201"/>
      <c r="F415" s="201" t="s">
        <v>235</v>
      </c>
      <c r="G415" s="201">
        <v>3600</v>
      </c>
      <c r="H415" s="201" t="s">
        <v>29</v>
      </c>
      <c r="I415" s="201" t="s">
        <v>97</v>
      </c>
      <c r="J415" s="201" t="s">
        <v>47</v>
      </c>
      <c r="K415" s="201">
        <v>8000</v>
      </c>
      <c r="L415" s="203">
        <f t="shared" si="12"/>
        <v>8000</v>
      </c>
      <c r="M415" s="202">
        <v>36557</v>
      </c>
      <c r="N415" s="201" t="s">
        <v>250</v>
      </c>
      <c r="O415" s="201" t="s">
        <v>258</v>
      </c>
      <c r="P415" s="201" t="s">
        <v>97</v>
      </c>
      <c r="Q415" s="224" t="s">
        <v>497</v>
      </c>
      <c r="R415" s="201" t="s">
        <v>498</v>
      </c>
      <c r="S415" s="201"/>
      <c r="T415" s="201" t="s">
        <v>253</v>
      </c>
      <c r="U415" s="201"/>
      <c r="V415" s="201" t="s">
        <v>378</v>
      </c>
      <c r="W415" s="201" t="s">
        <v>97</v>
      </c>
      <c r="X415" s="201" t="s">
        <v>241</v>
      </c>
      <c r="Y415" s="201" t="s">
        <v>97</v>
      </c>
      <c r="Z415" s="201" t="s">
        <v>453</v>
      </c>
      <c r="AA415" s="201">
        <v>3</v>
      </c>
      <c r="AB415" s="201">
        <v>10</v>
      </c>
      <c r="AC415" s="201"/>
      <c r="AD415" s="201"/>
      <c r="AE415" s="201"/>
      <c r="AF415" s="201"/>
      <c r="AG415" s="201">
        <v>30</v>
      </c>
      <c r="AH415" s="201"/>
      <c r="AI415" s="201"/>
      <c r="AJ415" s="204" t="s">
        <v>101</v>
      </c>
      <c r="AK415" s="201" t="s">
        <v>499</v>
      </c>
      <c r="AL415" s="201" t="s">
        <v>492</v>
      </c>
      <c r="AM415" s="201" t="s">
        <v>97</v>
      </c>
      <c r="AN415" s="202">
        <v>45672</v>
      </c>
      <c r="AO415" s="201" t="b">
        <f t="shared" si="13"/>
        <v>0</v>
      </c>
    </row>
    <row r="416" spans="1:41" x14ac:dyDescent="0.2">
      <c r="A416" s="201">
        <v>319</v>
      </c>
      <c r="B416" s="201">
        <v>346</v>
      </c>
      <c r="C416" s="201" t="s">
        <v>487</v>
      </c>
      <c r="D416" s="201" t="s">
        <v>488</v>
      </c>
      <c r="E416" s="201"/>
      <c r="F416" s="201" t="s">
        <v>235</v>
      </c>
      <c r="G416" s="201">
        <v>3600</v>
      </c>
      <c r="H416" s="201" t="s">
        <v>29</v>
      </c>
      <c r="I416" s="201" t="s">
        <v>97</v>
      </c>
      <c r="J416" s="201" t="s">
        <v>43</v>
      </c>
      <c r="K416" s="201">
        <v>3000</v>
      </c>
      <c r="L416" s="203">
        <f t="shared" si="12"/>
        <v>3000</v>
      </c>
      <c r="M416" s="202">
        <v>34213</v>
      </c>
      <c r="N416" s="201" t="s">
        <v>98</v>
      </c>
      <c r="O416" s="201" t="s">
        <v>368</v>
      </c>
      <c r="P416" s="201" t="s">
        <v>97</v>
      </c>
      <c r="Q416" s="224" t="s">
        <v>493</v>
      </c>
      <c r="R416" s="201" t="s">
        <v>494</v>
      </c>
      <c r="S416" s="201"/>
      <c r="T416" s="201" t="s">
        <v>253</v>
      </c>
      <c r="U416" s="201"/>
      <c r="V416" s="201" t="s">
        <v>378</v>
      </c>
      <c r="W416" s="201" t="s">
        <v>97</v>
      </c>
      <c r="X416" s="201" t="s">
        <v>241</v>
      </c>
      <c r="Y416" s="201" t="s">
        <v>97</v>
      </c>
      <c r="Z416" s="201" t="s">
        <v>453</v>
      </c>
      <c r="AA416" s="201">
        <v>3</v>
      </c>
      <c r="AB416" s="201">
        <v>10</v>
      </c>
      <c r="AC416" s="201"/>
      <c r="AD416" s="201"/>
      <c r="AE416" s="201">
        <v>3</v>
      </c>
      <c r="AF416" s="201"/>
      <c r="AG416" s="201">
        <v>100</v>
      </c>
      <c r="AH416" s="201"/>
      <c r="AI416" s="201"/>
      <c r="AJ416" s="204" t="s">
        <v>101</v>
      </c>
      <c r="AK416" s="201"/>
      <c r="AL416" s="201" t="s">
        <v>492</v>
      </c>
      <c r="AM416" s="201" t="s">
        <v>97</v>
      </c>
      <c r="AN416" s="202">
        <v>45672</v>
      </c>
      <c r="AO416" s="201" t="b">
        <f t="shared" si="13"/>
        <v>0</v>
      </c>
    </row>
    <row r="417" spans="1:41" x14ac:dyDescent="0.2">
      <c r="A417" s="201">
        <v>319</v>
      </c>
      <c r="B417" s="201">
        <v>346</v>
      </c>
      <c r="C417" s="201" t="s">
        <v>487</v>
      </c>
      <c r="D417" s="201" t="s">
        <v>488</v>
      </c>
      <c r="E417" s="201"/>
      <c r="F417" s="201" t="s">
        <v>235</v>
      </c>
      <c r="G417" s="201">
        <v>3600</v>
      </c>
      <c r="H417" s="201" t="s">
        <v>29</v>
      </c>
      <c r="I417" s="201" t="s">
        <v>97</v>
      </c>
      <c r="J417" s="201" t="s">
        <v>43</v>
      </c>
      <c r="K417" s="201">
        <v>3000</v>
      </c>
      <c r="L417" s="203">
        <f t="shared" si="12"/>
        <v>3000</v>
      </c>
      <c r="M417" s="202">
        <v>34213</v>
      </c>
      <c r="N417" s="201" t="s">
        <v>98</v>
      </c>
      <c r="O417" s="201" t="s">
        <v>363</v>
      </c>
      <c r="P417" s="201" t="s">
        <v>97</v>
      </c>
      <c r="Q417" s="224" t="s">
        <v>493</v>
      </c>
      <c r="R417" s="201" t="s">
        <v>495</v>
      </c>
      <c r="S417" s="201"/>
      <c r="T417" s="201" t="s">
        <v>253</v>
      </c>
      <c r="U417" s="201"/>
      <c r="V417" s="201" t="s">
        <v>378</v>
      </c>
      <c r="W417" s="201" t="s">
        <v>97</v>
      </c>
      <c r="X417" s="201" t="s">
        <v>241</v>
      </c>
      <c r="Y417" s="201" t="s">
        <v>97</v>
      </c>
      <c r="Z417" s="201" t="s">
        <v>453</v>
      </c>
      <c r="AA417" s="201">
        <v>3</v>
      </c>
      <c r="AB417" s="201">
        <v>10</v>
      </c>
      <c r="AC417" s="201"/>
      <c r="AD417" s="201"/>
      <c r="AE417" s="201">
        <v>3</v>
      </c>
      <c r="AF417" s="201"/>
      <c r="AG417" s="201">
        <v>100</v>
      </c>
      <c r="AH417" s="201"/>
      <c r="AI417" s="201"/>
      <c r="AJ417" s="204" t="s">
        <v>101</v>
      </c>
      <c r="AK417" s="201"/>
      <c r="AL417" s="201" t="s">
        <v>492</v>
      </c>
      <c r="AM417" s="201" t="s">
        <v>97</v>
      </c>
      <c r="AN417" s="202">
        <v>45672</v>
      </c>
      <c r="AO417" s="201" t="b">
        <f t="shared" si="13"/>
        <v>0</v>
      </c>
    </row>
    <row r="418" spans="1:41" x14ac:dyDescent="0.2">
      <c r="A418" s="201">
        <v>319</v>
      </c>
      <c r="B418" s="201">
        <v>346</v>
      </c>
      <c r="C418" s="201" t="s">
        <v>487</v>
      </c>
      <c r="D418" s="201" t="s">
        <v>488</v>
      </c>
      <c r="E418" s="201"/>
      <c r="F418" s="201" t="s">
        <v>235</v>
      </c>
      <c r="G418" s="201">
        <v>3600</v>
      </c>
      <c r="H418" s="201" t="s">
        <v>29</v>
      </c>
      <c r="I418" s="201" t="s">
        <v>97</v>
      </c>
      <c r="J418" s="201" t="s">
        <v>43</v>
      </c>
      <c r="K418" s="201">
        <v>3000</v>
      </c>
      <c r="L418" s="203">
        <f t="shared" si="12"/>
        <v>3000</v>
      </c>
      <c r="M418" s="202">
        <v>34213</v>
      </c>
      <c r="N418" s="201" t="s">
        <v>98</v>
      </c>
      <c r="O418" s="201" t="s">
        <v>258</v>
      </c>
      <c r="P418" s="201" t="s">
        <v>97</v>
      </c>
      <c r="Q418" s="224" t="s">
        <v>493</v>
      </c>
      <c r="R418" s="201" t="s">
        <v>496</v>
      </c>
      <c r="S418" s="201"/>
      <c r="T418" s="201" t="s">
        <v>253</v>
      </c>
      <c r="U418" s="201"/>
      <c r="V418" s="201" t="s">
        <v>378</v>
      </c>
      <c r="W418" s="201" t="s">
        <v>97</v>
      </c>
      <c r="X418" s="201" t="s">
        <v>241</v>
      </c>
      <c r="Y418" s="201" t="s">
        <v>97</v>
      </c>
      <c r="Z418" s="201" t="s">
        <v>453</v>
      </c>
      <c r="AA418" s="201">
        <v>3</v>
      </c>
      <c r="AB418" s="201">
        <v>10</v>
      </c>
      <c r="AC418" s="201"/>
      <c r="AD418" s="201"/>
      <c r="AE418" s="201">
        <v>3</v>
      </c>
      <c r="AF418" s="201"/>
      <c r="AG418" s="201">
        <v>100</v>
      </c>
      <c r="AH418" s="201"/>
      <c r="AI418" s="201"/>
      <c r="AJ418" s="204" t="s">
        <v>101</v>
      </c>
      <c r="AK418" s="201"/>
      <c r="AL418" s="201" t="s">
        <v>492</v>
      </c>
      <c r="AM418" s="201" t="s">
        <v>97</v>
      </c>
      <c r="AN418" s="202">
        <v>45672</v>
      </c>
      <c r="AO418" s="201" t="b">
        <f t="shared" si="13"/>
        <v>0</v>
      </c>
    </row>
    <row r="419" spans="1:41" x14ac:dyDescent="0.2">
      <c r="A419" s="201">
        <v>319</v>
      </c>
      <c r="B419" s="201">
        <v>346</v>
      </c>
      <c r="C419" s="201" t="s">
        <v>487</v>
      </c>
      <c r="D419" s="201" t="s">
        <v>488</v>
      </c>
      <c r="E419" s="201"/>
      <c r="F419" s="201" t="s">
        <v>235</v>
      </c>
      <c r="G419" s="201">
        <v>3600</v>
      </c>
      <c r="H419" s="201" t="s">
        <v>29</v>
      </c>
      <c r="I419" s="201" t="s">
        <v>97</v>
      </c>
      <c r="J419" s="201" t="s">
        <v>47</v>
      </c>
      <c r="K419" s="201">
        <v>8000</v>
      </c>
      <c r="L419" s="203">
        <f t="shared" si="12"/>
        <v>8000</v>
      </c>
      <c r="M419" s="202">
        <v>36557</v>
      </c>
      <c r="N419" s="201" t="s">
        <v>250</v>
      </c>
      <c r="O419" s="201" t="s">
        <v>363</v>
      </c>
      <c r="P419" s="201" t="s">
        <v>97</v>
      </c>
      <c r="Q419" s="224" t="s">
        <v>497</v>
      </c>
      <c r="R419" s="201" t="s">
        <v>498</v>
      </c>
      <c r="S419" s="201"/>
      <c r="T419" s="201" t="s">
        <v>253</v>
      </c>
      <c r="U419" s="201"/>
      <c r="V419" s="201" t="s">
        <v>378</v>
      </c>
      <c r="W419" s="201" t="s">
        <v>97</v>
      </c>
      <c r="X419" s="201" t="s">
        <v>241</v>
      </c>
      <c r="Y419" s="201" t="s">
        <v>97</v>
      </c>
      <c r="Z419" s="201" t="s">
        <v>453</v>
      </c>
      <c r="AA419" s="201">
        <v>3</v>
      </c>
      <c r="AB419" s="201">
        <v>10</v>
      </c>
      <c r="AC419" s="201"/>
      <c r="AD419" s="201"/>
      <c r="AE419" s="201"/>
      <c r="AF419" s="201"/>
      <c r="AG419" s="201">
        <v>30</v>
      </c>
      <c r="AH419" s="201"/>
      <c r="AI419" s="201"/>
      <c r="AJ419" s="204" t="s">
        <v>101</v>
      </c>
      <c r="AK419" s="201"/>
      <c r="AL419" s="201" t="s">
        <v>492</v>
      </c>
      <c r="AM419" s="201" t="s">
        <v>97</v>
      </c>
      <c r="AN419" s="202">
        <v>45672</v>
      </c>
      <c r="AO419" s="201" t="b">
        <f t="shared" si="13"/>
        <v>0</v>
      </c>
    </row>
    <row r="420" spans="1:41" x14ac:dyDescent="0.2">
      <c r="A420" s="201">
        <v>319</v>
      </c>
      <c r="B420" s="201">
        <v>346</v>
      </c>
      <c r="C420" s="201" t="s">
        <v>487</v>
      </c>
      <c r="D420" s="201" t="s">
        <v>488</v>
      </c>
      <c r="E420" s="201"/>
      <c r="F420" s="201" t="s">
        <v>235</v>
      </c>
      <c r="G420" s="201">
        <v>3600</v>
      </c>
      <c r="H420" s="201" t="s">
        <v>29</v>
      </c>
      <c r="I420" s="201" t="s">
        <v>97</v>
      </c>
      <c r="J420" s="201" t="s">
        <v>29</v>
      </c>
      <c r="K420" s="201">
        <v>3600</v>
      </c>
      <c r="L420" s="203">
        <f t="shared" si="12"/>
        <v>3600</v>
      </c>
      <c r="M420" s="202">
        <v>45170</v>
      </c>
      <c r="N420" s="201" t="s">
        <v>98</v>
      </c>
      <c r="O420" s="201" t="s">
        <v>368</v>
      </c>
      <c r="P420" s="201" t="s">
        <v>97</v>
      </c>
      <c r="Q420" s="224" t="s">
        <v>489</v>
      </c>
      <c r="R420" s="201" t="s">
        <v>490</v>
      </c>
      <c r="S420" s="201"/>
      <c r="T420" s="201" t="s">
        <v>253</v>
      </c>
      <c r="U420" s="201"/>
      <c r="V420" s="201" t="s">
        <v>378</v>
      </c>
      <c r="W420" s="201" t="s">
        <v>97</v>
      </c>
      <c r="X420" s="201" t="s">
        <v>241</v>
      </c>
      <c r="Y420" s="201" t="s">
        <v>97</v>
      </c>
      <c r="Z420" s="201" t="s">
        <v>491</v>
      </c>
      <c r="AA420" s="201">
        <v>3</v>
      </c>
      <c r="AB420" s="201">
        <v>10</v>
      </c>
      <c r="AC420" s="201"/>
      <c r="AD420" s="201"/>
      <c r="AE420" s="201"/>
      <c r="AF420" s="201"/>
      <c r="AG420" s="201">
        <v>30</v>
      </c>
      <c r="AH420" s="201"/>
      <c r="AI420" s="201"/>
      <c r="AJ420" s="204" t="s">
        <v>101</v>
      </c>
      <c r="AK420" s="201"/>
      <c r="AL420" s="201" t="s">
        <v>492</v>
      </c>
      <c r="AM420" s="201" t="s">
        <v>97</v>
      </c>
      <c r="AN420" s="202">
        <v>45672</v>
      </c>
      <c r="AO420" s="201" t="b">
        <f t="shared" si="13"/>
        <v>1</v>
      </c>
    </row>
    <row r="421" spans="1:41" x14ac:dyDescent="0.2">
      <c r="A421" s="201">
        <v>319</v>
      </c>
      <c r="B421" s="201">
        <v>346</v>
      </c>
      <c r="C421" s="201" t="s">
        <v>487</v>
      </c>
      <c r="D421" s="201" t="s">
        <v>488</v>
      </c>
      <c r="E421" s="201"/>
      <c r="F421" s="201" t="s">
        <v>596</v>
      </c>
      <c r="G421" s="201">
        <v>7200</v>
      </c>
      <c r="H421" s="201" t="s">
        <v>29</v>
      </c>
      <c r="I421" s="201" t="s">
        <v>278</v>
      </c>
      <c r="J421" s="201" t="s">
        <v>29</v>
      </c>
      <c r="K421" s="201">
        <v>7200</v>
      </c>
      <c r="L421" s="203">
        <f t="shared" si="12"/>
        <v>7200</v>
      </c>
      <c r="M421" s="202">
        <v>45170</v>
      </c>
      <c r="N421" s="201" t="s">
        <v>98</v>
      </c>
      <c r="O421" s="201" t="s">
        <v>270</v>
      </c>
      <c r="P421" s="201" t="s">
        <v>97</v>
      </c>
      <c r="Q421" s="224" t="s">
        <v>2539</v>
      </c>
      <c r="R421" s="201" t="s">
        <v>2540</v>
      </c>
      <c r="S421" s="201"/>
      <c r="T421" s="201" t="s">
        <v>239</v>
      </c>
      <c r="U421" s="201"/>
      <c r="V421" s="201" t="s">
        <v>650</v>
      </c>
      <c r="W421" s="201" t="s">
        <v>97</v>
      </c>
      <c r="X421" s="201" t="s">
        <v>612</v>
      </c>
      <c r="Y421" s="201" t="s">
        <v>97</v>
      </c>
      <c r="Z421" s="201" t="s">
        <v>491</v>
      </c>
      <c r="AA421" s="201">
        <v>3</v>
      </c>
      <c r="AB421" s="201">
        <v>10</v>
      </c>
      <c r="AC421" s="201"/>
      <c r="AD421" s="201"/>
      <c r="AE421" s="201"/>
      <c r="AF421" s="201"/>
      <c r="AG421" s="201">
        <v>30</v>
      </c>
      <c r="AH421" s="201"/>
      <c r="AI421" s="201"/>
      <c r="AJ421" s="204" t="s">
        <v>101</v>
      </c>
      <c r="AK421" s="201"/>
      <c r="AL421" s="201" t="s">
        <v>492</v>
      </c>
      <c r="AM421" s="201" t="s">
        <v>97</v>
      </c>
      <c r="AN421" s="202">
        <v>45672</v>
      </c>
      <c r="AO421" s="201" t="b">
        <f t="shared" si="13"/>
        <v>1</v>
      </c>
    </row>
    <row r="422" spans="1:41" x14ac:dyDescent="0.2">
      <c r="A422" s="201">
        <v>320</v>
      </c>
      <c r="B422" s="201" t="s">
        <v>2534</v>
      </c>
      <c r="C422" s="201" t="s">
        <v>2535</v>
      </c>
      <c r="D422" s="201" t="s">
        <v>2536</v>
      </c>
      <c r="E422" s="201"/>
      <c r="F422" s="201" t="s">
        <v>235</v>
      </c>
      <c r="G422" s="201">
        <v>30</v>
      </c>
      <c r="H422" s="201" t="s">
        <v>43</v>
      </c>
      <c r="I422" s="201" t="s">
        <v>278</v>
      </c>
      <c r="J422" s="201" t="s">
        <v>43</v>
      </c>
      <c r="K422" s="201">
        <v>30</v>
      </c>
      <c r="L422" s="203">
        <f t="shared" si="12"/>
        <v>30</v>
      </c>
      <c r="M422" s="202">
        <v>40081</v>
      </c>
      <c r="N422" s="201" t="s">
        <v>98</v>
      </c>
      <c r="O422" s="201" t="s">
        <v>270</v>
      </c>
      <c r="P422" s="201" t="s">
        <v>97</v>
      </c>
      <c r="Q422" s="211" t="s">
        <v>2537</v>
      </c>
      <c r="R422" s="201" t="s">
        <v>2538</v>
      </c>
      <c r="S422" s="201"/>
      <c r="T422" s="201" t="s">
        <v>349</v>
      </c>
      <c r="U422" s="201"/>
      <c r="V422" s="201" t="s">
        <v>2476</v>
      </c>
      <c r="W422" s="201" t="s">
        <v>97</v>
      </c>
      <c r="X422" s="201" t="s">
        <v>241</v>
      </c>
      <c r="Y422" s="201" t="s">
        <v>97</v>
      </c>
      <c r="Z422" s="201" t="s">
        <v>453</v>
      </c>
      <c r="AA422" s="201">
        <v>3</v>
      </c>
      <c r="AB422" s="201">
        <v>10</v>
      </c>
      <c r="AC422" s="201"/>
      <c r="AD422" s="201">
        <v>10</v>
      </c>
      <c r="AE422" s="201">
        <v>10</v>
      </c>
      <c r="AF422" s="201"/>
      <c r="AG422" s="201">
        <v>3000</v>
      </c>
      <c r="AH422" s="201"/>
      <c r="AI422" s="201"/>
      <c r="AJ422" s="204" t="s">
        <v>101</v>
      </c>
      <c r="AK422" s="201"/>
      <c r="AL422" s="201" t="s">
        <v>1872</v>
      </c>
      <c r="AM422" s="201" t="s">
        <v>97</v>
      </c>
      <c r="AN422" s="202">
        <v>45672</v>
      </c>
      <c r="AO422" s="201" t="b">
        <f t="shared" si="13"/>
        <v>1</v>
      </c>
    </row>
    <row r="423" spans="1:41" x14ac:dyDescent="0.2">
      <c r="A423" s="201">
        <v>321</v>
      </c>
      <c r="B423" s="201" t="s">
        <v>2481</v>
      </c>
      <c r="C423" s="201" t="s">
        <v>2482</v>
      </c>
      <c r="D423" s="201" t="s">
        <v>2483</v>
      </c>
      <c r="E423" s="201">
        <v>3</v>
      </c>
      <c r="F423" s="201" t="s">
        <v>235</v>
      </c>
      <c r="G423" s="201">
        <v>100</v>
      </c>
      <c r="H423" s="201" t="s">
        <v>45</v>
      </c>
      <c r="I423" s="201" t="s">
        <v>278</v>
      </c>
      <c r="J423" s="201" t="s">
        <v>45</v>
      </c>
      <c r="K423" s="201">
        <v>100</v>
      </c>
      <c r="L423" s="203">
        <f t="shared" si="12"/>
        <v>100</v>
      </c>
      <c r="M423" s="202">
        <v>45199</v>
      </c>
      <c r="N423" s="201" t="s">
        <v>98</v>
      </c>
      <c r="O423" s="201" t="s">
        <v>368</v>
      </c>
      <c r="P423" s="201" t="s">
        <v>97</v>
      </c>
      <c r="Q423" s="211" t="s">
        <v>2484</v>
      </c>
      <c r="R423" s="201" t="s">
        <v>2485</v>
      </c>
      <c r="S423" s="201"/>
      <c r="T423" s="201" t="s">
        <v>246</v>
      </c>
      <c r="U423" s="201"/>
      <c r="V423" s="201" t="s">
        <v>1589</v>
      </c>
      <c r="W423" s="201" t="s">
        <v>97</v>
      </c>
      <c r="X423" s="201" t="s">
        <v>241</v>
      </c>
      <c r="Y423" s="201" t="s">
        <v>97</v>
      </c>
      <c r="Z423" s="201" t="s">
        <v>453</v>
      </c>
      <c r="AA423" s="201">
        <v>3</v>
      </c>
      <c r="AB423" s="201">
        <v>10</v>
      </c>
      <c r="AC423" s="201">
        <v>10</v>
      </c>
      <c r="AD423" s="201"/>
      <c r="AE423" s="201">
        <v>10</v>
      </c>
      <c r="AF423" s="201"/>
      <c r="AG423" s="201">
        <v>3000</v>
      </c>
      <c r="AH423" s="201"/>
      <c r="AI423" s="201"/>
      <c r="AJ423" s="204" t="s">
        <v>101</v>
      </c>
      <c r="AK423" s="201"/>
      <c r="AL423" s="201" t="s">
        <v>2486</v>
      </c>
      <c r="AM423" s="201" t="s">
        <v>97</v>
      </c>
      <c r="AN423" s="202">
        <v>45672</v>
      </c>
      <c r="AO423" s="201" t="b">
        <f t="shared" si="13"/>
        <v>1</v>
      </c>
    </row>
    <row r="424" spans="1:41" x14ac:dyDescent="0.2">
      <c r="A424" s="201">
        <v>325</v>
      </c>
      <c r="B424" s="201">
        <v>329</v>
      </c>
      <c r="C424" s="201" t="s">
        <v>1275</v>
      </c>
      <c r="D424" s="201" t="s">
        <v>1276</v>
      </c>
      <c r="E424" s="201"/>
      <c r="F424" s="201" t="s">
        <v>235</v>
      </c>
      <c r="G424" s="201">
        <v>20</v>
      </c>
      <c r="H424" s="201" t="s">
        <v>47</v>
      </c>
      <c r="I424" s="201" t="s">
        <v>278</v>
      </c>
      <c r="J424" s="201" t="s">
        <v>47</v>
      </c>
      <c r="K424" s="201">
        <v>20</v>
      </c>
      <c r="L424" s="203">
        <f t="shared" si="12"/>
        <v>20</v>
      </c>
      <c r="M424" s="202">
        <v>37226</v>
      </c>
      <c r="N424" s="201" t="s">
        <v>884</v>
      </c>
      <c r="O424" s="201" t="s">
        <v>258</v>
      </c>
      <c r="P424" s="201" t="s">
        <v>97</v>
      </c>
      <c r="Q424" s="224" t="s">
        <v>2500</v>
      </c>
      <c r="R424" s="201" t="s">
        <v>2501</v>
      </c>
      <c r="S424" s="201"/>
      <c r="T424" s="201" t="s">
        <v>246</v>
      </c>
      <c r="U424" s="201" t="s">
        <v>2502</v>
      </c>
      <c r="V424" s="201" t="s">
        <v>1630</v>
      </c>
      <c r="W424" s="201" t="s">
        <v>97</v>
      </c>
      <c r="X424" s="201" t="s">
        <v>2503</v>
      </c>
      <c r="Y424" s="201" t="s">
        <v>97</v>
      </c>
      <c r="Z424" s="201" t="s">
        <v>464</v>
      </c>
      <c r="AA424" s="201">
        <v>3</v>
      </c>
      <c r="AB424" s="201">
        <v>10</v>
      </c>
      <c r="AC424" s="201">
        <v>10</v>
      </c>
      <c r="AD424" s="201">
        <v>10</v>
      </c>
      <c r="AE424" s="201"/>
      <c r="AF424" s="201"/>
      <c r="AG424" s="201">
        <v>3000</v>
      </c>
      <c r="AH424" s="201"/>
      <c r="AI424" s="201"/>
      <c r="AJ424" s="204" t="s">
        <v>101</v>
      </c>
      <c r="AK424" s="201" t="s">
        <v>2504</v>
      </c>
      <c r="AL424" s="201" t="s">
        <v>973</v>
      </c>
      <c r="AM424" s="201" t="s">
        <v>278</v>
      </c>
      <c r="AN424" s="202">
        <v>45672</v>
      </c>
      <c r="AO424" s="201" t="b">
        <f t="shared" si="13"/>
        <v>1</v>
      </c>
    </row>
    <row r="425" spans="1:41" x14ac:dyDescent="0.2">
      <c r="A425" s="201">
        <v>327</v>
      </c>
      <c r="B425" s="201">
        <v>334</v>
      </c>
      <c r="C425" s="201" t="s">
        <v>1278</v>
      </c>
      <c r="D425" s="201" t="s">
        <v>1279</v>
      </c>
      <c r="E425" s="201">
        <v>3</v>
      </c>
      <c r="F425" s="201" t="s">
        <v>235</v>
      </c>
      <c r="G425" s="201">
        <v>0.02</v>
      </c>
      <c r="H425" s="201" t="s">
        <v>45</v>
      </c>
      <c r="I425" s="201" t="s">
        <v>278</v>
      </c>
      <c r="J425" s="201" t="s">
        <v>45</v>
      </c>
      <c r="K425" s="201">
        <v>0.02</v>
      </c>
      <c r="L425" s="203">
        <f t="shared" si="12"/>
        <v>0.02</v>
      </c>
      <c r="M425" s="202">
        <v>40450</v>
      </c>
      <c r="N425" s="201" t="s">
        <v>98</v>
      </c>
      <c r="O425" s="201" t="s">
        <v>273</v>
      </c>
      <c r="P425" s="201" t="s">
        <v>97</v>
      </c>
      <c r="Q425" s="224" t="s">
        <v>2505</v>
      </c>
      <c r="R425" s="201" t="s">
        <v>2506</v>
      </c>
      <c r="S425" s="201"/>
      <c r="T425" s="201" t="s">
        <v>246</v>
      </c>
      <c r="U425" s="201"/>
      <c r="V425" s="201" t="s">
        <v>2507</v>
      </c>
      <c r="W425" s="201" t="s">
        <v>97</v>
      </c>
      <c r="X425" s="201" t="s">
        <v>757</v>
      </c>
      <c r="Y425" s="201" t="s">
        <v>97</v>
      </c>
      <c r="Z425" s="201" t="s">
        <v>453</v>
      </c>
      <c r="AA425" s="201">
        <v>3</v>
      </c>
      <c r="AB425" s="201">
        <v>10</v>
      </c>
      <c r="AC425" s="201">
        <v>10</v>
      </c>
      <c r="AD425" s="201"/>
      <c r="AE425" s="201">
        <v>10</v>
      </c>
      <c r="AF425" s="201"/>
      <c r="AG425" s="201">
        <v>3000</v>
      </c>
      <c r="AH425" s="201"/>
      <c r="AI425" s="201" t="s">
        <v>2508</v>
      </c>
      <c r="AJ425" s="204" t="s">
        <v>101</v>
      </c>
      <c r="AK425" s="201"/>
      <c r="AL425" s="201" t="s">
        <v>1282</v>
      </c>
      <c r="AM425" s="201" t="s">
        <v>97</v>
      </c>
      <c r="AN425" s="202">
        <v>45672</v>
      </c>
      <c r="AO425" s="201" t="b">
        <f t="shared" si="13"/>
        <v>1</v>
      </c>
    </row>
    <row r="426" spans="1:41" x14ac:dyDescent="0.2">
      <c r="A426" s="201">
        <v>327</v>
      </c>
      <c r="B426" s="201">
        <v>334</v>
      </c>
      <c r="C426" s="201" t="s">
        <v>1278</v>
      </c>
      <c r="D426" s="201" t="s">
        <v>1279</v>
      </c>
      <c r="E426" s="201">
        <v>3</v>
      </c>
      <c r="F426" s="201" t="s">
        <v>235</v>
      </c>
      <c r="G426" s="201">
        <v>0.02</v>
      </c>
      <c r="H426" s="201" t="s">
        <v>45</v>
      </c>
      <c r="I426" s="201" t="s">
        <v>278</v>
      </c>
      <c r="J426" s="201" t="s">
        <v>45</v>
      </c>
      <c r="K426" s="201">
        <v>0.02</v>
      </c>
      <c r="L426" s="203">
        <f t="shared" si="12"/>
        <v>0.02</v>
      </c>
      <c r="M426" s="202">
        <v>40450</v>
      </c>
      <c r="N426" s="201" t="s">
        <v>98</v>
      </c>
      <c r="O426" s="201" t="s">
        <v>363</v>
      </c>
      <c r="P426" s="201" t="s">
        <v>97</v>
      </c>
      <c r="Q426" s="224" t="s">
        <v>2505</v>
      </c>
      <c r="R426" s="201" t="s">
        <v>2506</v>
      </c>
      <c r="S426" s="201"/>
      <c r="T426" s="201" t="s">
        <v>246</v>
      </c>
      <c r="U426" s="201"/>
      <c r="V426" s="201" t="s">
        <v>2507</v>
      </c>
      <c r="W426" s="201" t="s">
        <v>97</v>
      </c>
      <c r="X426" s="201" t="s">
        <v>757</v>
      </c>
      <c r="Y426" s="201" t="s">
        <v>97</v>
      </c>
      <c r="Z426" s="201" t="s">
        <v>453</v>
      </c>
      <c r="AA426" s="201">
        <v>3</v>
      </c>
      <c r="AB426" s="201">
        <v>10</v>
      </c>
      <c r="AC426" s="201">
        <v>10</v>
      </c>
      <c r="AD426" s="201"/>
      <c r="AE426" s="201">
        <v>10</v>
      </c>
      <c r="AF426" s="201"/>
      <c r="AG426" s="201">
        <v>3000</v>
      </c>
      <c r="AH426" s="201"/>
      <c r="AI426" s="201" t="s">
        <v>2508</v>
      </c>
      <c r="AJ426" s="204" t="s">
        <v>101</v>
      </c>
      <c r="AK426" s="201"/>
      <c r="AL426" s="201" t="s">
        <v>1282</v>
      </c>
      <c r="AM426" s="201" t="s">
        <v>97</v>
      </c>
      <c r="AN426" s="202">
        <v>45672</v>
      </c>
      <c r="AO426" s="201" t="b">
        <f t="shared" si="13"/>
        <v>1</v>
      </c>
    </row>
    <row r="427" spans="1:41" x14ac:dyDescent="0.2">
      <c r="A427" s="201">
        <v>327</v>
      </c>
      <c r="B427" s="201">
        <v>334</v>
      </c>
      <c r="C427" s="201" t="s">
        <v>1278</v>
      </c>
      <c r="D427" s="201" t="s">
        <v>1279</v>
      </c>
      <c r="E427" s="201">
        <v>3</v>
      </c>
      <c r="F427" s="201" t="s">
        <v>235</v>
      </c>
      <c r="G427" s="201">
        <v>0.02</v>
      </c>
      <c r="H427" s="201" t="s">
        <v>45</v>
      </c>
      <c r="I427" s="201" t="s">
        <v>278</v>
      </c>
      <c r="J427" s="201" t="s">
        <v>45</v>
      </c>
      <c r="K427" s="201">
        <v>0.02</v>
      </c>
      <c r="L427" s="203">
        <f t="shared" si="12"/>
        <v>0.02</v>
      </c>
      <c r="M427" s="202">
        <v>40450</v>
      </c>
      <c r="N427" s="201" t="s">
        <v>98</v>
      </c>
      <c r="O427" s="201" t="s">
        <v>368</v>
      </c>
      <c r="P427" s="201" t="s">
        <v>97</v>
      </c>
      <c r="Q427" s="224" t="s">
        <v>2505</v>
      </c>
      <c r="R427" s="201" t="s">
        <v>2506</v>
      </c>
      <c r="S427" s="201"/>
      <c r="T427" s="201" t="s">
        <v>246</v>
      </c>
      <c r="U427" s="201"/>
      <c r="V427" s="201" t="s">
        <v>2507</v>
      </c>
      <c r="W427" s="201" t="s">
        <v>97</v>
      </c>
      <c r="X427" s="201" t="s">
        <v>757</v>
      </c>
      <c r="Y427" s="201" t="s">
        <v>97</v>
      </c>
      <c r="Z427" s="201" t="s">
        <v>453</v>
      </c>
      <c r="AA427" s="201">
        <v>3</v>
      </c>
      <c r="AB427" s="201">
        <v>10</v>
      </c>
      <c r="AC427" s="201">
        <v>10</v>
      </c>
      <c r="AD427" s="201"/>
      <c r="AE427" s="201">
        <v>10</v>
      </c>
      <c r="AF427" s="201"/>
      <c r="AG427" s="201">
        <v>3000</v>
      </c>
      <c r="AH427" s="201"/>
      <c r="AI427" s="201" t="s">
        <v>2508</v>
      </c>
      <c r="AJ427" s="204" t="s">
        <v>101</v>
      </c>
      <c r="AK427" s="201"/>
      <c r="AL427" s="201" t="s">
        <v>1282</v>
      </c>
      <c r="AM427" s="201" t="s">
        <v>97</v>
      </c>
      <c r="AN427" s="202">
        <v>45672</v>
      </c>
      <c r="AO427" s="201" t="b">
        <f t="shared" si="13"/>
        <v>1</v>
      </c>
    </row>
    <row r="428" spans="1:41" x14ac:dyDescent="0.2">
      <c r="A428" s="201">
        <v>329</v>
      </c>
      <c r="B428" s="201">
        <v>337</v>
      </c>
      <c r="C428" s="201" t="s">
        <v>2509</v>
      </c>
      <c r="D428" s="201" t="s">
        <v>3436</v>
      </c>
      <c r="E428" s="201"/>
      <c r="F428" s="201" t="s">
        <v>235</v>
      </c>
      <c r="G428" s="201">
        <v>3000</v>
      </c>
      <c r="H428" s="201" t="s">
        <v>43</v>
      </c>
      <c r="I428" s="201" t="s">
        <v>278</v>
      </c>
      <c r="J428" s="201" t="s">
        <v>43</v>
      </c>
      <c r="K428" s="201">
        <v>3000</v>
      </c>
      <c r="L428" s="203">
        <f t="shared" si="12"/>
        <v>3000</v>
      </c>
      <c r="M428" s="202">
        <v>37736</v>
      </c>
      <c r="N428" s="201" t="s">
        <v>2510</v>
      </c>
      <c r="O428" s="201" t="s">
        <v>353</v>
      </c>
      <c r="P428" s="201" t="s">
        <v>97</v>
      </c>
      <c r="Q428" s="224" t="s">
        <v>2511</v>
      </c>
      <c r="R428" s="201" t="s">
        <v>2512</v>
      </c>
      <c r="S428" s="201"/>
      <c r="T428" s="201" t="s">
        <v>253</v>
      </c>
      <c r="U428" s="201"/>
      <c r="V428" s="201" t="s">
        <v>2513</v>
      </c>
      <c r="W428" s="201" t="s">
        <v>97</v>
      </c>
      <c r="X428" s="201" t="s">
        <v>612</v>
      </c>
      <c r="Y428" s="201" t="s">
        <v>97</v>
      </c>
      <c r="Z428" s="201" t="s">
        <v>453</v>
      </c>
      <c r="AA428" s="201">
        <v>3</v>
      </c>
      <c r="AB428" s="201">
        <v>10</v>
      </c>
      <c r="AC428" s="201"/>
      <c r="AD428" s="201"/>
      <c r="AE428" s="201">
        <v>10</v>
      </c>
      <c r="AF428" s="201"/>
      <c r="AG428" s="201">
        <v>300</v>
      </c>
      <c r="AH428" s="201"/>
      <c r="AI428" s="201"/>
      <c r="AJ428" s="204" t="s">
        <v>101</v>
      </c>
      <c r="AK428" s="201" t="s">
        <v>2514</v>
      </c>
      <c r="AL428" s="201" t="s">
        <v>973</v>
      </c>
      <c r="AM428" s="201" t="s">
        <v>278</v>
      </c>
      <c r="AN428" s="202">
        <v>45672</v>
      </c>
      <c r="AO428" s="201" t="b">
        <f t="shared" si="13"/>
        <v>1</v>
      </c>
    </row>
    <row r="429" spans="1:41" x14ac:dyDescent="0.2">
      <c r="A429" s="201">
        <v>330</v>
      </c>
      <c r="B429" s="201">
        <v>338</v>
      </c>
      <c r="C429" s="201" t="s">
        <v>2522</v>
      </c>
      <c r="D429" s="201" t="s">
        <v>2523</v>
      </c>
      <c r="E429" s="201">
        <v>3</v>
      </c>
      <c r="F429" s="201" t="s">
        <v>235</v>
      </c>
      <c r="G429" s="201">
        <v>2</v>
      </c>
      <c r="H429" s="201" t="s">
        <v>45</v>
      </c>
      <c r="I429" s="201" t="s">
        <v>278</v>
      </c>
      <c r="J429" s="201" t="s">
        <v>45</v>
      </c>
      <c r="K429" s="201">
        <v>2</v>
      </c>
      <c r="L429" s="203">
        <f t="shared" si="12"/>
        <v>2</v>
      </c>
      <c r="M429" s="202">
        <v>41183</v>
      </c>
      <c r="N429" s="201" t="s">
        <v>98</v>
      </c>
      <c r="O429" s="201" t="s">
        <v>236</v>
      </c>
      <c r="P429" s="201" t="s">
        <v>97</v>
      </c>
      <c r="Q429" s="224" t="s">
        <v>2524</v>
      </c>
      <c r="R429" s="201" t="s">
        <v>2525</v>
      </c>
      <c r="S429" s="201"/>
      <c r="T429" s="201" t="s">
        <v>253</v>
      </c>
      <c r="U429" s="201"/>
      <c r="V429" s="201" t="s">
        <v>2175</v>
      </c>
      <c r="W429" s="201" t="s">
        <v>97</v>
      </c>
      <c r="X429" s="201" t="s">
        <v>241</v>
      </c>
      <c r="Y429" s="201" t="s">
        <v>97</v>
      </c>
      <c r="Z429" s="201" t="s">
        <v>453</v>
      </c>
      <c r="AA429" s="201">
        <v>3</v>
      </c>
      <c r="AB429" s="201">
        <v>10</v>
      </c>
      <c r="AC429" s="201"/>
      <c r="AD429" s="201">
        <v>10</v>
      </c>
      <c r="AE429" s="201">
        <v>10</v>
      </c>
      <c r="AF429" s="201"/>
      <c r="AG429" s="201">
        <v>3000</v>
      </c>
      <c r="AH429" s="201"/>
      <c r="AI429" s="201" t="s">
        <v>1641</v>
      </c>
      <c r="AJ429" s="204" t="s">
        <v>101</v>
      </c>
      <c r="AK429" s="201"/>
      <c r="AL429" s="201" t="s">
        <v>2526</v>
      </c>
      <c r="AM429" s="201" t="s">
        <v>97</v>
      </c>
      <c r="AN429" s="202">
        <v>45672</v>
      </c>
      <c r="AO429" s="201" t="b">
        <f t="shared" si="13"/>
        <v>1</v>
      </c>
    </row>
    <row r="430" spans="1:41" x14ac:dyDescent="0.2">
      <c r="A430" s="201">
        <v>332</v>
      </c>
      <c r="B430" s="201">
        <v>339</v>
      </c>
      <c r="C430" s="201" t="s">
        <v>2527</v>
      </c>
      <c r="D430" s="201" t="s">
        <v>2528</v>
      </c>
      <c r="E430" s="201"/>
      <c r="F430" s="201" t="s">
        <v>235</v>
      </c>
      <c r="G430" s="201">
        <v>700</v>
      </c>
      <c r="H430" s="201" t="s">
        <v>43</v>
      </c>
      <c r="I430" s="201" t="s">
        <v>278</v>
      </c>
      <c r="J430" s="201" t="s">
        <v>43</v>
      </c>
      <c r="K430" s="201">
        <v>700</v>
      </c>
      <c r="L430" s="203">
        <f t="shared" si="12"/>
        <v>700</v>
      </c>
      <c r="M430" s="202">
        <v>35856</v>
      </c>
      <c r="N430" s="201" t="s">
        <v>250</v>
      </c>
      <c r="O430" s="201" t="s">
        <v>236</v>
      </c>
      <c r="P430" s="201" t="s">
        <v>97</v>
      </c>
      <c r="Q430" s="224" t="s">
        <v>2529</v>
      </c>
      <c r="R430" s="201" t="s">
        <v>2530</v>
      </c>
      <c r="S430" s="201"/>
      <c r="T430" s="201" t="s">
        <v>239</v>
      </c>
      <c r="U430" s="201"/>
      <c r="V430" s="201" t="s">
        <v>240</v>
      </c>
      <c r="W430" s="201" t="s">
        <v>97</v>
      </c>
      <c r="X430" s="201" t="s">
        <v>241</v>
      </c>
      <c r="Y430" s="201" t="s">
        <v>97</v>
      </c>
      <c r="Z430" s="201" t="s">
        <v>2531</v>
      </c>
      <c r="AA430" s="201">
        <v>3</v>
      </c>
      <c r="AB430" s="201">
        <v>3</v>
      </c>
      <c r="AC430" s="201"/>
      <c r="AD430" s="201"/>
      <c r="AE430" s="201"/>
      <c r="AF430" s="201"/>
      <c r="AG430" s="201">
        <v>10</v>
      </c>
      <c r="AH430" s="201"/>
      <c r="AI430" s="201"/>
      <c r="AJ430" s="204" t="s">
        <v>101</v>
      </c>
      <c r="AK430" s="201" t="s">
        <v>473</v>
      </c>
      <c r="AL430" s="201" t="s">
        <v>973</v>
      </c>
      <c r="AM430" s="201" t="s">
        <v>278</v>
      </c>
      <c r="AN430" s="202">
        <v>45672</v>
      </c>
      <c r="AO430" s="201" t="b">
        <f t="shared" si="13"/>
        <v>1</v>
      </c>
    </row>
    <row r="431" spans="1:41" x14ac:dyDescent="0.2">
      <c r="A431" s="201">
        <v>347</v>
      </c>
      <c r="B431" s="201">
        <v>572</v>
      </c>
      <c r="C431" s="201">
        <v>572</v>
      </c>
      <c r="D431" s="201" t="s">
        <v>2541</v>
      </c>
      <c r="E431" s="201">
        <v>1</v>
      </c>
      <c r="F431" s="201" t="s">
        <v>235</v>
      </c>
      <c r="G431" s="201">
        <v>0.03</v>
      </c>
      <c r="H431" s="201" t="s">
        <v>29</v>
      </c>
      <c r="I431" s="201" t="s">
        <v>278</v>
      </c>
      <c r="J431" s="201" t="s">
        <v>29</v>
      </c>
      <c r="K431" s="201">
        <v>0.03</v>
      </c>
      <c r="L431" s="203">
        <f t="shared" si="12"/>
        <v>0.03</v>
      </c>
      <c r="M431" s="202">
        <v>38231</v>
      </c>
      <c r="N431" s="201" t="s">
        <v>250</v>
      </c>
      <c r="O431" s="201" t="s">
        <v>236</v>
      </c>
      <c r="P431" s="201" t="s">
        <v>97</v>
      </c>
      <c r="Q431" s="224" t="s">
        <v>2542</v>
      </c>
      <c r="R431" s="201" t="s">
        <v>2543</v>
      </c>
      <c r="S431" s="201"/>
      <c r="T431" s="201" t="s">
        <v>283</v>
      </c>
      <c r="U431" s="201"/>
      <c r="V431" s="201" t="s">
        <v>240</v>
      </c>
      <c r="W431" s="201" t="s">
        <v>97</v>
      </c>
      <c r="X431" s="201" t="s">
        <v>241</v>
      </c>
      <c r="Y431" s="201" t="s">
        <v>97</v>
      </c>
      <c r="Z431" s="201" t="s">
        <v>2544</v>
      </c>
      <c r="AA431" s="201">
        <v>3</v>
      </c>
      <c r="AB431" s="201">
        <v>10</v>
      </c>
      <c r="AC431" s="201">
        <v>1</v>
      </c>
      <c r="AD431" s="201">
        <v>1</v>
      </c>
      <c r="AE431" s="201">
        <v>1</v>
      </c>
      <c r="AF431" s="201"/>
      <c r="AG431" s="201">
        <v>30</v>
      </c>
      <c r="AH431" s="201"/>
      <c r="AI431" s="201" t="s">
        <v>3506</v>
      </c>
      <c r="AJ431" s="204" t="s">
        <v>101</v>
      </c>
      <c r="AK431" s="201"/>
      <c r="AL431" s="201" t="s">
        <v>977</v>
      </c>
      <c r="AM431" s="201" t="s">
        <v>278</v>
      </c>
      <c r="AN431" s="202">
        <v>45672</v>
      </c>
      <c r="AO431" s="201" t="b">
        <f t="shared" si="13"/>
        <v>1</v>
      </c>
    </row>
    <row r="432" spans="1:41" x14ac:dyDescent="0.2">
      <c r="A432" s="201">
        <v>352</v>
      </c>
      <c r="B432" s="201">
        <v>365</v>
      </c>
      <c r="C432" s="201" t="s">
        <v>812</v>
      </c>
      <c r="D432" s="201" t="s">
        <v>813</v>
      </c>
      <c r="E432" s="201"/>
      <c r="F432" s="201" t="s">
        <v>235</v>
      </c>
      <c r="G432" s="201">
        <v>1.4E-2</v>
      </c>
      <c r="H432" s="201" t="s">
        <v>47</v>
      </c>
      <c r="I432" s="201" t="s">
        <v>278</v>
      </c>
      <c r="J432" s="201" t="s">
        <v>47</v>
      </c>
      <c r="K432" s="201">
        <v>1.4E-2</v>
      </c>
      <c r="L432" s="203">
        <f t="shared" si="12"/>
        <v>1.4E-2</v>
      </c>
      <c r="M432" s="202">
        <v>40969</v>
      </c>
      <c r="N432" s="201" t="s">
        <v>250</v>
      </c>
      <c r="O432" s="201" t="s">
        <v>280</v>
      </c>
      <c r="P432" s="201" t="s">
        <v>97</v>
      </c>
      <c r="Q432" s="224" t="s">
        <v>2545</v>
      </c>
      <c r="R432" s="201" t="s">
        <v>2546</v>
      </c>
      <c r="S432" s="201"/>
      <c r="T432" s="201" t="s">
        <v>349</v>
      </c>
      <c r="U432" s="201"/>
      <c r="V432" s="201" t="s">
        <v>2489</v>
      </c>
      <c r="W432" s="201" t="s">
        <v>97</v>
      </c>
      <c r="X432" s="201" t="s">
        <v>241</v>
      </c>
      <c r="Y432" s="201" t="s">
        <v>97</v>
      </c>
      <c r="Z432" s="201" t="s">
        <v>2547</v>
      </c>
      <c r="AA432" s="201">
        <v>3</v>
      </c>
      <c r="AB432" s="201">
        <v>30</v>
      </c>
      <c r="AC432" s="201"/>
      <c r="AD432" s="201"/>
      <c r="AE432" s="201"/>
      <c r="AF432" s="201"/>
      <c r="AG432" s="201">
        <v>100</v>
      </c>
      <c r="AH432" s="201"/>
      <c r="AI432" s="201"/>
      <c r="AJ432" s="204" t="s">
        <v>101</v>
      </c>
      <c r="AK432" s="201" t="s">
        <v>273</v>
      </c>
      <c r="AL432" s="201" t="s">
        <v>2548</v>
      </c>
      <c r="AM432" s="201" t="s">
        <v>278</v>
      </c>
      <c r="AN432" s="202">
        <v>45672</v>
      </c>
      <c r="AO432" s="201" t="b">
        <f t="shared" si="13"/>
        <v>1</v>
      </c>
    </row>
    <row r="433" spans="1:41" x14ac:dyDescent="0.2">
      <c r="A433" s="201">
        <v>352</v>
      </c>
      <c r="B433" s="201">
        <v>365</v>
      </c>
      <c r="C433" s="201" t="s">
        <v>812</v>
      </c>
      <c r="D433" s="201" t="s">
        <v>813</v>
      </c>
      <c r="E433" s="201"/>
      <c r="F433" s="201" t="s">
        <v>235</v>
      </c>
      <c r="G433" s="201">
        <v>1.4E-2</v>
      </c>
      <c r="H433" s="201" t="s">
        <v>47</v>
      </c>
      <c r="I433" s="201" t="s">
        <v>278</v>
      </c>
      <c r="J433" s="201" t="s">
        <v>47</v>
      </c>
      <c r="K433" s="201">
        <v>1.4E-2</v>
      </c>
      <c r="L433" s="203">
        <f t="shared" si="12"/>
        <v>1.4E-2</v>
      </c>
      <c r="M433" s="202">
        <v>40969</v>
      </c>
      <c r="N433" s="201" t="s">
        <v>250</v>
      </c>
      <c r="O433" s="201" t="s">
        <v>236</v>
      </c>
      <c r="P433" s="201" t="s">
        <v>97</v>
      </c>
      <c r="Q433" s="224" t="s">
        <v>2545</v>
      </c>
      <c r="R433" s="201" t="s">
        <v>2546</v>
      </c>
      <c r="S433" s="201"/>
      <c r="T433" s="201" t="s">
        <v>349</v>
      </c>
      <c r="U433" s="201"/>
      <c r="V433" s="201" t="s">
        <v>2489</v>
      </c>
      <c r="W433" s="201" t="s">
        <v>97</v>
      </c>
      <c r="X433" s="201" t="s">
        <v>241</v>
      </c>
      <c r="Y433" s="201" t="s">
        <v>97</v>
      </c>
      <c r="Z433" s="201" t="s">
        <v>2547</v>
      </c>
      <c r="AA433" s="201">
        <v>3</v>
      </c>
      <c r="AB433" s="201">
        <v>30</v>
      </c>
      <c r="AC433" s="201"/>
      <c r="AD433" s="201"/>
      <c r="AE433" s="201"/>
      <c r="AF433" s="201"/>
      <c r="AG433" s="201">
        <v>100</v>
      </c>
      <c r="AH433" s="201"/>
      <c r="AI433" s="201"/>
      <c r="AJ433" s="204" t="s">
        <v>101</v>
      </c>
      <c r="AK433" s="201" t="s">
        <v>273</v>
      </c>
      <c r="AL433" s="201" t="s">
        <v>2548</v>
      </c>
      <c r="AM433" s="201" t="s">
        <v>278</v>
      </c>
      <c r="AN433" s="202">
        <v>45672</v>
      </c>
      <c r="AO433" s="201" t="b">
        <f t="shared" si="13"/>
        <v>1</v>
      </c>
    </row>
    <row r="434" spans="1:41" x14ac:dyDescent="0.2">
      <c r="A434" s="201">
        <v>352</v>
      </c>
      <c r="B434" s="201">
        <v>365</v>
      </c>
      <c r="C434" s="201" t="s">
        <v>812</v>
      </c>
      <c r="D434" s="201" t="s">
        <v>813</v>
      </c>
      <c r="E434" s="201"/>
      <c r="F434" s="201" t="s">
        <v>596</v>
      </c>
      <c r="G434" s="201">
        <v>0.1</v>
      </c>
      <c r="H434" s="201" t="s">
        <v>29</v>
      </c>
      <c r="I434" s="201" t="s">
        <v>97</v>
      </c>
      <c r="J434" s="201" t="s">
        <v>47</v>
      </c>
      <c r="K434" s="201">
        <v>0.2</v>
      </c>
      <c r="L434" s="203">
        <f t="shared" si="12"/>
        <v>0.2</v>
      </c>
      <c r="M434" s="202">
        <v>40969</v>
      </c>
      <c r="N434" s="201" t="s">
        <v>267</v>
      </c>
      <c r="O434" s="201" t="s">
        <v>280</v>
      </c>
      <c r="P434" s="201" t="s">
        <v>97</v>
      </c>
      <c r="Q434" s="224" t="s">
        <v>820</v>
      </c>
      <c r="R434" s="201" t="s">
        <v>821</v>
      </c>
      <c r="S434" s="201"/>
      <c r="T434" s="201" t="s">
        <v>239</v>
      </c>
      <c r="U434" s="201"/>
      <c r="V434" s="201" t="s">
        <v>822</v>
      </c>
      <c r="W434" s="201" t="s">
        <v>97</v>
      </c>
      <c r="X434" s="201" t="s">
        <v>823</v>
      </c>
      <c r="Y434" s="201" t="s">
        <v>278</v>
      </c>
      <c r="Z434" s="201"/>
      <c r="AA434" s="201">
        <v>10</v>
      </c>
      <c r="AB434" s="201">
        <v>30</v>
      </c>
      <c r="AC434" s="201">
        <v>3</v>
      </c>
      <c r="AD434" s="201"/>
      <c r="AE434" s="201"/>
      <c r="AF434" s="201"/>
      <c r="AG434" s="201">
        <v>1000</v>
      </c>
      <c r="AH434" s="201"/>
      <c r="AI434" s="201"/>
      <c r="AJ434" s="204" t="s">
        <v>101</v>
      </c>
      <c r="AK434" s="201" t="s">
        <v>236</v>
      </c>
      <c r="AL434" s="201" t="s">
        <v>818</v>
      </c>
      <c r="AM434" s="201" t="s">
        <v>97</v>
      </c>
      <c r="AN434" s="202">
        <v>45672</v>
      </c>
      <c r="AO434" s="201" t="b">
        <f t="shared" si="13"/>
        <v>0</v>
      </c>
    </row>
    <row r="435" spans="1:41" x14ac:dyDescent="0.2">
      <c r="A435" s="201">
        <v>352</v>
      </c>
      <c r="B435" s="201">
        <v>365</v>
      </c>
      <c r="C435" s="201" t="s">
        <v>812</v>
      </c>
      <c r="D435" s="201" t="s">
        <v>813</v>
      </c>
      <c r="E435" s="201"/>
      <c r="F435" s="201" t="s">
        <v>596</v>
      </c>
      <c r="G435" s="201">
        <v>0.1</v>
      </c>
      <c r="H435" s="201" t="s">
        <v>29</v>
      </c>
      <c r="I435" s="201" t="s">
        <v>97</v>
      </c>
      <c r="J435" s="201" t="s">
        <v>29</v>
      </c>
      <c r="K435" s="201">
        <v>0.1</v>
      </c>
      <c r="L435" s="203">
        <f t="shared" si="12"/>
        <v>0.1</v>
      </c>
      <c r="M435" s="202">
        <v>45566</v>
      </c>
      <c r="N435" s="201" t="s">
        <v>98</v>
      </c>
      <c r="O435" s="201" t="s">
        <v>236</v>
      </c>
      <c r="P435" s="201" t="s">
        <v>97</v>
      </c>
      <c r="Q435" s="224" t="s">
        <v>814</v>
      </c>
      <c r="R435" s="201" t="s">
        <v>815</v>
      </c>
      <c r="S435" s="201"/>
      <c r="T435" s="201" t="s">
        <v>246</v>
      </c>
      <c r="U435" s="201"/>
      <c r="V435" s="201" t="s">
        <v>816</v>
      </c>
      <c r="W435" s="201" t="s">
        <v>97</v>
      </c>
      <c r="X435" s="201" t="s">
        <v>707</v>
      </c>
      <c r="Y435" s="201" t="s">
        <v>97</v>
      </c>
      <c r="Z435" s="201" t="s">
        <v>817</v>
      </c>
      <c r="AA435" s="201">
        <v>3</v>
      </c>
      <c r="AB435" s="201">
        <v>10</v>
      </c>
      <c r="AC435" s="201">
        <v>10</v>
      </c>
      <c r="AD435" s="201"/>
      <c r="AE435" s="201"/>
      <c r="AF435" s="201"/>
      <c r="AG435" s="201">
        <v>300</v>
      </c>
      <c r="AH435" s="201"/>
      <c r="AI435" s="201" t="s">
        <v>818</v>
      </c>
      <c r="AJ435" s="205" t="s">
        <v>819</v>
      </c>
      <c r="AK435" s="201"/>
      <c r="AL435" s="201" t="s">
        <v>818</v>
      </c>
      <c r="AM435" s="201" t="s">
        <v>97</v>
      </c>
      <c r="AN435" s="202">
        <v>45672</v>
      </c>
      <c r="AO435" s="201" t="b">
        <f t="shared" si="13"/>
        <v>1</v>
      </c>
    </row>
    <row r="436" spans="1:41" x14ac:dyDescent="0.2">
      <c r="A436" s="201">
        <v>353</v>
      </c>
      <c r="B436" s="201">
        <v>366</v>
      </c>
      <c r="C436" s="201" t="s">
        <v>148</v>
      </c>
      <c r="D436" s="201" t="s">
        <v>149</v>
      </c>
      <c r="E436" s="201"/>
      <c r="F436" s="201" t="s">
        <v>235</v>
      </c>
      <c r="G436" s="201">
        <v>0.02</v>
      </c>
      <c r="H436" s="201" t="s">
        <v>47</v>
      </c>
      <c r="I436" s="201" t="s">
        <v>278</v>
      </c>
      <c r="J436" s="201" t="s">
        <v>47</v>
      </c>
      <c r="K436" s="201">
        <v>0.02</v>
      </c>
      <c r="L436" s="203">
        <f t="shared" si="12"/>
        <v>0.02</v>
      </c>
      <c r="M436" s="202">
        <v>40969</v>
      </c>
      <c r="N436" s="201" t="s">
        <v>98</v>
      </c>
      <c r="O436" s="201" t="s">
        <v>236</v>
      </c>
      <c r="P436" s="201" t="s">
        <v>97</v>
      </c>
      <c r="Q436" s="224" t="s">
        <v>2549</v>
      </c>
      <c r="R436" s="201" t="s">
        <v>2550</v>
      </c>
      <c r="S436" s="201"/>
      <c r="T436" s="201" t="s">
        <v>349</v>
      </c>
      <c r="U436" s="201"/>
      <c r="V436" s="201" t="s">
        <v>365</v>
      </c>
      <c r="W436" s="201" t="s">
        <v>97</v>
      </c>
      <c r="X436" s="201" t="s">
        <v>241</v>
      </c>
      <c r="Y436" s="201" t="s">
        <v>97</v>
      </c>
      <c r="Z436" s="201" t="s">
        <v>2551</v>
      </c>
      <c r="AA436" s="201">
        <v>3</v>
      </c>
      <c r="AB436" s="201">
        <v>30</v>
      </c>
      <c r="AC436" s="201"/>
      <c r="AD436" s="201"/>
      <c r="AE436" s="201"/>
      <c r="AF436" s="201"/>
      <c r="AG436" s="201">
        <v>100</v>
      </c>
      <c r="AH436" s="201"/>
      <c r="AI436" s="201" t="s">
        <v>2552</v>
      </c>
      <c r="AJ436" s="204" t="s">
        <v>101</v>
      </c>
      <c r="AK436" s="201"/>
      <c r="AL436" s="201" t="s">
        <v>2553</v>
      </c>
      <c r="AM436" s="201" t="s">
        <v>278</v>
      </c>
      <c r="AN436" s="202">
        <v>45672</v>
      </c>
      <c r="AO436" s="201" t="b">
        <f t="shared" si="13"/>
        <v>1</v>
      </c>
    </row>
    <row r="437" spans="1:41" x14ac:dyDescent="0.2">
      <c r="A437" s="201">
        <v>353</v>
      </c>
      <c r="B437" s="201">
        <v>366</v>
      </c>
      <c r="C437" s="201" t="s">
        <v>148</v>
      </c>
      <c r="D437" s="201" t="s">
        <v>149</v>
      </c>
      <c r="E437" s="201"/>
      <c r="F437" s="201" t="s">
        <v>596</v>
      </c>
      <c r="G437" s="201">
        <v>0.1</v>
      </c>
      <c r="H437" s="201" t="s">
        <v>29</v>
      </c>
      <c r="I437" s="201" t="s">
        <v>97</v>
      </c>
      <c r="J437" s="201" t="s">
        <v>47</v>
      </c>
      <c r="K437" s="201">
        <v>0.2</v>
      </c>
      <c r="L437" s="203">
        <f t="shared" si="12"/>
        <v>0.2</v>
      </c>
      <c r="M437" s="202">
        <v>40969</v>
      </c>
      <c r="N437" s="201" t="s">
        <v>267</v>
      </c>
      <c r="O437" s="201" t="s">
        <v>280</v>
      </c>
      <c r="P437" s="201" t="s">
        <v>97</v>
      </c>
      <c r="Q437" s="224" t="s">
        <v>820</v>
      </c>
      <c r="R437" s="201" t="s">
        <v>821</v>
      </c>
      <c r="S437" s="201"/>
      <c r="T437" s="201" t="s">
        <v>239</v>
      </c>
      <c r="U437" s="201"/>
      <c r="V437" s="201" t="s">
        <v>822</v>
      </c>
      <c r="W437" s="201" t="s">
        <v>97</v>
      </c>
      <c r="X437" s="201" t="s">
        <v>823</v>
      </c>
      <c r="Y437" s="201" t="s">
        <v>278</v>
      </c>
      <c r="Z437" s="201"/>
      <c r="AA437" s="201">
        <v>10</v>
      </c>
      <c r="AB437" s="201">
        <v>30</v>
      </c>
      <c r="AC437" s="201">
        <v>3</v>
      </c>
      <c r="AD437" s="201"/>
      <c r="AE437" s="201"/>
      <c r="AF437" s="201"/>
      <c r="AG437" s="201">
        <v>1000</v>
      </c>
      <c r="AH437" s="201"/>
      <c r="AI437" s="201"/>
      <c r="AJ437" s="211" t="s">
        <v>157</v>
      </c>
      <c r="AK437" s="201" t="s">
        <v>236</v>
      </c>
      <c r="AL437" s="201" t="s">
        <v>818</v>
      </c>
      <c r="AM437" s="201" t="s">
        <v>97</v>
      </c>
      <c r="AN437" s="202">
        <v>45672</v>
      </c>
      <c r="AO437" s="201" t="b">
        <f t="shared" si="13"/>
        <v>0</v>
      </c>
    </row>
    <row r="438" spans="1:41" x14ac:dyDescent="0.2">
      <c r="A438" s="201">
        <v>353</v>
      </c>
      <c r="B438" s="201">
        <v>366</v>
      </c>
      <c r="C438" s="201" t="s">
        <v>148</v>
      </c>
      <c r="D438" s="201" t="s">
        <v>149</v>
      </c>
      <c r="E438" s="201"/>
      <c r="F438" s="201" t="s">
        <v>596</v>
      </c>
      <c r="G438" s="201">
        <v>0.1</v>
      </c>
      <c r="H438" s="201" t="s">
        <v>29</v>
      </c>
      <c r="I438" s="201" t="s">
        <v>97</v>
      </c>
      <c r="J438" s="201" t="s">
        <v>29</v>
      </c>
      <c r="K438" s="201">
        <v>0.1</v>
      </c>
      <c r="L438" s="203">
        <f t="shared" si="12"/>
        <v>0.1</v>
      </c>
      <c r="M438" s="202">
        <v>45566</v>
      </c>
      <c r="N438" s="201" t="s">
        <v>98</v>
      </c>
      <c r="O438" s="201" t="s">
        <v>236</v>
      </c>
      <c r="P438" s="201" t="s">
        <v>97</v>
      </c>
      <c r="Q438" s="224" t="s">
        <v>814</v>
      </c>
      <c r="R438" s="201" t="s">
        <v>815</v>
      </c>
      <c r="S438" s="201"/>
      <c r="T438" s="201" t="s">
        <v>246</v>
      </c>
      <c r="U438" s="201"/>
      <c r="V438" s="201" t="s">
        <v>816</v>
      </c>
      <c r="W438" s="201" t="s">
        <v>97</v>
      </c>
      <c r="X438" s="201" t="s">
        <v>707</v>
      </c>
      <c r="Y438" s="201" t="s">
        <v>97</v>
      </c>
      <c r="Z438" s="201" t="s">
        <v>817</v>
      </c>
      <c r="AA438" s="201">
        <v>3</v>
      </c>
      <c r="AB438" s="201">
        <v>10</v>
      </c>
      <c r="AC438" s="201">
        <v>10</v>
      </c>
      <c r="AD438" s="201"/>
      <c r="AE438" s="201"/>
      <c r="AF438" s="201"/>
      <c r="AG438" s="201">
        <v>300</v>
      </c>
      <c r="AH438" s="201"/>
      <c r="AI438" s="201" t="s">
        <v>824</v>
      </c>
      <c r="AJ438" s="205" t="s">
        <v>819</v>
      </c>
      <c r="AK438" s="201"/>
      <c r="AL438" s="201" t="s">
        <v>818</v>
      </c>
      <c r="AM438" s="201" t="s">
        <v>97</v>
      </c>
      <c r="AN438" s="202">
        <v>45672</v>
      </c>
      <c r="AO438" s="201" t="b">
        <f t="shared" si="13"/>
        <v>1</v>
      </c>
    </row>
    <row r="439" spans="1:41" x14ac:dyDescent="0.2">
      <c r="A439" s="201">
        <v>355</v>
      </c>
      <c r="B439" s="201">
        <v>377</v>
      </c>
      <c r="C439" s="201" t="s">
        <v>2559</v>
      </c>
      <c r="D439" s="201" t="s">
        <v>2560</v>
      </c>
      <c r="E439" s="201"/>
      <c r="F439" s="201" t="s">
        <v>596</v>
      </c>
      <c r="G439" s="201">
        <v>86</v>
      </c>
      <c r="H439" s="201" t="s">
        <v>47</v>
      </c>
      <c r="I439" s="201" t="s">
        <v>278</v>
      </c>
      <c r="J439" s="201" t="s">
        <v>47</v>
      </c>
      <c r="K439" s="201">
        <v>86</v>
      </c>
      <c r="L439" s="203">
        <f t="shared" si="12"/>
        <v>86</v>
      </c>
      <c r="M439" s="202">
        <v>36251</v>
      </c>
      <c r="N439" s="201" t="s">
        <v>108</v>
      </c>
      <c r="O439" s="201" t="s">
        <v>236</v>
      </c>
      <c r="P439" s="201" t="s">
        <v>97</v>
      </c>
      <c r="Q439" s="224" t="s">
        <v>2561</v>
      </c>
      <c r="R439" s="201" t="s">
        <v>2562</v>
      </c>
      <c r="S439" s="201"/>
      <c r="T439" s="201" t="s">
        <v>253</v>
      </c>
      <c r="U439" s="201"/>
      <c r="V439" s="201" t="s">
        <v>2563</v>
      </c>
      <c r="W439" s="201" t="s">
        <v>97</v>
      </c>
      <c r="X439" s="201" t="s">
        <v>2564</v>
      </c>
      <c r="Y439" s="201"/>
      <c r="Z439" s="201"/>
      <c r="AA439" s="201"/>
      <c r="AB439" s="201"/>
      <c r="AC439" s="201"/>
      <c r="AD439" s="201"/>
      <c r="AE439" s="201"/>
      <c r="AF439" s="201"/>
      <c r="AG439" s="201">
        <v>1</v>
      </c>
      <c r="AH439" s="201"/>
      <c r="AI439" s="201" t="s">
        <v>2565</v>
      </c>
      <c r="AJ439" s="204" t="s">
        <v>101</v>
      </c>
      <c r="AK439" s="201" t="s">
        <v>1776</v>
      </c>
      <c r="AL439" s="201" t="s">
        <v>977</v>
      </c>
      <c r="AM439" s="201" t="s">
        <v>278</v>
      </c>
      <c r="AN439" s="202">
        <v>45672</v>
      </c>
      <c r="AO439" s="201" t="b">
        <f t="shared" si="13"/>
        <v>1</v>
      </c>
    </row>
    <row r="440" spans="1:41" x14ac:dyDescent="0.2">
      <c r="A440" s="201">
        <v>358</v>
      </c>
      <c r="B440" s="201" t="s">
        <v>2554</v>
      </c>
      <c r="C440" s="201" t="s">
        <v>2555</v>
      </c>
      <c r="D440" s="201" t="s">
        <v>2556</v>
      </c>
      <c r="E440" s="201"/>
      <c r="F440" s="201" t="s">
        <v>235</v>
      </c>
      <c r="G440" s="201">
        <v>6</v>
      </c>
      <c r="H440" s="201" t="s">
        <v>45</v>
      </c>
      <c r="I440" s="201" t="s">
        <v>278</v>
      </c>
      <c r="J440" s="201" t="s">
        <v>45</v>
      </c>
      <c r="K440" s="201">
        <v>6</v>
      </c>
      <c r="L440" s="203">
        <f t="shared" si="12"/>
        <v>6</v>
      </c>
      <c r="M440" s="202">
        <v>39853</v>
      </c>
      <c r="N440" s="201" t="s">
        <v>98</v>
      </c>
      <c r="O440" s="201" t="s">
        <v>273</v>
      </c>
      <c r="P440" s="201" t="s">
        <v>97</v>
      </c>
      <c r="Q440" s="211" t="s">
        <v>2557</v>
      </c>
      <c r="R440" s="201" t="s">
        <v>1798</v>
      </c>
      <c r="S440" s="201"/>
      <c r="T440" s="201" t="s">
        <v>283</v>
      </c>
      <c r="U440" s="201"/>
      <c r="V440" s="201" t="s">
        <v>448</v>
      </c>
      <c r="W440" s="201" t="s">
        <v>97</v>
      </c>
      <c r="X440" s="201" t="s">
        <v>241</v>
      </c>
      <c r="Y440" s="201" t="s">
        <v>97</v>
      </c>
      <c r="Z440" s="201" t="s">
        <v>2558</v>
      </c>
      <c r="AA440" s="201">
        <v>3</v>
      </c>
      <c r="AB440" s="201">
        <v>10</v>
      </c>
      <c r="AC440" s="201"/>
      <c r="AD440" s="201">
        <v>3</v>
      </c>
      <c r="AE440" s="201">
        <v>3</v>
      </c>
      <c r="AF440" s="201"/>
      <c r="AG440" s="201">
        <v>300</v>
      </c>
      <c r="AH440" s="201"/>
      <c r="AI440" s="201"/>
      <c r="AJ440" s="204" t="s">
        <v>101</v>
      </c>
      <c r="AK440" s="201"/>
      <c r="AL440" s="201" t="s">
        <v>2154</v>
      </c>
      <c r="AM440" s="201" t="s">
        <v>97</v>
      </c>
      <c r="AN440" s="202">
        <v>45672</v>
      </c>
      <c r="AO440" s="201" t="b">
        <f t="shared" si="13"/>
        <v>1</v>
      </c>
    </row>
    <row r="441" spans="1:41" x14ac:dyDescent="0.2">
      <c r="A441" s="201">
        <v>360</v>
      </c>
      <c r="B441" s="201">
        <v>381</v>
      </c>
      <c r="C441" s="201" t="s">
        <v>500</v>
      </c>
      <c r="D441" s="201" t="s">
        <v>501</v>
      </c>
      <c r="E441" s="201"/>
      <c r="F441" s="201" t="s">
        <v>235</v>
      </c>
      <c r="G441" s="201">
        <v>1</v>
      </c>
      <c r="H441" s="201" t="s">
        <v>29</v>
      </c>
      <c r="I441" s="201" t="s">
        <v>97</v>
      </c>
      <c r="J441" s="201" t="s">
        <v>43</v>
      </c>
      <c r="K441" s="201">
        <v>9</v>
      </c>
      <c r="L441" s="203">
        <f t="shared" si="12"/>
        <v>9</v>
      </c>
      <c r="M441" s="202">
        <v>39850</v>
      </c>
      <c r="N441" s="201" t="s">
        <v>267</v>
      </c>
      <c r="O441" s="201" t="s">
        <v>236</v>
      </c>
      <c r="P441" s="201" t="s">
        <v>97</v>
      </c>
      <c r="Q441" s="224" t="s">
        <v>506</v>
      </c>
      <c r="R441" s="201" t="s">
        <v>507</v>
      </c>
      <c r="S441" s="201"/>
      <c r="T441" s="201" t="s">
        <v>239</v>
      </c>
      <c r="U441" s="201"/>
      <c r="V441" s="201" t="s">
        <v>240</v>
      </c>
      <c r="W441" s="201" t="s">
        <v>97</v>
      </c>
      <c r="X441" s="201" t="s">
        <v>241</v>
      </c>
      <c r="Y441" s="201" t="s">
        <v>97</v>
      </c>
      <c r="Z441" s="201" t="s">
        <v>508</v>
      </c>
      <c r="AA441" s="201">
        <v>3</v>
      </c>
      <c r="AB441" s="201">
        <v>10</v>
      </c>
      <c r="AC441" s="201"/>
      <c r="AD441" s="201"/>
      <c r="AE441" s="201"/>
      <c r="AF441" s="201"/>
      <c r="AG441" s="201">
        <v>30</v>
      </c>
      <c r="AH441" s="201"/>
      <c r="AI441" s="201"/>
      <c r="AJ441" s="204" t="s">
        <v>101</v>
      </c>
      <c r="AK441" s="201" t="s">
        <v>509</v>
      </c>
      <c r="AL441" s="201" t="s">
        <v>505</v>
      </c>
      <c r="AM441" s="201" t="s">
        <v>97</v>
      </c>
      <c r="AN441" s="202">
        <v>45672</v>
      </c>
      <c r="AO441" s="201" t="b">
        <f t="shared" si="13"/>
        <v>0</v>
      </c>
    </row>
    <row r="442" spans="1:41" x14ac:dyDescent="0.2">
      <c r="A442" s="201">
        <v>360</v>
      </c>
      <c r="B442" s="201">
        <v>381</v>
      </c>
      <c r="C442" s="201" t="s">
        <v>500</v>
      </c>
      <c r="D442" s="201" t="s">
        <v>501</v>
      </c>
      <c r="E442" s="201"/>
      <c r="F442" s="201" t="s">
        <v>235</v>
      </c>
      <c r="G442" s="201">
        <v>1</v>
      </c>
      <c r="H442" s="201" t="s">
        <v>29</v>
      </c>
      <c r="I442" s="201" t="s">
        <v>97</v>
      </c>
      <c r="J442" s="201" t="s">
        <v>29</v>
      </c>
      <c r="K442" s="201">
        <v>1</v>
      </c>
      <c r="L442" s="203">
        <f t="shared" si="12"/>
        <v>1</v>
      </c>
      <c r="M442" s="202">
        <v>45292</v>
      </c>
      <c r="N442" s="201" t="s">
        <v>98</v>
      </c>
      <c r="O442" s="201" t="s">
        <v>236</v>
      </c>
      <c r="P442" s="201" t="s">
        <v>97</v>
      </c>
      <c r="Q442" s="224" t="s">
        <v>502</v>
      </c>
      <c r="R442" s="201" t="s">
        <v>503</v>
      </c>
      <c r="S442" s="201"/>
      <c r="T442" s="201" t="s">
        <v>246</v>
      </c>
      <c r="U442" s="201"/>
      <c r="V442" s="201" t="s">
        <v>240</v>
      </c>
      <c r="W442" s="201" t="s">
        <v>97</v>
      </c>
      <c r="X442" s="201" t="s">
        <v>241</v>
      </c>
      <c r="Y442" s="201" t="s">
        <v>97</v>
      </c>
      <c r="Z442" s="201" t="s">
        <v>504</v>
      </c>
      <c r="AA442" s="201">
        <v>3</v>
      </c>
      <c r="AB442" s="201">
        <v>10</v>
      </c>
      <c r="AC442" s="201">
        <v>10</v>
      </c>
      <c r="AD442" s="201"/>
      <c r="AE442" s="201"/>
      <c r="AF442" s="201"/>
      <c r="AG442" s="201">
        <v>300</v>
      </c>
      <c r="AH442" s="201"/>
      <c r="AI442" s="201"/>
      <c r="AJ442" s="204" t="s">
        <v>101</v>
      </c>
      <c r="AK442" s="201"/>
      <c r="AL442" s="201" t="s">
        <v>505</v>
      </c>
      <c r="AM442" s="201" t="s">
        <v>97</v>
      </c>
      <c r="AN442" s="202">
        <v>45672</v>
      </c>
      <c r="AO442" s="201" t="b">
        <f t="shared" si="13"/>
        <v>1</v>
      </c>
    </row>
    <row r="443" spans="1:41" x14ac:dyDescent="0.2">
      <c r="A443" s="201">
        <v>360</v>
      </c>
      <c r="B443" s="201">
        <v>381</v>
      </c>
      <c r="C443" s="201" t="s">
        <v>500</v>
      </c>
      <c r="D443" s="201" t="s">
        <v>501</v>
      </c>
      <c r="E443" s="201"/>
      <c r="F443" s="201" t="s">
        <v>596</v>
      </c>
      <c r="G443" s="201">
        <v>500</v>
      </c>
      <c r="H443" s="201" t="s">
        <v>29</v>
      </c>
      <c r="I443" s="201" t="s">
        <v>278</v>
      </c>
      <c r="J443" s="201" t="s">
        <v>29</v>
      </c>
      <c r="K443" s="201">
        <v>500</v>
      </c>
      <c r="L443" s="203">
        <f t="shared" si="12"/>
        <v>500</v>
      </c>
      <c r="M443" s="202">
        <v>45292</v>
      </c>
      <c r="N443" s="201" t="s">
        <v>98</v>
      </c>
      <c r="O443" s="201" t="s">
        <v>273</v>
      </c>
      <c r="P443" s="201" t="s">
        <v>97</v>
      </c>
      <c r="Q443" s="224" t="s">
        <v>2566</v>
      </c>
      <c r="R443" s="201" t="s">
        <v>2567</v>
      </c>
      <c r="S443" s="201"/>
      <c r="T443" s="201" t="s">
        <v>283</v>
      </c>
      <c r="U443" s="201"/>
      <c r="V443" s="201" t="s">
        <v>2274</v>
      </c>
      <c r="W443" s="201" t="s">
        <v>97</v>
      </c>
      <c r="X443" s="201" t="s">
        <v>241</v>
      </c>
      <c r="Y443" s="201" t="s">
        <v>97</v>
      </c>
      <c r="Z443" s="201" t="s">
        <v>2568</v>
      </c>
      <c r="AA443" s="201">
        <v>3</v>
      </c>
      <c r="AB443" s="201">
        <v>10</v>
      </c>
      <c r="AC443" s="201"/>
      <c r="AD443" s="201"/>
      <c r="AE443" s="201"/>
      <c r="AF443" s="201"/>
      <c r="AG443" s="201">
        <v>30</v>
      </c>
      <c r="AH443" s="201"/>
      <c r="AI443" s="201"/>
      <c r="AJ443" s="204" t="s">
        <v>101</v>
      </c>
      <c r="AK443" s="201"/>
      <c r="AL443" s="201" t="s">
        <v>505</v>
      </c>
      <c r="AM443" s="201" t="s">
        <v>97</v>
      </c>
      <c r="AN443" s="202">
        <v>45672</v>
      </c>
      <c r="AO443" s="201" t="b">
        <f t="shared" si="13"/>
        <v>1</v>
      </c>
    </row>
    <row r="444" spans="1:41" x14ac:dyDescent="0.2">
      <c r="A444" s="201">
        <v>367</v>
      </c>
      <c r="B444" s="201" t="s">
        <v>1296</v>
      </c>
      <c r="C444" s="201" t="s">
        <v>1297</v>
      </c>
      <c r="D444" s="201" t="s">
        <v>1298</v>
      </c>
      <c r="E444" s="201"/>
      <c r="F444" s="201" t="s">
        <v>235</v>
      </c>
      <c r="G444" s="201">
        <v>5</v>
      </c>
      <c r="H444" s="201" t="s">
        <v>45</v>
      </c>
      <c r="I444" s="201" t="s">
        <v>278</v>
      </c>
      <c r="J444" s="201" t="s">
        <v>45</v>
      </c>
      <c r="K444" s="201">
        <v>5</v>
      </c>
      <c r="L444" s="203">
        <f t="shared" si="12"/>
        <v>5</v>
      </c>
      <c r="M444" s="202">
        <v>41481</v>
      </c>
      <c r="N444" s="201" t="s">
        <v>98</v>
      </c>
      <c r="O444" s="201" t="s">
        <v>236</v>
      </c>
      <c r="P444" s="201" t="s">
        <v>97</v>
      </c>
      <c r="Q444" s="211" t="s">
        <v>1300</v>
      </c>
      <c r="R444" s="201" t="s">
        <v>2569</v>
      </c>
      <c r="S444" s="201"/>
      <c r="T444" s="201" t="s">
        <v>239</v>
      </c>
      <c r="U444" s="201"/>
      <c r="V444" s="201" t="s">
        <v>2051</v>
      </c>
      <c r="W444" s="201" t="s">
        <v>97</v>
      </c>
      <c r="X444" s="201" t="s">
        <v>241</v>
      </c>
      <c r="Y444" s="201" t="s">
        <v>97</v>
      </c>
      <c r="Z444" s="201" t="s">
        <v>2570</v>
      </c>
      <c r="AA444" s="201">
        <v>3</v>
      </c>
      <c r="AB444" s="201">
        <v>10</v>
      </c>
      <c r="AC444" s="201"/>
      <c r="AD444" s="201"/>
      <c r="AE444" s="201">
        <v>10</v>
      </c>
      <c r="AF444" s="201"/>
      <c r="AG444" s="201">
        <v>300</v>
      </c>
      <c r="AH444" s="201"/>
      <c r="AI444" s="201"/>
      <c r="AJ444" s="204" t="s">
        <v>101</v>
      </c>
      <c r="AK444" s="201"/>
      <c r="AL444" s="201" t="s">
        <v>1301</v>
      </c>
      <c r="AM444" s="201" t="s">
        <v>97</v>
      </c>
      <c r="AN444" s="202">
        <v>45672</v>
      </c>
      <c r="AO444" s="201" t="b">
        <f t="shared" si="13"/>
        <v>1</v>
      </c>
    </row>
    <row r="445" spans="1:41" x14ac:dyDescent="0.2">
      <c r="A445" s="201">
        <v>369</v>
      </c>
      <c r="B445" s="201">
        <v>389</v>
      </c>
      <c r="C445" s="201" t="s">
        <v>1302</v>
      </c>
      <c r="D445" s="201" t="s">
        <v>1303</v>
      </c>
      <c r="E445" s="201"/>
      <c r="F445" s="201" t="s">
        <v>235</v>
      </c>
      <c r="G445" s="201">
        <v>20</v>
      </c>
      <c r="H445" s="201" t="s">
        <v>43</v>
      </c>
      <c r="I445" s="201" t="s">
        <v>97</v>
      </c>
      <c r="J445" s="201" t="s">
        <v>43</v>
      </c>
      <c r="K445" s="201">
        <v>20</v>
      </c>
      <c r="L445" s="203">
        <f t="shared" si="12"/>
        <v>20</v>
      </c>
      <c r="M445" s="202">
        <v>33298</v>
      </c>
      <c r="N445" s="201" t="s">
        <v>250</v>
      </c>
      <c r="O445" s="201" t="s">
        <v>363</v>
      </c>
      <c r="P445" s="201" t="s">
        <v>97</v>
      </c>
      <c r="Q445" s="224" t="s">
        <v>2571</v>
      </c>
      <c r="R445" s="201" t="s">
        <v>2572</v>
      </c>
      <c r="S445" s="201"/>
      <c r="T445" s="201" t="s">
        <v>246</v>
      </c>
      <c r="U445" s="201"/>
      <c r="V445" s="201" t="s">
        <v>2573</v>
      </c>
      <c r="W445" s="201" t="s">
        <v>97</v>
      </c>
      <c r="X445" s="201" t="s">
        <v>372</v>
      </c>
      <c r="Y445" s="201" t="s">
        <v>97</v>
      </c>
      <c r="Z445" s="201" t="s">
        <v>453</v>
      </c>
      <c r="AA445" s="201" t="s">
        <v>269</v>
      </c>
      <c r="AB445" s="201">
        <v>10</v>
      </c>
      <c r="AC445" s="201" t="s">
        <v>269</v>
      </c>
      <c r="AD445" s="201"/>
      <c r="AE445" s="201">
        <v>10</v>
      </c>
      <c r="AF445" s="201">
        <v>10</v>
      </c>
      <c r="AG445" s="201">
        <v>1000</v>
      </c>
      <c r="AH445" s="201"/>
      <c r="AI445" s="201" t="s">
        <v>2574</v>
      </c>
      <c r="AJ445" s="204" t="s">
        <v>101</v>
      </c>
      <c r="AK445" s="201" t="s">
        <v>236</v>
      </c>
      <c r="AL445" s="201" t="s">
        <v>1305</v>
      </c>
      <c r="AM445" s="201" t="s">
        <v>278</v>
      </c>
      <c r="AN445" s="202">
        <v>45672</v>
      </c>
      <c r="AO445" s="201" t="b">
        <f t="shared" si="13"/>
        <v>1</v>
      </c>
    </row>
    <row r="446" spans="1:41" x14ac:dyDescent="0.2">
      <c r="A446" s="201">
        <v>369</v>
      </c>
      <c r="B446" s="201">
        <v>389</v>
      </c>
      <c r="C446" s="201" t="s">
        <v>1302</v>
      </c>
      <c r="D446" s="201" t="s">
        <v>1303</v>
      </c>
      <c r="E446" s="201"/>
      <c r="F446" s="201" t="s">
        <v>235</v>
      </c>
      <c r="G446" s="201">
        <v>20</v>
      </c>
      <c r="H446" s="201" t="s">
        <v>43</v>
      </c>
      <c r="I446" s="201" t="s">
        <v>97</v>
      </c>
      <c r="J446" s="201" t="s">
        <v>45</v>
      </c>
      <c r="K446" s="201">
        <v>70</v>
      </c>
      <c r="L446" s="203">
        <f t="shared" si="12"/>
        <v>70</v>
      </c>
      <c r="M446" s="202">
        <v>43795</v>
      </c>
      <c r="N446" s="201" t="s">
        <v>98</v>
      </c>
      <c r="O446" s="201" t="s">
        <v>363</v>
      </c>
      <c r="P446" s="201" t="s">
        <v>97</v>
      </c>
      <c r="Q446" s="224" t="s">
        <v>1304</v>
      </c>
      <c r="R446" s="201" t="s">
        <v>3507</v>
      </c>
      <c r="S446" s="201"/>
      <c r="T446" s="201" t="s">
        <v>253</v>
      </c>
      <c r="U446" s="201"/>
      <c r="V446" s="201" t="s">
        <v>2575</v>
      </c>
      <c r="W446" s="201" t="s">
        <v>97</v>
      </c>
      <c r="X446" s="201" t="s">
        <v>372</v>
      </c>
      <c r="Y446" s="201" t="s">
        <v>97</v>
      </c>
      <c r="Z446" s="201" t="s">
        <v>2576</v>
      </c>
      <c r="AA446" s="201">
        <v>3</v>
      </c>
      <c r="AB446" s="201">
        <v>10</v>
      </c>
      <c r="AC446" s="201"/>
      <c r="AD446" s="201"/>
      <c r="AE446" s="201">
        <v>10</v>
      </c>
      <c r="AF446" s="201"/>
      <c r="AG446" s="201">
        <v>300</v>
      </c>
      <c r="AH446" s="201"/>
      <c r="AI446" s="201"/>
      <c r="AJ446" s="204" t="s">
        <v>101</v>
      </c>
      <c r="AK446" s="201"/>
      <c r="AL446" s="201" t="s">
        <v>1305</v>
      </c>
      <c r="AM446" s="201" t="s">
        <v>278</v>
      </c>
      <c r="AN446" s="202">
        <v>45672</v>
      </c>
      <c r="AO446" s="201" t="b">
        <f t="shared" si="13"/>
        <v>0</v>
      </c>
    </row>
    <row r="447" spans="1:41" x14ac:dyDescent="0.2">
      <c r="A447" s="201">
        <v>369</v>
      </c>
      <c r="B447" s="201">
        <v>389</v>
      </c>
      <c r="C447" s="201" t="s">
        <v>1302</v>
      </c>
      <c r="D447" s="201" t="s">
        <v>1303</v>
      </c>
      <c r="E447" s="201"/>
      <c r="F447" s="201" t="s">
        <v>596</v>
      </c>
      <c r="G447" s="201">
        <v>93</v>
      </c>
      <c r="H447" s="201" t="s">
        <v>36</v>
      </c>
      <c r="I447" s="201" t="s">
        <v>278</v>
      </c>
      <c r="J447" s="201" t="s">
        <v>36</v>
      </c>
      <c r="K447" s="201">
        <v>93.337999999999994</v>
      </c>
      <c r="L447" s="203">
        <f t="shared" si="12"/>
        <v>93</v>
      </c>
      <c r="M447" s="202">
        <v>45145</v>
      </c>
      <c r="N447" s="201" t="s">
        <v>98</v>
      </c>
      <c r="O447" s="201" t="s">
        <v>363</v>
      </c>
      <c r="P447" s="201" t="s">
        <v>97</v>
      </c>
      <c r="Q447" s="224" t="s">
        <v>1304</v>
      </c>
      <c r="R447" s="201" t="s">
        <v>3507</v>
      </c>
      <c r="S447" s="201"/>
      <c r="T447" s="201" t="s">
        <v>253</v>
      </c>
      <c r="U447" s="201"/>
      <c r="V447" s="201" t="s">
        <v>2575</v>
      </c>
      <c r="W447" s="201" t="s">
        <v>97</v>
      </c>
      <c r="X447" s="201" t="s">
        <v>2577</v>
      </c>
      <c r="Y447" s="201" t="s">
        <v>97</v>
      </c>
      <c r="Z447" s="201" t="s">
        <v>2576</v>
      </c>
      <c r="AA447" s="201">
        <v>3</v>
      </c>
      <c r="AB447" s="201">
        <v>10</v>
      </c>
      <c r="AC447" s="201"/>
      <c r="AD447" s="201"/>
      <c r="AE447" s="201">
        <v>10</v>
      </c>
      <c r="AF447" s="201"/>
      <c r="AG447" s="201">
        <v>300</v>
      </c>
      <c r="AH447" s="201"/>
      <c r="AI447" s="201"/>
      <c r="AJ447" s="211" t="s">
        <v>157</v>
      </c>
      <c r="AK447" s="201"/>
      <c r="AL447" s="201" t="s">
        <v>1305</v>
      </c>
      <c r="AM447" s="201" t="s">
        <v>97</v>
      </c>
      <c r="AN447" s="202">
        <v>45672</v>
      </c>
      <c r="AO447" s="201" t="b">
        <f t="shared" si="13"/>
        <v>1</v>
      </c>
    </row>
    <row r="448" spans="1:41" x14ac:dyDescent="0.2">
      <c r="A448" s="201">
        <v>373</v>
      </c>
      <c r="B448" s="201">
        <v>180</v>
      </c>
      <c r="C448" s="201" t="s">
        <v>1314</v>
      </c>
      <c r="D448" s="201" t="s">
        <v>1315</v>
      </c>
      <c r="E448" s="201">
        <v>3</v>
      </c>
      <c r="F448" s="201" t="s">
        <v>235</v>
      </c>
      <c r="G448" s="201">
        <v>0.04</v>
      </c>
      <c r="H448" s="201" t="s">
        <v>45</v>
      </c>
      <c r="I448" s="201" t="s">
        <v>278</v>
      </c>
      <c r="J448" s="201" t="s">
        <v>45</v>
      </c>
      <c r="K448" s="201">
        <v>0.04</v>
      </c>
      <c r="L448" s="203">
        <f t="shared" si="12"/>
        <v>0.04</v>
      </c>
      <c r="M448" s="202">
        <v>39252</v>
      </c>
      <c r="N448" s="201" t="s">
        <v>98</v>
      </c>
      <c r="O448" s="201" t="s">
        <v>353</v>
      </c>
      <c r="P448" s="201" t="s">
        <v>97</v>
      </c>
      <c r="Q448" s="224" t="s">
        <v>2578</v>
      </c>
      <c r="R448" s="201" t="s">
        <v>2485</v>
      </c>
      <c r="S448" s="201"/>
      <c r="T448" s="201" t="s">
        <v>246</v>
      </c>
      <c r="U448" s="201"/>
      <c r="V448" s="201" t="s">
        <v>2579</v>
      </c>
      <c r="W448" s="201" t="s">
        <v>278</v>
      </c>
      <c r="X448" s="201"/>
      <c r="Y448" s="201" t="s">
        <v>278</v>
      </c>
      <c r="Z448" s="201"/>
      <c r="AA448" s="201">
        <v>10</v>
      </c>
      <c r="AB448" s="201">
        <v>10</v>
      </c>
      <c r="AC448" s="201">
        <v>3</v>
      </c>
      <c r="AD448" s="201"/>
      <c r="AE448" s="201">
        <v>10</v>
      </c>
      <c r="AF448" s="201"/>
      <c r="AG448" s="201">
        <v>3000</v>
      </c>
      <c r="AH448" s="201"/>
      <c r="AI448" s="201"/>
      <c r="AJ448" s="204" t="s">
        <v>101</v>
      </c>
      <c r="AK448" s="201"/>
      <c r="AL448" s="201" t="s">
        <v>1316</v>
      </c>
      <c r="AM448" s="201" t="s">
        <v>97</v>
      </c>
      <c r="AN448" s="202">
        <v>45672</v>
      </c>
      <c r="AO448" s="201" t="b">
        <f t="shared" si="13"/>
        <v>1</v>
      </c>
    </row>
    <row r="449" spans="1:41" x14ac:dyDescent="0.2">
      <c r="A449" s="201">
        <v>387</v>
      </c>
      <c r="B449" s="201">
        <v>589</v>
      </c>
      <c r="C449" s="201" t="s">
        <v>2580</v>
      </c>
      <c r="D449" s="201" t="s">
        <v>2581</v>
      </c>
      <c r="E449" s="201"/>
      <c r="F449" s="201" t="s">
        <v>596</v>
      </c>
      <c r="G449" s="201">
        <v>120</v>
      </c>
      <c r="H449" s="201" t="s">
        <v>47</v>
      </c>
      <c r="I449" s="201" t="s">
        <v>278</v>
      </c>
      <c r="J449" s="201" t="s">
        <v>47</v>
      </c>
      <c r="K449" s="201">
        <v>120</v>
      </c>
      <c r="L449" s="203">
        <f t="shared" si="12"/>
        <v>120</v>
      </c>
      <c r="M449" s="202">
        <v>36251</v>
      </c>
      <c r="N449" s="201" t="s">
        <v>788</v>
      </c>
      <c r="O449" s="201" t="s">
        <v>236</v>
      </c>
      <c r="P449" s="201" t="s">
        <v>97</v>
      </c>
      <c r="Q449" s="224"/>
      <c r="R449" s="201" t="s">
        <v>2582</v>
      </c>
      <c r="S449" s="201"/>
      <c r="T449" s="201"/>
      <c r="U449" s="201"/>
      <c r="V449" s="201" t="s">
        <v>2583</v>
      </c>
      <c r="W449" s="201"/>
      <c r="X449" s="201"/>
      <c r="Y449" s="201"/>
      <c r="Z449" s="201"/>
      <c r="AA449" s="201">
        <v>1</v>
      </c>
      <c r="AB449" s="201">
        <v>1</v>
      </c>
      <c r="AC449" s="201">
        <v>1</v>
      </c>
      <c r="AD449" s="201">
        <v>1</v>
      </c>
      <c r="AE449" s="201">
        <v>1</v>
      </c>
      <c r="AF449" s="201"/>
      <c r="AG449" s="201">
        <v>1</v>
      </c>
      <c r="AH449" s="201"/>
      <c r="AI449" s="201" t="s">
        <v>3508</v>
      </c>
      <c r="AJ449" s="204" t="s">
        <v>101</v>
      </c>
      <c r="AK449" s="201" t="s">
        <v>2584</v>
      </c>
      <c r="AL449" s="201" t="s">
        <v>2585</v>
      </c>
      <c r="AM449" s="201" t="s">
        <v>278</v>
      </c>
      <c r="AN449" s="202">
        <v>45672</v>
      </c>
      <c r="AO449" s="201" t="b">
        <f t="shared" si="13"/>
        <v>1</v>
      </c>
    </row>
    <row r="450" spans="1:41" x14ac:dyDescent="0.2">
      <c r="A450" s="201">
        <v>388</v>
      </c>
      <c r="B450" s="201">
        <v>446</v>
      </c>
      <c r="C450" s="201" t="s">
        <v>825</v>
      </c>
      <c r="D450" s="201" t="s">
        <v>826</v>
      </c>
      <c r="E450" s="201"/>
      <c r="F450" s="201" t="s">
        <v>596</v>
      </c>
      <c r="G450" s="201">
        <v>2.8000000000000001E-2</v>
      </c>
      <c r="H450" s="201" t="s">
        <v>36</v>
      </c>
      <c r="I450" s="201" t="s">
        <v>97</v>
      </c>
      <c r="J450" s="201" t="s">
        <v>29</v>
      </c>
      <c r="K450" s="201">
        <v>0.02</v>
      </c>
      <c r="L450" s="203">
        <f t="shared" si="12"/>
        <v>0.02</v>
      </c>
      <c r="M450" s="202">
        <v>42736</v>
      </c>
      <c r="N450" s="201" t="s">
        <v>250</v>
      </c>
      <c r="O450" s="201" t="s">
        <v>270</v>
      </c>
      <c r="P450" s="201" t="s">
        <v>97</v>
      </c>
      <c r="Q450" s="224" t="s">
        <v>827</v>
      </c>
      <c r="R450" s="201" t="s">
        <v>3427</v>
      </c>
      <c r="S450" s="201"/>
      <c r="T450" s="201" t="s">
        <v>253</v>
      </c>
      <c r="U450" s="201"/>
      <c r="V450" s="201" t="s">
        <v>452</v>
      </c>
      <c r="W450" s="201" t="s">
        <v>97</v>
      </c>
      <c r="X450" s="201" t="s">
        <v>372</v>
      </c>
      <c r="Y450" s="201" t="s">
        <v>278</v>
      </c>
      <c r="Z450" s="201"/>
      <c r="AA450" s="201">
        <v>10</v>
      </c>
      <c r="AB450" s="201">
        <v>10</v>
      </c>
      <c r="AC450" s="201">
        <v>1</v>
      </c>
      <c r="AD450" s="201">
        <v>1</v>
      </c>
      <c r="AE450" s="201">
        <v>1</v>
      </c>
      <c r="AF450" s="201"/>
      <c r="AG450" s="201">
        <v>100</v>
      </c>
      <c r="AH450" s="201"/>
      <c r="AI450" s="201"/>
      <c r="AJ450" s="211" t="s">
        <v>157</v>
      </c>
      <c r="AK450" s="201" t="s">
        <v>829</v>
      </c>
      <c r="AL450" s="201" t="s">
        <v>3429</v>
      </c>
      <c r="AM450" s="201" t="s">
        <v>97</v>
      </c>
      <c r="AN450" s="202">
        <v>45672</v>
      </c>
      <c r="AO450" s="201" t="b">
        <f t="shared" si="13"/>
        <v>0</v>
      </c>
    </row>
    <row r="451" spans="1:41" x14ac:dyDescent="0.2">
      <c r="A451" s="201">
        <v>388</v>
      </c>
      <c r="B451" s="201">
        <v>446</v>
      </c>
      <c r="C451" s="201" t="s">
        <v>825</v>
      </c>
      <c r="D451" s="201" t="s">
        <v>826</v>
      </c>
      <c r="E451" s="201"/>
      <c r="F451" s="201" t="s">
        <v>596</v>
      </c>
      <c r="G451" s="201">
        <v>2.8000000000000001E-2</v>
      </c>
      <c r="H451" s="201" t="s">
        <v>36</v>
      </c>
      <c r="I451" s="201" t="s">
        <v>97</v>
      </c>
      <c r="J451" s="201" t="s">
        <v>36</v>
      </c>
      <c r="K451" s="201">
        <v>2.8000000000000001E-2</v>
      </c>
      <c r="L451" s="203">
        <f t="shared" si="12"/>
        <v>2.8000000000000001E-2</v>
      </c>
      <c r="M451" s="202">
        <v>45146</v>
      </c>
      <c r="N451" s="201" t="s">
        <v>98</v>
      </c>
      <c r="O451" s="201" t="s">
        <v>270</v>
      </c>
      <c r="P451" s="201" t="s">
        <v>97</v>
      </c>
      <c r="Q451" s="224" t="s">
        <v>827</v>
      </c>
      <c r="R451" s="201" t="s">
        <v>3427</v>
      </c>
      <c r="S451" s="201"/>
      <c r="T451" s="201" t="s">
        <v>253</v>
      </c>
      <c r="U451" s="201"/>
      <c r="V451" s="201" t="s">
        <v>452</v>
      </c>
      <c r="W451" s="201" t="s">
        <v>97</v>
      </c>
      <c r="X451" s="201" t="s">
        <v>828</v>
      </c>
      <c r="Y451" s="201" t="s">
        <v>278</v>
      </c>
      <c r="Z451" s="201"/>
      <c r="AA451" s="201">
        <v>10</v>
      </c>
      <c r="AB451" s="201">
        <v>10</v>
      </c>
      <c r="AC451" s="201">
        <v>1</v>
      </c>
      <c r="AD451" s="201">
        <v>1</v>
      </c>
      <c r="AE451" s="201">
        <v>1</v>
      </c>
      <c r="AF451" s="201"/>
      <c r="AG451" s="201">
        <v>100</v>
      </c>
      <c r="AH451" s="201"/>
      <c r="AI451" s="201" t="s">
        <v>3428</v>
      </c>
      <c r="AJ451" s="211" t="s">
        <v>157</v>
      </c>
      <c r="AK451" s="201"/>
      <c r="AL451" s="201" t="s">
        <v>3429</v>
      </c>
      <c r="AM451" s="201" t="s">
        <v>97</v>
      </c>
      <c r="AN451" s="202">
        <v>45672</v>
      </c>
      <c r="AO451" s="201" t="b">
        <f t="shared" si="13"/>
        <v>1</v>
      </c>
    </row>
    <row r="452" spans="1:41" x14ac:dyDescent="0.2">
      <c r="A452" s="201">
        <v>393</v>
      </c>
      <c r="B452" s="201" t="s">
        <v>2614</v>
      </c>
      <c r="C452" s="201" t="s">
        <v>2615</v>
      </c>
      <c r="D452" s="201" t="s">
        <v>2616</v>
      </c>
      <c r="E452" s="201"/>
      <c r="F452" s="201" t="s">
        <v>235</v>
      </c>
      <c r="G452" s="201">
        <v>1</v>
      </c>
      <c r="H452" s="201" t="s">
        <v>36</v>
      </c>
      <c r="I452" s="201" t="s">
        <v>278</v>
      </c>
      <c r="J452" s="201" t="s">
        <v>36</v>
      </c>
      <c r="K452" s="201">
        <v>1</v>
      </c>
      <c r="L452" s="203">
        <f t="shared" si="12"/>
        <v>1</v>
      </c>
      <c r="M452" s="202">
        <v>45527</v>
      </c>
      <c r="N452" s="201" t="s">
        <v>98</v>
      </c>
      <c r="O452" s="201" t="s">
        <v>1567</v>
      </c>
      <c r="P452" s="201" t="s">
        <v>97</v>
      </c>
      <c r="Q452" s="224" t="s">
        <v>2617</v>
      </c>
      <c r="R452" s="201" t="s">
        <v>2618</v>
      </c>
      <c r="S452" s="201"/>
      <c r="T452" s="201" t="s">
        <v>253</v>
      </c>
      <c r="U452" s="201"/>
      <c r="V452" s="201" t="s">
        <v>390</v>
      </c>
      <c r="W452" s="201" t="s">
        <v>97</v>
      </c>
      <c r="X452" s="201" t="s">
        <v>2619</v>
      </c>
      <c r="Y452" s="201" t="s">
        <v>97</v>
      </c>
      <c r="Z452" s="201" t="s">
        <v>2620</v>
      </c>
      <c r="AA452" s="201">
        <v>3</v>
      </c>
      <c r="AB452" s="201">
        <v>10</v>
      </c>
      <c r="AC452" s="201"/>
      <c r="AD452" s="201">
        <v>10</v>
      </c>
      <c r="AE452" s="201">
        <v>10</v>
      </c>
      <c r="AF452" s="201"/>
      <c r="AG452" s="201">
        <v>3000</v>
      </c>
      <c r="AH452" s="201"/>
      <c r="AI452" s="201"/>
      <c r="AJ452" s="211" t="s">
        <v>157</v>
      </c>
      <c r="AK452" s="201"/>
      <c r="AL452" s="201" t="s">
        <v>2621</v>
      </c>
      <c r="AM452" s="201" t="s">
        <v>97</v>
      </c>
      <c r="AN452" s="202">
        <v>45672</v>
      </c>
      <c r="AO452" s="201" t="b">
        <f t="shared" si="13"/>
        <v>1</v>
      </c>
    </row>
    <row r="453" spans="1:41" x14ac:dyDescent="0.2">
      <c r="A453" s="201">
        <v>394</v>
      </c>
      <c r="B453" s="201" t="s">
        <v>2698</v>
      </c>
      <c r="C453" s="201" t="s">
        <v>2699</v>
      </c>
      <c r="D453" s="201" t="s">
        <v>2700</v>
      </c>
      <c r="E453" s="201">
        <v>6</v>
      </c>
      <c r="F453" s="201" t="s">
        <v>235</v>
      </c>
      <c r="G453" s="201">
        <v>0.01</v>
      </c>
      <c r="H453" s="201" t="s">
        <v>36</v>
      </c>
      <c r="I453" s="201" t="s">
        <v>278</v>
      </c>
      <c r="J453" s="201" t="s">
        <v>36</v>
      </c>
      <c r="K453" s="201">
        <v>0.01</v>
      </c>
      <c r="L453" s="203">
        <f t="shared" ref="L453:L516" si="14">IF(K453="--","--",ROUND(K453,2-(1+INT(LOG10(ABS(K453))))))</f>
        <v>0.01</v>
      </c>
      <c r="M453" s="202">
        <v>45527</v>
      </c>
      <c r="N453" s="201" t="s">
        <v>98</v>
      </c>
      <c r="O453" s="201" t="s">
        <v>363</v>
      </c>
      <c r="P453" s="201" t="s">
        <v>97</v>
      </c>
      <c r="Q453" s="224" t="s">
        <v>2701</v>
      </c>
      <c r="R453" s="201" t="s">
        <v>2702</v>
      </c>
      <c r="S453" s="201"/>
      <c r="T453" s="201" t="s">
        <v>239</v>
      </c>
      <c r="U453" s="201"/>
      <c r="V453" s="201" t="s">
        <v>2703</v>
      </c>
      <c r="W453" s="201" t="s">
        <v>278</v>
      </c>
      <c r="X453" s="201" t="s">
        <v>2704</v>
      </c>
      <c r="Y453" s="201" t="s">
        <v>97</v>
      </c>
      <c r="Z453" s="201" t="s">
        <v>2705</v>
      </c>
      <c r="AA453" s="201">
        <v>3</v>
      </c>
      <c r="AB453" s="201">
        <v>10</v>
      </c>
      <c r="AC453" s="201"/>
      <c r="AD453" s="201">
        <v>10</v>
      </c>
      <c r="AE453" s="201">
        <v>10</v>
      </c>
      <c r="AF453" s="201"/>
      <c r="AG453" s="201">
        <v>3000</v>
      </c>
      <c r="AH453" s="201"/>
      <c r="AI453" s="201" t="s">
        <v>2706</v>
      </c>
      <c r="AJ453" s="211" t="s">
        <v>157</v>
      </c>
      <c r="AK453" s="201"/>
      <c r="AL453" s="201" t="s">
        <v>2707</v>
      </c>
      <c r="AM453" s="201" t="s">
        <v>97</v>
      </c>
      <c r="AN453" s="202">
        <v>45672</v>
      </c>
      <c r="AO453" s="201" t="b">
        <f t="shared" ref="AO453:AO516" si="15">H453=J453</f>
        <v>1</v>
      </c>
    </row>
    <row r="454" spans="1:41" x14ac:dyDescent="0.2">
      <c r="A454" s="201">
        <v>395</v>
      </c>
      <c r="B454" s="201" t="s">
        <v>2622</v>
      </c>
      <c r="C454" s="201" t="s">
        <v>2623</v>
      </c>
      <c r="D454" s="201" t="s">
        <v>2624</v>
      </c>
      <c r="E454" s="201">
        <v>6</v>
      </c>
      <c r="F454" s="201" t="s">
        <v>596</v>
      </c>
      <c r="G454" s="201">
        <v>0.3</v>
      </c>
      <c r="H454" s="201" t="s">
        <v>36</v>
      </c>
      <c r="I454" s="201" t="s">
        <v>278</v>
      </c>
      <c r="J454" s="201" t="s">
        <v>36</v>
      </c>
      <c r="K454" s="201">
        <v>0.3</v>
      </c>
      <c r="L454" s="203">
        <f t="shared" si="14"/>
        <v>0.3</v>
      </c>
      <c r="M454" s="202">
        <v>45527</v>
      </c>
      <c r="N454" s="201" t="s">
        <v>98</v>
      </c>
      <c r="O454" s="201" t="s">
        <v>847</v>
      </c>
      <c r="P454" s="201" t="s">
        <v>97</v>
      </c>
      <c r="Q454" s="224" t="s">
        <v>2625</v>
      </c>
      <c r="R454" s="201" t="s">
        <v>2626</v>
      </c>
      <c r="S454" s="201"/>
      <c r="T454" s="201" t="s">
        <v>283</v>
      </c>
      <c r="U454" s="201"/>
      <c r="V454" s="201" t="s">
        <v>2175</v>
      </c>
      <c r="W454" s="201" t="s">
        <v>278</v>
      </c>
      <c r="X454" s="201"/>
      <c r="Y454" s="201" t="s">
        <v>97</v>
      </c>
      <c r="Z454" s="201" t="s">
        <v>2627</v>
      </c>
      <c r="AA454" s="201">
        <v>3</v>
      </c>
      <c r="AB454" s="201">
        <v>10</v>
      </c>
      <c r="AC454" s="201"/>
      <c r="AD454" s="201"/>
      <c r="AE454" s="201">
        <v>3</v>
      </c>
      <c r="AF454" s="201"/>
      <c r="AG454" s="201">
        <v>100</v>
      </c>
      <c r="AH454" s="201"/>
      <c r="AI454" s="201" t="s">
        <v>2628</v>
      </c>
      <c r="AJ454" s="211" t="s">
        <v>157</v>
      </c>
      <c r="AK454" s="201"/>
      <c r="AL454" s="201" t="s">
        <v>2629</v>
      </c>
      <c r="AM454" s="201" t="s">
        <v>97</v>
      </c>
      <c r="AN454" s="202">
        <v>45672</v>
      </c>
      <c r="AO454" s="201" t="b">
        <f t="shared" si="15"/>
        <v>1</v>
      </c>
    </row>
    <row r="455" spans="1:41" x14ac:dyDescent="0.2">
      <c r="A455" s="201">
        <v>396</v>
      </c>
      <c r="B455" s="201" t="s">
        <v>2630</v>
      </c>
      <c r="C455" s="201" t="s">
        <v>2631</v>
      </c>
      <c r="D455" s="201" t="s">
        <v>2632</v>
      </c>
      <c r="E455" s="201">
        <v>6</v>
      </c>
      <c r="F455" s="201" t="s">
        <v>235</v>
      </c>
      <c r="G455" s="201">
        <v>3.5</v>
      </c>
      <c r="H455" s="201" t="s">
        <v>36</v>
      </c>
      <c r="I455" s="201" t="s">
        <v>278</v>
      </c>
      <c r="J455" s="201" t="s">
        <v>36</v>
      </c>
      <c r="K455" s="201">
        <v>3.5</v>
      </c>
      <c r="L455" s="203">
        <f t="shared" si="14"/>
        <v>3.5</v>
      </c>
      <c r="M455" s="202">
        <v>45502</v>
      </c>
      <c r="N455" s="201" t="s">
        <v>98</v>
      </c>
      <c r="O455" s="201" t="s">
        <v>363</v>
      </c>
      <c r="P455" s="201" t="s">
        <v>97</v>
      </c>
      <c r="Q455" s="211" t="s">
        <v>2633</v>
      </c>
      <c r="R455" s="201" t="s">
        <v>2634</v>
      </c>
      <c r="S455" s="201"/>
      <c r="T455" s="201" t="s">
        <v>253</v>
      </c>
      <c r="U455" s="201"/>
      <c r="V455" s="201" t="s">
        <v>390</v>
      </c>
      <c r="W455" s="201" t="s">
        <v>278</v>
      </c>
      <c r="X455" s="201" t="s">
        <v>2635</v>
      </c>
      <c r="Y455" s="201" t="s">
        <v>97</v>
      </c>
      <c r="Z455" s="201" t="s">
        <v>3512</v>
      </c>
      <c r="AA455" s="201">
        <v>3</v>
      </c>
      <c r="AB455" s="201">
        <v>10</v>
      </c>
      <c r="AC455" s="201"/>
      <c r="AD455" s="201">
        <v>10</v>
      </c>
      <c r="AE455" s="201">
        <v>3</v>
      </c>
      <c r="AF455" s="201"/>
      <c r="AG455" s="201">
        <v>1000</v>
      </c>
      <c r="AH455" s="201"/>
      <c r="AI455" s="201" t="s">
        <v>2636</v>
      </c>
      <c r="AJ455" s="211" t="s">
        <v>157</v>
      </c>
      <c r="AK455" s="201"/>
      <c r="AL455" s="201" t="s">
        <v>2637</v>
      </c>
      <c r="AM455" s="201" t="s">
        <v>97</v>
      </c>
      <c r="AN455" s="202">
        <v>45672</v>
      </c>
      <c r="AO455" s="201" t="b">
        <f t="shared" si="15"/>
        <v>1</v>
      </c>
    </row>
    <row r="456" spans="1:41" x14ac:dyDescent="0.2">
      <c r="A456" s="201">
        <v>396</v>
      </c>
      <c r="B456" s="201" t="s">
        <v>2630</v>
      </c>
      <c r="C456" s="201" t="s">
        <v>2631</v>
      </c>
      <c r="D456" s="201" t="s">
        <v>2632</v>
      </c>
      <c r="E456" s="201">
        <v>6</v>
      </c>
      <c r="F456" s="201" t="s">
        <v>235</v>
      </c>
      <c r="G456" s="201">
        <v>3.5</v>
      </c>
      <c r="H456" s="201" t="s">
        <v>36</v>
      </c>
      <c r="I456" s="201" t="s">
        <v>278</v>
      </c>
      <c r="J456" s="201" t="s">
        <v>36</v>
      </c>
      <c r="K456" s="201">
        <v>3.5</v>
      </c>
      <c r="L456" s="203">
        <f t="shared" si="14"/>
        <v>3.5</v>
      </c>
      <c r="M456" s="202">
        <v>45502</v>
      </c>
      <c r="N456" s="201" t="s">
        <v>98</v>
      </c>
      <c r="O456" s="201" t="s">
        <v>847</v>
      </c>
      <c r="P456" s="201" t="s">
        <v>97</v>
      </c>
      <c r="Q456" s="211" t="s">
        <v>2633</v>
      </c>
      <c r="R456" s="201" t="s">
        <v>2634</v>
      </c>
      <c r="S456" s="201"/>
      <c r="T456" s="201" t="s">
        <v>253</v>
      </c>
      <c r="U456" s="201"/>
      <c r="V456" s="201" t="s">
        <v>390</v>
      </c>
      <c r="W456" s="201" t="s">
        <v>278</v>
      </c>
      <c r="X456" s="201" t="s">
        <v>2635</v>
      </c>
      <c r="Y456" s="201" t="s">
        <v>97</v>
      </c>
      <c r="Z456" s="201" t="s">
        <v>3512</v>
      </c>
      <c r="AA456" s="201">
        <v>3</v>
      </c>
      <c r="AB456" s="201">
        <v>10</v>
      </c>
      <c r="AC456" s="201"/>
      <c r="AD456" s="201">
        <v>10</v>
      </c>
      <c r="AE456" s="201">
        <v>3</v>
      </c>
      <c r="AF456" s="201"/>
      <c r="AG456" s="201">
        <v>1000</v>
      </c>
      <c r="AH456" s="201"/>
      <c r="AI456" s="201" t="s">
        <v>2636</v>
      </c>
      <c r="AJ456" s="211" t="s">
        <v>157</v>
      </c>
      <c r="AK456" s="201"/>
      <c r="AL456" s="201" t="s">
        <v>2637</v>
      </c>
      <c r="AM456" s="201" t="s">
        <v>97</v>
      </c>
      <c r="AN456" s="202">
        <v>45672</v>
      </c>
      <c r="AO456" s="201" t="b">
        <f t="shared" si="15"/>
        <v>1</v>
      </c>
    </row>
    <row r="457" spans="1:41" x14ac:dyDescent="0.2">
      <c r="A457" s="201">
        <v>396</v>
      </c>
      <c r="B457" s="201" t="s">
        <v>2630</v>
      </c>
      <c r="C457" s="201" t="s">
        <v>2631</v>
      </c>
      <c r="D457" s="201" t="s">
        <v>2632</v>
      </c>
      <c r="E457" s="201">
        <v>6</v>
      </c>
      <c r="F457" s="201" t="s">
        <v>596</v>
      </c>
      <c r="G457" s="201">
        <v>10</v>
      </c>
      <c r="H457" s="201" t="s">
        <v>36</v>
      </c>
      <c r="I457" s="201" t="s">
        <v>278</v>
      </c>
      <c r="J457" s="201" t="s">
        <v>36</v>
      </c>
      <c r="K457" s="201">
        <v>10</v>
      </c>
      <c r="L457" s="203">
        <f t="shared" si="14"/>
        <v>10</v>
      </c>
      <c r="M457" s="202">
        <v>45502</v>
      </c>
      <c r="N457" s="201" t="s">
        <v>98</v>
      </c>
      <c r="O457" s="201" t="s">
        <v>363</v>
      </c>
      <c r="P457" s="201" t="s">
        <v>97</v>
      </c>
      <c r="Q457" s="211" t="s">
        <v>2638</v>
      </c>
      <c r="R457" s="201" t="s">
        <v>2639</v>
      </c>
      <c r="S457" s="201"/>
      <c r="T457" s="201" t="s">
        <v>283</v>
      </c>
      <c r="U457" s="201"/>
      <c r="V457" s="201" t="s">
        <v>2175</v>
      </c>
      <c r="W457" s="201" t="s">
        <v>278</v>
      </c>
      <c r="X457" s="201" t="s">
        <v>2635</v>
      </c>
      <c r="Y457" s="201" t="s">
        <v>97</v>
      </c>
      <c r="Z457" s="201" t="s">
        <v>3512</v>
      </c>
      <c r="AA457" s="201">
        <v>3</v>
      </c>
      <c r="AB457" s="201">
        <v>10</v>
      </c>
      <c r="AC457" s="201"/>
      <c r="AD457" s="201"/>
      <c r="AE457" s="201">
        <v>3</v>
      </c>
      <c r="AF457" s="201"/>
      <c r="AG457" s="201">
        <v>100</v>
      </c>
      <c r="AH457" s="201"/>
      <c r="AI457" s="201" t="s">
        <v>2640</v>
      </c>
      <c r="AJ457" s="211" t="s">
        <v>157</v>
      </c>
      <c r="AK457" s="201"/>
      <c r="AL457" s="201" t="s">
        <v>2637</v>
      </c>
      <c r="AM457" s="201" t="s">
        <v>97</v>
      </c>
      <c r="AN457" s="202">
        <v>45672</v>
      </c>
      <c r="AO457" s="201" t="b">
        <f t="shared" si="15"/>
        <v>1</v>
      </c>
    </row>
    <row r="458" spans="1:41" x14ac:dyDescent="0.2">
      <c r="A458" s="201">
        <v>396</v>
      </c>
      <c r="B458" s="201" t="s">
        <v>2630</v>
      </c>
      <c r="C458" s="201" t="s">
        <v>2631</v>
      </c>
      <c r="D458" s="201" t="s">
        <v>2632</v>
      </c>
      <c r="E458" s="201">
        <v>6</v>
      </c>
      <c r="F458" s="201" t="s">
        <v>596</v>
      </c>
      <c r="G458" s="201">
        <v>10</v>
      </c>
      <c r="H458" s="201" t="s">
        <v>36</v>
      </c>
      <c r="I458" s="201" t="s">
        <v>278</v>
      </c>
      <c r="J458" s="201" t="s">
        <v>36</v>
      </c>
      <c r="K458" s="201">
        <v>10</v>
      </c>
      <c r="L458" s="203">
        <f t="shared" si="14"/>
        <v>10</v>
      </c>
      <c r="M458" s="202">
        <v>45502</v>
      </c>
      <c r="N458" s="201" t="s">
        <v>98</v>
      </c>
      <c r="O458" s="201" t="s">
        <v>847</v>
      </c>
      <c r="P458" s="201" t="s">
        <v>97</v>
      </c>
      <c r="Q458" s="211" t="s">
        <v>2638</v>
      </c>
      <c r="R458" s="201" t="s">
        <v>2639</v>
      </c>
      <c r="S458" s="201"/>
      <c r="T458" s="201" t="s">
        <v>283</v>
      </c>
      <c r="U458" s="201"/>
      <c r="V458" s="201" t="s">
        <v>2175</v>
      </c>
      <c r="W458" s="201" t="s">
        <v>278</v>
      </c>
      <c r="X458" s="201" t="s">
        <v>2635</v>
      </c>
      <c r="Y458" s="201" t="s">
        <v>97</v>
      </c>
      <c r="Z458" s="201" t="s">
        <v>3512</v>
      </c>
      <c r="AA458" s="201">
        <v>3</v>
      </c>
      <c r="AB458" s="201">
        <v>10</v>
      </c>
      <c r="AC458" s="201"/>
      <c r="AD458" s="201"/>
      <c r="AE458" s="201">
        <v>3</v>
      </c>
      <c r="AF458" s="201"/>
      <c r="AG458" s="201">
        <v>100</v>
      </c>
      <c r="AH458" s="201"/>
      <c r="AI458" s="201" t="s">
        <v>2640</v>
      </c>
      <c r="AJ458" s="211" t="s">
        <v>157</v>
      </c>
      <c r="AK458" s="201"/>
      <c r="AL458" s="201" t="s">
        <v>2637</v>
      </c>
      <c r="AM458" s="201" t="s">
        <v>97</v>
      </c>
      <c r="AN458" s="202">
        <v>45672</v>
      </c>
      <c r="AO458" s="201" t="b">
        <f t="shared" si="15"/>
        <v>1</v>
      </c>
    </row>
    <row r="459" spans="1:41" x14ac:dyDescent="0.2">
      <c r="A459" s="201">
        <v>397</v>
      </c>
      <c r="B459" s="201" t="s">
        <v>2708</v>
      </c>
      <c r="C459" s="201" t="s">
        <v>2709</v>
      </c>
      <c r="D459" s="201" t="s">
        <v>2710</v>
      </c>
      <c r="E459" s="201"/>
      <c r="F459" s="201" t="s">
        <v>235</v>
      </c>
      <c r="G459" s="201">
        <v>2600</v>
      </c>
      <c r="H459" s="201" t="s">
        <v>36</v>
      </c>
      <c r="I459" s="201" t="s">
        <v>278</v>
      </c>
      <c r="J459" s="201" t="s">
        <v>36</v>
      </c>
      <c r="K459" s="201">
        <v>2600</v>
      </c>
      <c r="L459" s="203">
        <f t="shared" si="14"/>
        <v>2600</v>
      </c>
      <c r="M459" s="202">
        <v>45527</v>
      </c>
      <c r="N459" s="201" t="s">
        <v>98</v>
      </c>
      <c r="O459" s="201" t="s">
        <v>236</v>
      </c>
      <c r="P459" s="201" t="s">
        <v>97</v>
      </c>
      <c r="Q459" s="224" t="s">
        <v>2711</v>
      </c>
      <c r="R459" s="201" t="s">
        <v>2712</v>
      </c>
      <c r="S459" s="201"/>
      <c r="T459" s="201" t="s">
        <v>253</v>
      </c>
      <c r="U459" s="201"/>
      <c r="V459" s="201" t="s">
        <v>2175</v>
      </c>
      <c r="W459" s="201" t="s">
        <v>97</v>
      </c>
      <c r="X459" s="201" t="s">
        <v>612</v>
      </c>
      <c r="Y459" s="201" t="s">
        <v>278</v>
      </c>
      <c r="Z459" s="201" t="s">
        <v>2713</v>
      </c>
      <c r="AA459" s="201">
        <v>10</v>
      </c>
      <c r="AB459" s="201">
        <v>10</v>
      </c>
      <c r="AC459" s="201"/>
      <c r="AD459" s="201">
        <v>20</v>
      </c>
      <c r="AE459" s="201"/>
      <c r="AF459" s="201"/>
      <c r="AG459" s="201">
        <v>2000</v>
      </c>
      <c r="AH459" s="201"/>
      <c r="AI459" s="201"/>
      <c r="AJ459" s="211" t="s">
        <v>157</v>
      </c>
      <c r="AK459" s="201"/>
      <c r="AL459" s="201" t="s">
        <v>2714</v>
      </c>
      <c r="AM459" s="201" t="s">
        <v>97</v>
      </c>
      <c r="AN459" s="202">
        <v>45672</v>
      </c>
      <c r="AO459" s="201" t="b">
        <f t="shared" si="15"/>
        <v>1</v>
      </c>
    </row>
    <row r="460" spans="1:41" ht="85.5" x14ac:dyDescent="0.2">
      <c r="A460" s="201">
        <v>398</v>
      </c>
      <c r="B460" s="201" t="s">
        <v>2641</v>
      </c>
      <c r="C460" s="201" t="s">
        <v>2642</v>
      </c>
      <c r="D460" s="201" t="s">
        <v>2643</v>
      </c>
      <c r="E460" s="201">
        <v>6</v>
      </c>
      <c r="F460" s="201" t="s">
        <v>235</v>
      </c>
      <c r="G460" s="201">
        <v>6.9999999999999999E-6</v>
      </c>
      <c r="H460" s="201" t="s">
        <v>36</v>
      </c>
      <c r="I460" s="201" t="s">
        <v>278</v>
      </c>
      <c r="J460" s="201" t="s">
        <v>36</v>
      </c>
      <c r="K460" s="201">
        <v>6.9999999999999999E-6</v>
      </c>
      <c r="L460" s="203">
        <f t="shared" si="14"/>
        <v>6.9999999999999999E-6</v>
      </c>
      <c r="M460" s="202">
        <v>45832</v>
      </c>
      <c r="N460" s="201" t="s">
        <v>108</v>
      </c>
      <c r="O460" s="201" t="s">
        <v>280</v>
      </c>
      <c r="P460" s="201" t="s">
        <v>97</v>
      </c>
      <c r="Q460" s="211" t="s">
        <v>2644</v>
      </c>
      <c r="R460" s="203" t="s">
        <v>2645</v>
      </c>
      <c r="S460" s="203"/>
      <c r="T460" s="201" t="s">
        <v>2646</v>
      </c>
      <c r="U460" s="201"/>
      <c r="V460" s="201" t="s">
        <v>2647</v>
      </c>
      <c r="W460" s="201" t="s">
        <v>278</v>
      </c>
      <c r="X460" s="201"/>
      <c r="Y460" s="201" t="s">
        <v>278</v>
      </c>
      <c r="Z460" s="201"/>
      <c r="AA460" s="201"/>
      <c r="AB460" s="201">
        <v>10</v>
      </c>
      <c r="AC460" s="201"/>
      <c r="AD460" s="201"/>
      <c r="AE460" s="201">
        <v>3</v>
      </c>
      <c r="AF460" s="201"/>
      <c r="AG460" s="201">
        <v>30</v>
      </c>
      <c r="AH460" s="201"/>
      <c r="AI460" s="201" t="s">
        <v>2648</v>
      </c>
      <c r="AJ460" s="211" t="s">
        <v>157</v>
      </c>
      <c r="AK460" s="201"/>
      <c r="AL460" s="201" t="s">
        <v>2649</v>
      </c>
      <c r="AM460" s="201" t="s">
        <v>97</v>
      </c>
      <c r="AN460" s="202">
        <v>45859</v>
      </c>
      <c r="AO460" s="201" t="b">
        <f t="shared" si="15"/>
        <v>1</v>
      </c>
    </row>
    <row r="461" spans="1:41" ht="85.5" x14ac:dyDescent="0.2">
      <c r="A461" s="201">
        <v>398</v>
      </c>
      <c r="B461" s="201" t="s">
        <v>2641</v>
      </c>
      <c r="C461" s="201" t="s">
        <v>2642</v>
      </c>
      <c r="D461" s="201" t="s">
        <v>2643</v>
      </c>
      <c r="E461" s="201">
        <v>6</v>
      </c>
      <c r="F461" s="201" t="s">
        <v>235</v>
      </c>
      <c r="G461" s="201">
        <v>6.9999999999999999E-6</v>
      </c>
      <c r="H461" s="201" t="s">
        <v>36</v>
      </c>
      <c r="I461" s="201" t="s">
        <v>278</v>
      </c>
      <c r="J461" s="201" t="s">
        <v>36</v>
      </c>
      <c r="K461" s="201">
        <v>6.9999999999999999E-6</v>
      </c>
      <c r="L461" s="203">
        <f t="shared" si="14"/>
        <v>6.9999999999999999E-6</v>
      </c>
      <c r="M461" s="202">
        <v>45832</v>
      </c>
      <c r="N461" s="201" t="s">
        <v>108</v>
      </c>
      <c r="O461" s="201" t="s">
        <v>353</v>
      </c>
      <c r="P461" s="201" t="s">
        <v>97</v>
      </c>
      <c r="Q461" s="211" t="s">
        <v>2644</v>
      </c>
      <c r="R461" s="203" t="s">
        <v>2645</v>
      </c>
      <c r="S461" s="203"/>
      <c r="T461" s="201" t="s">
        <v>2646</v>
      </c>
      <c r="U461" s="201"/>
      <c r="V461" s="201" t="s">
        <v>2647</v>
      </c>
      <c r="W461" s="201" t="s">
        <v>278</v>
      </c>
      <c r="X461" s="201"/>
      <c r="Y461" s="201" t="s">
        <v>278</v>
      </c>
      <c r="Z461" s="201"/>
      <c r="AA461" s="201"/>
      <c r="AB461" s="201">
        <v>10</v>
      </c>
      <c r="AC461" s="201"/>
      <c r="AD461" s="201"/>
      <c r="AE461" s="201">
        <v>3</v>
      </c>
      <c r="AF461" s="201"/>
      <c r="AG461" s="201">
        <v>30</v>
      </c>
      <c r="AH461" s="201"/>
      <c r="AI461" s="201" t="s">
        <v>2648</v>
      </c>
      <c r="AJ461" s="211" t="s">
        <v>157</v>
      </c>
      <c r="AK461" s="201"/>
      <c r="AL461" s="201" t="s">
        <v>3540</v>
      </c>
      <c r="AM461" s="201" t="s">
        <v>97</v>
      </c>
      <c r="AN461" s="202">
        <v>45859</v>
      </c>
      <c r="AO461" s="201" t="b">
        <f t="shared" si="15"/>
        <v>1</v>
      </c>
    </row>
    <row r="462" spans="1:41" x14ac:dyDescent="0.2">
      <c r="A462" s="201">
        <v>399</v>
      </c>
      <c r="B462" s="201" t="s">
        <v>2650</v>
      </c>
      <c r="C462" s="201" t="s">
        <v>2651</v>
      </c>
      <c r="D462" s="201" t="s">
        <v>2652</v>
      </c>
      <c r="E462" s="201">
        <v>6</v>
      </c>
      <c r="F462" s="201" t="s">
        <v>235</v>
      </c>
      <c r="G462" s="201">
        <v>4.2000000000000003E-2</v>
      </c>
      <c r="H462" s="201" t="s">
        <v>36</v>
      </c>
      <c r="I462" s="201" t="s">
        <v>278</v>
      </c>
      <c r="J462" s="201" t="s">
        <v>36</v>
      </c>
      <c r="K462" s="201">
        <v>4.2000000000000003E-2</v>
      </c>
      <c r="L462" s="203">
        <f t="shared" si="14"/>
        <v>4.2000000000000003E-2</v>
      </c>
      <c r="M462" s="202">
        <v>45527</v>
      </c>
      <c r="N462" s="201" t="s">
        <v>98</v>
      </c>
      <c r="O462" s="201" t="s">
        <v>410</v>
      </c>
      <c r="P462" s="201" t="s">
        <v>97</v>
      </c>
      <c r="Q462" s="224" t="s">
        <v>2653</v>
      </c>
      <c r="R462" s="201" t="s">
        <v>2654</v>
      </c>
      <c r="S462" s="201"/>
      <c r="T462" s="201" t="s">
        <v>253</v>
      </c>
      <c r="U462" s="201"/>
      <c r="V462" s="201" t="s">
        <v>2274</v>
      </c>
      <c r="W462" s="201" t="s">
        <v>278</v>
      </c>
      <c r="X462" s="201" t="s">
        <v>2655</v>
      </c>
      <c r="Y462" s="201" t="s">
        <v>278</v>
      </c>
      <c r="Z462" s="201" t="s">
        <v>2656</v>
      </c>
      <c r="AA462" s="201">
        <v>81</v>
      </c>
      <c r="AB462" s="201">
        <v>10</v>
      </c>
      <c r="AC462" s="201"/>
      <c r="AD462" s="201">
        <v>10</v>
      </c>
      <c r="AE462" s="201">
        <v>10</v>
      </c>
      <c r="AF462" s="201"/>
      <c r="AG462" s="201">
        <v>81000</v>
      </c>
      <c r="AH462" s="201" t="s">
        <v>2657</v>
      </c>
      <c r="AI462" s="201" t="s">
        <v>2658</v>
      </c>
      <c r="AJ462" s="211" t="s">
        <v>157</v>
      </c>
      <c r="AK462" s="201"/>
      <c r="AL462" s="201" t="s">
        <v>2659</v>
      </c>
      <c r="AM462" s="201" t="s">
        <v>97</v>
      </c>
      <c r="AN462" s="202">
        <v>45672</v>
      </c>
      <c r="AO462" s="201" t="b">
        <f t="shared" si="15"/>
        <v>1</v>
      </c>
    </row>
    <row r="463" spans="1:41" x14ac:dyDescent="0.2">
      <c r="A463" s="201">
        <v>400</v>
      </c>
      <c r="B463" s="201" t="s">
        <v>2660</v>
      </c>
      <c r="C463" s="201" t="s">
        <v>2661</v>
      </c>
      <c r="D463" s="201" t="s">
        <v>2662</v>
      </c>
      <c r="E463" s="201"/>
      <c r="F463" s="201" t="s">
        <v>596</v>
      </c>
      <c r="G463" s="201">
        <v>3.4000000000000002E-2</v>
      </c>
      <c r="H463" s="201" t="s">
        <v>36</v>
      </c>
      <c r="I463" s="201" t="s">
        <v>278</v>
      </c>
      <c r="J463" s="201" t="s">
        <v>36</v>
      </c>
      <c r="K463" s="201">
        <v>3.4000000000000002E-2</v>
      </c>
      <c r="L463" s="203">
        <f t="shared" si="14"/>
        <v>3.4000000000000002E-2</v>
      </c>
      <c r="M463" s="202">
        <v>44409</v>
      </c>
      <c r="N463" s="201" t="s">
        <v>98</v>
      </c>
      <c r="O463" s="201" t="s">
        <v>847</v>
      </c>
      <c r="P463" s="201" t="s">
        <v>97</v>
      </c>
      <c r="Q463" s="211" t="s">
        <v>1079</v>
      </c>
      <c r="R463" s="201" t="s">
        <v>2663</v>
      </c>
      <c r="S463" s="201"/>
      <c r="T463" s="201" t="s">
        <v>431</v>
      </c>
      <c r="U463" s="201" t="s">
        <v>2664</v>
      </c>
      <c r="V463" s="201" t="s">
        <v>2175</v>
      </c>
      <c r="W463" s="201" t="s">
        <v>278</v>
      </c>
      <c r="X463" s="201" t="s">
        <v>3513</v>
      </c>
      <c r="Y463" s="201" t="s">
        <v>97</v>
      </c>
      <c r="Z463" s="201" t="s">
        <v>2665</v>
      </c>
      <c r="AA463" s="201">
        <v>3</v>
      </c>
      <c r="AB463" s="201">
        <v>10</v>
      </c>
      <c r="AC463" s="201"/>
      <c r="AD463" s="201"/>
      <c r="AE463" s="201">
        <v>10</v>
      </c>
      <c r="AF463" s="201"/>
      <c r="AG463" s="201">
        <v>300</v>
      </c>
      <c r="AH463" s="201"/>
      <c r="AI463" s="201" t="s">
        <v>2666</v>
      </c>
      <c r="AJ463" s="211" t="s">
        <v>157</v>
      </c>
      <c r="AK463" s="201"/>
      <c r="AL463" s="201" t="s">
        <v>2667</v>
      </c>
      <c r="AM463" s="201" t="s">
        <v>97</v>
      </c>
      <c r="AN463" s="202">
        <v>45672</v>
      </c>
      <c r="AO463" s="201" t="b">
        <f t="shared" si="15"/>
        <v>1</v>
      </c>
    </row>
    <row r="464" spans="1:41" x14ac:dyDescent="0.2">
      <c r="A464" s="201">
        <v>400</v>
      </c>
      <c r="B464" s="201" t="s">
        <v>2660</v>
      </c>
      <c r="C464" s="201" t="s">
        <v>2661</v>
      </c>
      <c r="D464" s="201" t="s">
        <v>2662</v>
      </c>
      <c r="E464" s="201"/>
      <c r="F464" s="201" t="s">
        <v>596</v>
      </c>
      <c r="G464" s="201">
        <v>3.4000000000000002E-2</v>
      </c>
      <c r="H464" s="201" t="s">
        <v>36</v>
      </c>
      <c r="I464" s="201" t="s">
        <v>278</v>
      </c>
      <c r="J464" s="201" t="s">
        <v>36</v>
      </c>
      <c r="K464" s="201">
        <v>3.4000000000000002E-2</v>
      </c>
      <c r="L464" s="203">
        <f t="shared" si="14"/>
        <v>3.4000000000000002E-2</v>
      </c>
      <c r="M464" s="202">
        <v>44409</v>
      </c>
      <c r="N464" s="201" t="s">
        <v>98</v>
      </c>
      <c r="O464" s="201" t="s">
        <v>363</v>
      </c>
      <c r="P464" s="201" t="s">
        <v>97</v>
      </c>
      <c r="Q464" s="211" t="s">
        <v>1079</v>
      </c>
      <c r="R464" s="201" t="s">
        <v>2663</v>
      </c>
      <c r="S464" s="201"/>
      <c r="T464" s="201" t="s">
        <v>431</v>
      </c>
      <c r="U464" s="201" t="s">
        <v>2664</v>
      </c>
      <c r="V464" s="201" t="s">
        <v>2175</v>
      </c>
      <c r="W464" s="201" t="s">
        <v>278</v>
      </c>
      <c r="X464" s="201" t="s">
        <v>3513</v>
      </c>
      <c r="Y464" s="201" t="s">
        <v>97</v>
      </c>
      <c r="Z464" s="201" t="s">
        <v>2665</v>
      </c>
      <c r="AA464" s="201">
        <v>3</v>
      </c>
      <c r="AB464" s="201">
        <v>10</v>
      </c>
      <c r="AC464" s="201"/>
      <c r="AD464" s="201"/>
      <c r="AE464" s="201">
        <v>10</v>
      </c>
      <c r="AF464" s="201"/>
      <c r="AG464" s="201">
        <v>300</v>
      </c>
      <c r="AH464" s="201"/>
      <c r="AI464" s="201" t="s">
        <v>2666</v>
      </c>
      <c r="AJ464" s="211" t="s">
        <v>157</v>
      </c>
      <c r="AK464" s="201"/>
      <c r="AL464" s="201" t="s">
        <v>2667</v>
      </c>
      <c r="AM464" s="201" t="s">
        <v>97</v>
      </c>
      <c r="AN464" s="202">
        <v>45672</v>
      </c>
      <c r="AO464" s="201" t="b">
        <f t="shared" si="15"/>
        <v>1</v>
      </c>
    </row>
    <row r="465" spans="1:41" x14ac:dyDescent="0.2">
      <c r="A465" s="201">
        <v>401</v>
      </c>
      <c r="B465" s="201" t="s">
        <v>2668</v>
      </c>
      <c r="C465" s="201" t="s">
        <v>2669</v>
      </c>
      <c r="D465" s="201" t="s">
        <v>2670</v>
      </c>
      <c r="E465" s="201">
        <v>6</v>
      </c>
      <c r="F465" s="201" t="s">
        <v>235</v>
      </c>
      <c r="G465" s="201">
        <v>0.5</v>
      </c>
      <c r="H465" s="201" t="s">
        <v>36</v>
      </c>
      <c r="I465" s="201" t="s">
        <v>278</v>
      </c>
      <c r="J465" s="201" t="s">
        <v>36</v>
      </c>
      <c r="K465" s="201">
        <v>0.5</v>
      </c>
      <c r="L465" s="203">
        <f t="shared" si="14"/>
        <v>0.5</v>
      </c>
      <c r="M465" s="202">
        <v>44593</v>
      </c>
      <c r="N465" s="201" t="s">
        <v>98</v>
      </c>
      <c r="O465" s="201" t="s">
        <v>363</v>
      </c>
      <c r="P465" s="201" t="s">
        <v>97</v>
      </c>
      <c r="Q465" s="211" t="s">
        <v>2671</v>
      </c>
      <c r="R465" s="201" t="s">
        <v>2672</v>
      </c>
      <c r="S465" s="201"/>
      <c r="T465" s="201" t="s">
        <v>239</v>
      </c>
      <c r="U465" s="201"/>
      <c r="V465" s="201" t="s">
        <v>2673</v>
      </c>
      <c r="W465" s="201" t="s">
        <v>278</v>
      </c>
      <c r="X465" s="201" t="s">
        <v>2674</v>
      </c>
      <c r="Y465" s="201" t="s">
        <v>97</v>
      </c>
      <c r="Z465" s="201" t="s">
        <v>2675</v>
      </c>
      <c r="AA465" s="201">
        <v>3</v>
      </c>
      <c r="AB465" s="201">
        <v>10</v>
      </c>
      <c r="AC465" s="201"/>
      <c r="AD465" s="201"/>
      <c r="AE465" s="201">
        <v>10</v>
      </c>
      <c r="AF465" s="201"/>
      <c r="AG465" s="201">
        <v>300</v>
      </c>
      <c r="AH465" s="201"/>
      <c r="AI465" s="201" t="s">
        <v>2676</v>
      </c>
      <c r="AJ465" s="211" t="s">
        <v>157</v>
      </c>
      <c r="AK465" s="201"/>
      <c r="AL465" s="201" t="s">
        <v>2677</v>
      </c>
      <c r="AM465" s="201" t="s">
        <v>97</v>
      </c>
      <c r="AN465" s="202">
        <v>45672</v>
      </c>
      <c r="AO465" s="201" t="b">
        <f t="shared" si="15"/>
        <v>1</v>
      </c>
    </row>
    <row r="466" spans="1:41" x14ac:dyDescent="0.2">
      <c r="A466" s="201">
        <v>401</v>
      </c>
      <c r="B466" s="201" t="s">
        <v>2668</v>
      </c>
      <c r="C466" s="201" t="s">
        <v>2669</v>
      </c>
      <c r="D466" s="201" t="s">
        <v>2670</v>
      </c>
      <c r="E466" s="201">
        <v>6</v>
      </c>
      <c r="F466" s="201" t="s">
        <v>235</v>
      </c>
      <c r="G466" s="201">
        <v>0.5</v>
      </c>
      <c r="H466" s="201" t="s">
        <v>36</v>
      </c>
      <c r="I466" s="201" t="s">
        <v>278</v>
      </c>
      <c r="J466" s="201" t="s">
        <v>36</v>
      </c>
      <c r="K466" s="201">
        <v>0.5</v>
      </c>
      <c r="L466" s="203">
        <f t="shared" si="14"/>
        <v>0.5</v>
      </c>
      <c r="M466" s="202">
        <v>44593</v>
      </c>
      <c r="N466" s="201" t="s">
        <v>98</v>
      </c>
      <c r="O466" s="201" t="s">
        <v>236</v>
      </c>
      <c r="P466" s="201" t="s">
        <v>97</v>
      </c>
      <c r="Q466" s="211" t="s">
        <v>2671</v>
      </c>
      <c r="R466" s="201" t="s">
        <v>2672</v>
      </c>
      <c r="S466" s="201"/>
      <c r="T466" s="201" t="s">
        <v>239</v>
      </c>
      <c r="U466" s="201"/>
      <c r="V466" s="201" t="s">
        <v>2673</v>
      </c>
      <c r="W466" s="201" t="s">
        <v>278</v>
      </c>
      <c r="X466" s="201" t="s">
        <v>2674</v>
      </c>
      <c r="Y466" s="201" t="s">
        <v>97</v>
      </c>
      <c r="Z466" s="201" t="s">
        <v>2675</v>
      </c>
      <c r="AA466" s="201">
        <v>3</v>
      </c>
      <c r="AB466" s="201">
        <v>10</v>
      </c>
      <c r="AC466" s="201"/>
      <c r="AD466" s="201"/>
      <c r="AE466" s="201">
        <v>10</v>
      </c>
      <c r="AF466" s="201"/>
      <c r="AG466" s="201">
        <v>300</v>
      </c>
      <c r="AH466" s="201"/>
      <c r="AI466" s="201" t="s">
        <v>2676</v>
      </c>
      <c r="AJ466" s="211" t="s">
        <v>157</v>
      </c>
      <c r="AK466" s="201"/>
      <c r="AL466" s="201" t="s">
        <v>2677</v>
      </c>
      <c r="AM466" s="201" t="s">
        <v>97</v>
      </c>
      <c r="AN466" s="202">
        <v>45672</v>
      </c>
      <c r="AO466" s="201" t="b">
        <f t="shared" si="15"/>
        <v>1</v>
      </c>
    </row>
    <row r="467" spans="1:41" ht="15.75" customHeight="1" x14ac:dyDescent="0.2">
      <c r="A467" s="201">
        <v>401</v>
      </c>
      <c r="B467" s="201" t="s">
        <v>2668</v>
      </c>
      <c r="C467" s="201" t="s">
        <v>2669</v>
      </c>
      <c r="D467" s="201" t="s">
        <v>2670</v>
      </c>
      <c r="E467" s="201">
        <v>6</v>
      </c>
      <c r="F467" s="201" t="s">
        <v>596</v>
      </c>
      <c r="G467" s="201">
        <v>1</v>
      </c>
      <c r="H467" s="201" t="s">
        <v>36</v>
      </c>
      <c r="I467" s="201" t="s">
        <v>278</v>
      </c>
      <c r="J467" s="201" t="s">
        <v>36</v>
      </c>
      <c r="K467" s="201">
        <v>1</v>
      </c>
      <c r="L467" s="203">
        <f t="shared" si="14"/>
        <v>1</v>
      </c>
      <c r="M467" s="202">
        <v>44593</v>
      </c>
      <c r="N467" s="201" t="s">
        <v>98</v>
      </c>
      <c r="O467" s="201" t="s">
        <v>847</v>
      </c>
      <c r="P467" s="201" t="s">
        <v>97</v>
      </c>
      <c r="Q467" s="211" t="s">
        <v>2625</v>
      </c>
      <c r="R467" s="201" t="s">
        <v>2678</v>
      </c>
      <c r="S467" s="201"/>
      <c r="T467" s="201" t="s">
        <v>283</v>
      </c>
      <c r="U467" s="201"/>
      <c r="V467" s="201" t="s">
        <v>2175</v>
      </c>
      <c r="W467" s="201" t="s">
        <v>278</v>
      </c>
      <c r="X467" s="201" t="s">
        <v>2674</v>
      </c>
      <c r="Y467" s="201" t="s">
        <v>97</v>
      </c>
      <c r="Z467" s="201" t="s">
        <v>2679</v>
      </c>
      <c r="AA467" s="201">
        <v>3</v>
      </c>
      <c r="AB467" s="201">
        <v>10</v>
      </c>
      <c r="AC467" s="201"/>
      <c r="AD467" s="201"/>
      <c r="AE467" s="201">
        <v>10</v>
      </c>
      <c r="AF467" s="201"/>
      <c r="AG467" s="201">
        <v>300</v>
      </c>
      <c r="AH467" s="201"/>
      <c r="AI467" s="201" t="s">
        <v>2676</v>
      </c>
      <c r="AJ467" s="211" t="s">
        <v>157</v>
      </c>
      <c r="AK467" s="201"/>
      <c r="AL467" s="201" t="s">
        <v>2677</v>
      </c>
      <c r="AM467" s="201" t="s">
        <v>97</v>
      </c>
      <c r="AN467" s="202">
        <v>45672</v>
      </c>
      <c r="AO467" s="201" t="b">
        <f t="shared" si="15"/>
        <v>1</v>
      </c>
    </row>
    <row r="468" spans="1:41" x14ac:dyDescent="0.2">
      <c r="A468" s="201">
        <v>401</v>
      </c>
      <c r="B468" s="201" t="s">
        <v>2668</v>
      </c>
      <c r="C468" s="201" t="s">
        <v>2669</v>
      </c>
      <c r="D468" s="201" t="s">
        <v>2670</v>
      </c>
      <c r="E468" s="201">
        <v>6</v>
      </c>
      <c r="F468" s="201" t="s">
        <v>596</v>
      </c>
      <c r="G468" s="201">
        <v>1</v>
      </c>
      <c r="H468" s="201" t="s">
        <v>36</v>
      </c>
      <c r="I468" s="201" t="s">
        <v>278</v>
      </c>
      <c r="J468" s="201" t="s">
        <v>36</v>
      </c>
      <c r="K468" s="201">
        <v>1</v>
      </c>
      <c r="L468" s="203">
        <f t="shared" si="14"/>
        <v>1</v>
      </c>
      <c r="M468" s="202">
        <v>44593</v>
      </c>
      <c r="N468" s="201" t="s">
        <v>98</v>
      </c>
      <c r="O468" s="201" t="s">
        <v>353</v>
      </c>
      <c r="P468" s="201" t="s">
        <v>97</v>
      </c>
      <c r="Q468" s="211" t="s">
        <v>2625</v>
      </c>
      <c r="R468" s="201" t="s">
        <v>2678</v>
      </c>
      <c r="S468" s="201"/>
      <c r="T468" s="201" t="s">
        <v>283</v>
      </c>
      <c r="U468" s="201"/>
      <c r="V468" s="201" t="s">
        <v>2175</v>
      </c>
      <c r="W468" s="201" t="s">
        <v>278</v>
      </c>
      <c r="X468" s="201" t="s">
        <v>2674</v>
      </c>
      <c r="Y468" s="201" t="s">
        <v>97</v>
      </c>
      <c r="Z468" s="201" t="s">
        <v>2679</v>
      </c>
      <c r="AA468" s="201">
        <v>3</v>
      </c>
      <c r="AB468" s="201">
        <v>10</v>
      </c>
      <c r="AC468" s="201"/>
      <c r="AD468" s="201"/>
      <c r="AE468" s="201">
        <v>10</v>
      </c>
      <c r="AF468" s="201"/>
      <c r="AG468" s="201">
        <v>300</v>
      </c>
      <c r="AH468" s="201"/>
      <c r="AI468" s="201" t="s">
        <v>2676</v>
      </c>
      <c r="AJ468" s="211" t="s">
        <v>157</v>
      </c>
      <c r="AK468" s="201"/>
      <c r="AL468" s="201" t="s">
        <v>2677</v>
      </c>
      <c r="AM468" s="201" t="s">
        <v>97</v>
      </c>
      <c r="AN468" s="202">
        <v>45672</v>
      </c>
      <c r="AO468" s="201" t="b">
        <f t="shared" si="15"/>
        <v>1</v>
      </c>
    </row>
    <row r="469" spans="1:41" x14ac:dyDescent="0.2">
      <c r="A469" s="201">
        <v>402</v>
      </c>
      <c r="B469" s="201" t="s">
        <v>2680</v>
      </c>
      <c r="C469" s="201" t="s">
        <v>2681</v>
      </c>
      <c r="D469" s="201" t="s">
        <v>2682</v>
      </c>
      <c r="E469" s="201"/>
      <c r="F469" s="201" t="s">
        <v>596</v>
      </c>
      <c r="G469" s="201">
        <v>4.7E-2</v>
      </c>
      <c r="H469" s="201" t="s">
        <v>36</v>
      </c>
      <c r="I469" s="201" t="s">
        <v>278</v>
      </c>
      <c r="J469" s="201" t="s">
        <v>36</v>
      </c>
      <c r="K469" s="201">
        <v>4.7E-2</v>
      </c>
      <c r="L469" s="203">
        <f t="shared" si="14"/>
        <v>4.7E-2</v>
      </c>
      <c r="M469" s="202">
        <v>45527</v>
      </c>
      <c r="N469" s="201" t="s">
        <v>98</v>
      </c>
      <c r="O469" s="201" t="s">
        <v>236</v>
      </c>
      <c r="P469" s="201" t="s">
        <v>97</v>
      </c>
      <c r="Q469" s="224" t="s">
        <v>2683</v>
      </c>
      <c r="R469" s="201" t="s">
        <v>2684</v>
      </c>
      <c r="S469" s="201"/>
      <c r="T469" s="201" t="s">
        <v>253</v>
      </c>
      <c r="U469" s="201"/>
      <c r="V469" s="201" t="s">
        <v>876</v>
      </c>
      <c r="W469" s="201" t="s">
        <v>97</v>
      </c>
      <c r="X469" s="201" t="s">
        <v>1829</v>
      </c>
      <c r="Y469" s="201" t="s">
        <v>278</v>
      </c>
      <c r="Z469" s="201" t="s">
        <v>2685</v>
      </c>
      <c r="AA469" s="201">
        <v>243</v>
      </c>
      <c r="AB469" s="201">
        <v>10</v>
      </c>
      <c r="AC469" s="201"/>
      <c r="AD469" s="201"/>
      <c r="AE469" s="201">
        <v>10</v>
      </c>
      <c r="AF469" s="201"/>
      <c r="AG469" s="201">
        <v>24300</v>
      </c>
      <c r="AH469" s="201" t="s">
        <v>3514</v>
      </c>
      <c r="AI469" s="201" t="s">
        <v>3515</v>
      </c>
      <c r="AJ469" s="211" t="s">
        <v>157</v>
      </c>
      <c r="AK469" s="201"/>
      <c r="AL469" s="201" t="s">
        <v>3516</v>
      </c>
      <c r="AM469" s="201" t="s">
        <v>97</v>
      </c>
      <c r="AN469" s="202">
        <v>45672</v>
      </c>
      <c r="AO469" s="201" t="b">
        <f t="shared" si="15"/>
        <v>1</v>
      </c>
    </row>
    <row r="470" spans="1:41" x14ac:dyDescent="0.2">
      <c r="A470" s="201">
        <v>404</v>
      </c>
      <c r="B470" s="201">
        <v>491</v>
      </c>
      <c r="C470" s="201" t="s">
        <v>2686</v>
      </c>
      <c r="D470" s="201" t="s">
        <v>2687</v>
      </c>
      <c r="E470" s="201">
        <v>6</v>
      </c>
      <c r="F470" s="201" t="s">
        <v>235</v>
      </c>
      <c r="G470" s="201">
        <v>4.0000000000000002E-4</v>
      </c>
      <c r="H470" s="201" t="s">
        <v>36</v>
      </c>
      <c r="I470" s="201" t="s">
        <v>278</v>
      </c>
      <c r="J470" s="201" t="s">
        <v>36</v>
      </c>
      <c r="K470" s="201">
        <v>4.0000000000000002E-4</v>
      </c>
      <c r="L470" s="203">
        <f t="shared" si="14"/>
        <v>4.0000000000000002E-4</v>
      </c>
      <c r="M470" s="202">
        <v>45527</v>
      </c>
      <c r="N470" s="201" t="s">
        <v>108</v>
      </c>
      <c r="O470" s="201" t="s">
        <v>1906</v>
      </c>
      <c r="P470" s="201" t="s">
        <v>97</v>
      </c>
      <c r="Q470" s="224" t="s">
        <v>2688</v>
      </c>
      <c r="R470" s="201" t="s">
        <v>2689</v>
      </c>
      <c r="S470" s="201"/>
      <c r="T470" s="201" t="s">
        <v>431</v>
      </c>
      <c r="U470" s="201" t="s">
        <v>2690</v>
      </c>
      <c r="V470" s="201" t="s">
        <v>434</v>
      </c>
      <c r="W470" s="201" t="s">
        <v>278</v>
      </c>
      <c r="X470" s="201" t="s">
        <v>2691</v>
      </c>
      <c r="Y470" s="201" t="s">
        <v>278</v>
      </c>
      <c r="Z470" s="201"/>
      <c r="AA470" s="201"/>
      <c r="AB470" s="201"/>
      <c r="AC470" s="201"/>
      <c r="AD470" s="201"/>
      <c r="AE470" s="201"/>
      <c r="AF470" s="201"/>
      <c r="AG470" s="201" t="s">
        <v>2692</v>
      </c>
      <c r="AH470" s="201" t="s">
        <v>3517</v>
      </c>
      <c r="AI470" s="201" t="s">
        <v>2693</v>
      </c>
      <c r="AJ470" s="211" t="s">
        <v>157</v>
      </c>
      <c r="AK470" s="201"/>
      <c r="AL470" s="201" t="s">
        <v>3518</v>
      </c>
      <c r="AM470" s="201" t="s">
        <v>97</v>
      </c>
      <c r="AN470" s="202">
        <v>45672</v>
      </c>
      <c r="AO470" s="201" t="b">
        <f t="shared" si="15"/>
        <v>1</v>
      </c>
    </row>
    <row r="471" spans="1:41" x14ac:dyDescent="0.2">
      <c r="A471" s="201">
        <v>404</v>
      </c>
      <c r="B471" s="201">
        <v>491</v>
      </c>
      <c r="C471" s="201" t="s">
        <v>2686</v>
      </c>
      <c r="D471" s="201" t="s">
        <v>2687</v>
      </c>
      <c r="E471" s="201">
        <v>6</v>
      </c>
      <c r="F471" s="201" t="s">
        <v>235</v>
      </c>
      <c r="G471" s="201">
        <v>4.0000000000000002E-4</v>
      </c>
      <c r="H471" s="201" t="s">
        <v>36</v>
      </c>
      <c r="I471" s="201" t="s">
        <v>278</v>
      </c>
      <c r="J471" s="201" t="s">
        <v>36</v>
      </c>
      <c r="K471" s="201">
        <v>4.0000000000000002E-4</v>
      </c>
      <c r="L471" s="203">
        <f t="shared" si="14"/>
        <v>4.0000000000000002E-4</v>
      </c>
      <c r="M471" s="202">
        <v>45527</v>
      </c>
      <c r="N471" s="201" t="s">
        <v>108</v>
      </c>
      <c r="O471" s="201" t="s">
        <v>353</v>
      </c>
      <c r="P471" s="201" t="s">
        <v>97</v>
      </c>
      <c r="Q471" s="224" t="s">
        <v>2688</v>
      </c>
      <c r="R471" s="201" t="s">
        <v>2689</v>
      </c>
      <c r="S471" s="201"/>
      <c r="T471" s="201" t="s">
        <v>431</v>
      </c>
      <c r="U471" s="201" t="s">
        <v>2690</v>
      </c>
      <c r="V471" s="201" t="s">
        <v>434</v>
      </c>
      <c r="W471" s="201" t="s">
        <v>278</v>
      </c>
      <c r="X471" s="201" t="s">
        <v>2691</v>
      </c>
      <c r="Y471" s="201" t="s">
        <v>278</v>
      </c>
      <c r="Z471" s="201"/>
      <c r="AA471" s="201"/>
      <c r="AB471" s="201"/>
      <c r="AC471" s="201"/>
      <c r="AD471" s="201"/>
      <c r="AE471" s="201"/>
      <c r="AF471" s="201"/>
      <c r="AG471" s="201" t="s">
        <v>2692</v>
      </c>
      <c r="AH471" s="201" t="s">
        <v>3517</v>
      </c>
      <c r="AI471" s="201" t="s">
        <v>2693</v>
      </c>
      <c r="AJ471" s="211" t="s">
        <v>157</v>
      </c>
      <c r="AK471" s="201"/>
      <c r="AL471" s="201" t="s">
        <v>3518</v>
      </c>
      <c r="AM471" s="201" t="s">
        <v>97</v>
      </c>
      <c r="AN471" s="202">
        <v>45672</v>
      </c>
      <c r="AO471" s="201" t="b">
        <f t="shared" si="15"/>
        <v>1</v>
      </c>
    </row>
    <row r="472" spans="1:41" x14ac:dyDescent="0.2">
      <c r="A472" s="201">
        <v>404</v>
      </c>
      <c r="B472" s="201">
        <v>491</v>
      </c>
      <c r="C472" s="201" t="s">
        <v>2686</v>
      </c>
      <c r="D472" s="201" t="s">
        <v>2687</v>
      </c>
      <c r="E472" s="201">
        <v>6</v>
      </c>
      <c r="F472" s="201" t="s">
        <v>596</v>
      </c>
      <c r="G472" s="201">
        <v>1.0999999999999999E-2</v>
      </c>
      <c r="H472" s="201" t="s">
        <v>36</v>
      </c>
      <c r="I472" s="201" t="s">
        <v>278</v>
      </c>
      <c r="J472" s="201" t="s">
        <v>36</v>
      </c>
      <c r="K472" s="201">
        <v>1.0999999999999999E-2</v>
      </c>
      <c r="L472" s="203">
        <f t="shared" si="14"/>
        <v>1.0999999999999999E-2</v>
      </c>
      <c r="M472" s="202">
        <v>45532</v>
      </c>
      <c r="N472" s="201" t="s">
        <v>98</v>
      </c>
      <c r="O472" s="201" t="s">
        <v>280</v>
      </c>
      <c r="P472" s="201" t="s">
        <v>97</v>
      </c>
      <c r="Q472" s="224" t="s">
        <v>2694</v>
      </c>
      <c r="R472" s="201" t="s">
        <v>2695</v>
      </c>
      <c r="S472" s="201"/>
      <c r="T472" s="201" t="s">
        <v>253</v>
      </c>
      <c r="U472" s="201"/>
      <c r="V472" s="201" t="s">
        <v>1759</v>
      </c>
      <c r="W472" s="201" t="s">
        <v>97</v>
      </c>
      <c r="X472" s="201" t="s">
        <v>2696</v>
      </c>
      <c r="Y472" s="201" t="s">
        <v>97</v>
      </c>
      <c r="Z472" s="201" t="s">
        <v>2697</v>
      </c>
      <c r="AA472" s="201">
        <v>3</v>
      </c>
      <c r="AB472" s="201">
        <v>10</v>
      </c>
      <c r="AC472" s="201"/>
      <c r="AD472" s="201"/>
      <c r="AE472" s="201">
        <v>3</v>
      </c>
      <c r="AF472" s="201"/>
      <c r="AG472" s="201">
        <v>100</v>
      </c>
      <c r="AH472" s="201"/>
      <c r="AI472" s="201"/>
      <c r="AJ472" s="211" t="s">
        <v>157</v>
      </c>
      <c r="AK472" s="201"/>
      <c r="AL472" s="201" t="s">
        <v>3519</v>
      </c>
      <c r="AM472" s="201" t="s">
        <v>97</v>
      </c>
      <c r="AN472" s="202">
        <v>45672</v>
      </c>
      <c r="AO472" s="201" t="b">
        <f t="shared" si="15"/>
        <v>1</v>
      </c>
    </row>
    <row r="473" spans="1:41" x14ac:dyDescent="0.2">
      <c r="A473" s="201">
        <v>405</v>
      </c>
      <c r="B473" s="201">
        <v>490</v>
      </c>
      <c r="C473" s="201" t="s">
        <v>2715</v>
      </c>
      <c r="D473" s="201" t="s">
        <v>2716</v>
      </c>
      <c r="E473" s="201">
        <v>6</v>
      </c>
      <c r="F473" s="201" t="s">
        <v>235</v>
      </c>
      <c r="G473" s="201">
        <v>1E-4</v>
      </c>
      <c r="H473" s="201" t="s">
        <v>36</v>
      </c>
      <c r="I473" s="201" t="s">
        <v>278</v>
      </c>
      <c r="J473" s="201" t="s">
        <v>36</v>
      </c>
      <c r="K473" s="201">
        <v>1E-4</v>
      </c>
      <c r="L473" s="203">
        <f t="shared" si="14"/>
        <v>1E-4</v>
      </c>
      <c r="M473" s="202">
        <v>45526</v>
      </c>
      <c r="N473" s="201" t="s">
        <v>108</v>
      </c>
      <c r="O473" s="201" t="s">
        <v>363</v>
      </c>
      <c r="P473" s="201" t="s">
        <v>97</v>
      </c>
      <c r="Q473" s="211" t="s">
        <v>3520</v>
      </c>
      <c r="R473" s="201" t="s">
        <v>3521</v>
      </c>
      <c r="S473" s="201"/>
      <c r="T473" s="201" t="s">
        <v>431</v>
      </c>
      <c r="U473" s="201" t="s">
        <v>2717</v>
      </c>
      <c r="V473" s="201" t="s">
        <v>434</v>
      </c>
      <c r="W473" s="201" t="s">
        <v>278</v>
      </c>
      <c r="X473" s="201" t="s">
        <v>2718</v>
      </c>
      <c r="Y473" s="201" t="s">
        <v>278</v>
      </c>
      <c r="Z473" s="201"/>
      <c r="AA473" s="201"/>
      <c r="AB473" s="201"/>
      <c r="AC473" s="201"/>
      <c r="AD473" s="201"/>
      <c r="AE473" s="201"/>
      <c r="AF473" s="201"/>
      <c r="AG473" s="201" t="s">
        <v>2719</v>
      </c>
      <c r="AH473" s="201"/>
      <c r="AI473" s="201"/>
      <c r="AJ473" s="211" t="s">
        <v>157</v>
      </c>
      <c r="AK473" s="201"/>
      <c r="AL473" s="201" t="s">
        <v>2720</v>
      </c>
      <c r="AM473" s="201" t="s">
        <v>97</v>
      </c>
      <c r="AN473" s="202">
        <v>45859</v>
      </c>
      <c r="AO473" s="201" t="b">
        <f t="shared" si="15"/>
        <v>1</v>
      </c>
    </row>
    <row r="474" spans="1:41" x14ac:dyDescent="0.2">
      <c r="A474" s="201">
        <v>405</v>
      </c>
      <c r="B474" s="201">
        <v>490</v>
      </c>
      <c r="C474" s="201" t="s">
        <v>2715</v>
      </c>
      <c r="D474" s="201" t="s">
        <v>2716</v>
      </c>
      <c r="E474" s="201">
        <v>6</v>
      </c>
      <c r="F474" s="201" t="s">
        <v>235</v>
      </c>
      <c r="G474" s="201">
        <v>1E-4</v>
      </c>
      <c r="H474" s="201" t="s">
        <v>36</v>
      </c>
      <c r="I474" s="201" t="s">
        <v>278</v>
      </c>
      <c r="J474" s="201" t="s">
        <v>36</v>
      </c>
      <c r="K474" s="201">
        <v>1E-4</v>
      </c>
      <c r="L474" s="203">
        <f t="shared" si="14"/>
        <v>1E-4</v>
      </c>
      <c r="M474" s="202">
        <v>45526</v>
      </c>
      <c r="N474" s="201" t="s">
        <v>108</v>
      </c>
      <c r="O474" s="201" t="s">
        <v>353</v>
      </c>
      <c r="P474" s="201" t="s">
        <v>97</v>
      </c>
      <c r="Q474" s="211" t="s">
        <v>3520</v>
      </c>
      <c r="R474" s="201" t="s">
        <v>3521</v>
      </c>
      <c r="S474" s="201"/>
      <c r="T474" s="201" t="s">
        <v>431</v>
      </c>
      <c r="U474" s="201" t="s">
        <v>2717</v>
      </c>
      <c r="V474" s="201" t="s">
        <v>434</v>
      </c>
      <c r="W474" s="201" t="s">
        <v>278</v>
      </c>
      <c r="X474" s="201" t="s">
        <v>2718</v>
      </c>
      <c r="Y474" s="201" t="s">
        <v>278</v>
      </c>
      <c r="Z474" s="201"/>
      <c r="AA474" s="201"/>
      <c r="AB474" s="201"/>
      <c r="AC474" s="201"/>
      <c r="AD474" s="201"/>
      <c r="AE474" s="201"/>
      <c r="AF474" s="201"/>
      <c r="AG474" s="201" t="s">
        <v>2719</v>
      </c>
      <c r="AH474" s="201"/>
      <c r="AI474" s="201"/>
      <c r="AJ474" s="211" t="s">
        <v>157</v>
      </c>
      <c r="AK474" s="201"/>
      <c r="AL474" s="201" t="s">
        <v>2720</v>
      </c>
      <c r="AM474" s="201" t="s">
        <v>97</v>
      </c>
      <c r="AN474" s="202">
        <v>45859</v>
      </c>
      <c r="AO474" s="201" t="b">
        <f t="shared" si="15"/>
        <v>1</v>
      </c>
    </row>
    <row r="475" spans="1:41" x14ac:dyDescent="0.2">
      <c r="A475" s="201">
        <v>405</v>
      </c>
      <c r="B475" s="201">
        <v>490</v>
      </c>
      <c r="C475" s="201" t="s">
        <v>2715</v>
      </c>
      <c r="D475" s="201" t="s">
        <v>2716</v>
      </c>
      <c r="E475" s="201">
        <v>6</v>
      </c>
      <c r="F475" s="201" t="s">
        <v>235</v>
      </c>
      <c r="G475" s="201">
        <v>1E-4</v>
      </c>
      <c r="H475" s="201" t="s">
        <v>36</v>
      </c>
      <c r="I475" s="201" t="s">
        <v>278</v>
      </c>
      <c r="J475" s="201" t="s">
        <v>36</v>
      </c>
      <c r="K475" s="201">
        <v>1E-4</v>
      </c>
      <c r="L475" s="203">
        <f t="shared" si="14"/>
        <v>1E-4</v>
      </c>
      <c r="M475" s="202">
        <v>45526</v>
      </c>
      <c r="N475" s="201" t="s">
        <v>108</v>
      </c>
      <c r="O475" s="201" t="s">
        <v>280</v>
      </c>
      <c r="P475" s="201" t="s">
        <v>97</v>
      </c>
      <c r="Q475" s="211" t="s">
        <v>3520</v>
      </c>
      <c r="R475" s="201" t="s">
        <v>3521</v>
      </c>
      <c r="S475" s="201"/>
      <c r="T475" s="201" t="s">
        <v>431</v>
      </c>
      <c r="U475" s="201" t="s">
        <v>2717</v>
      </c>
      <c r="V475" s="201" t="s">
        <v>434</v>
      </c>
      <c r="W475" s="201" t="s">
        <v>278</v>
      </c>
      <c r="X475" s="201" t="s">
        <v>2718</v>
      </c>
      <c r="Y475" s="201" t="s">
        <v>278</v>
      </c>
      <c r="Z475" s="201"/>
      <c r="AA475" s="201"/>
      <c r="AB475" s="201"/>
      <c r="AC475" s="201"/>
      <c r="AD475" s="201"/>
      <c r="AE475" s="201"/>
      <c r="AF475" s="201"/>
      <c r="AG475" s="201" t="s">
        <v>2719</v>
      </c>
      <c r="AH475" s="201"/>
      <c r="AI475" s="201"/>
      <c r="AJ475" s="211" t="s">
        <v>157</v>
      </c>
      <c r="AK475" s="201"/>
      <c r="AL475" s="201" t="s">
        <v>2720</v>
      </c>
      <c r="AM475" s="201" t="s">
        <v>97</v>
      </c>
      <c r="AN475" s="202">
        <v>45859</v>
      </c>
      <c r="AO475" s="201" t="b">
        <f t="shared" si="15"/>
        <v>1</v>
      </c>
    </row>
    <row r="476" spans="1:41" x14ac:dyDescent="0.2">
      <c r="A476" s="201">
        <v>405</v>
      </c>
      <c r="B476" s="201">
        <v>490</v>
      </c>
      <c r="C476" s="201" t="s">
        <v>2715</v>
      </c>
      <c r="D476" s="201" t="s">
        <v>2716</v>
      </c>
      <c r="E476" s="201">
        <v>6</v>
      </c>
      <c r="F476" s="201" t="s">
        <v>596</v>
      </c>
      <c r="G476" s="201">
        <v>6.3E-2</v>
      </c>
      <c r="H476" s="201" t="s">
        <v>36</v>
      </c>
      <c r="I476" s="201" t="s">
        <v>278</v>
      </c>
      <c r="J476" s="201" t="s">
        <v>36</v>
      </c>
      <c r="K476" s="201">
        <v>6.3E-2</v>
      </c>
      <c r="L476" s="203">
        <f t="shared" si="14"/>
        <v>6.3E-2</v>
      </c>
      <c r="M476" s="202">
        <v>45532</v>
      </c>
      <c r="N476" s="201" t="s">
        <v>98</v>
      </c>
      <c r="O476" s="201" t="s">
        <v>353</v>
      </c>
      <c r="P476" s="201" t="s">
        <v>97</v>
      </c>
      <c r="Q476" s="211" t="s">
        <v>2721</v>
      </c>
      <c r="R476" s="201" t="s">
        <v>2722</v>
      </c>
      <c r="S476" s="201"/>
      <c r="T476" s="201" t="s">
        <v>246</v>
      </c>
      <c r="U476" s="201"/>
      <c r="V476" s="201" t="s">
        <v>2723</v>
      </c>
      <c r="W476" s="201" t="s">
        <v>278</v>
      </c>
      <c r="X476" s="201" t="s">
        <v>2696</v>
      </c>
      <c r="Y476" s="201" t="s">
        <v>97</v>
      </c>
      <c r="Z476" s="201" t="s">
        <v>2724</v>
      </c>
      <c r="AA476" s="201">
        <v>3</v>
      </c>
      <c r="AB476" s="201">
        <v>10</v>
      </c>
      <c r="AC476" s="201">
        <v>3</v>
      </c>
      <c r="AD476" s="201"/>
      <c r="AE476" s="201">
        <v>3</v>
      </c>
      <c r="AF476" s="201"/>
      <c r="AG476" s="201">
        <v>300</v>
      </c>
      <c r="AH476" s="201"/>
      <c r="AI476" s="201" t="s">
        <v>2725</v>
      </c>
      <c r="AJ476" s="211" t="s">
        <v>157</v>
      </c>
      <c r="AK476" s="201"/>
      <c r="AL476" s="201" t="s">
        <v>2726</v>
      </c>
      <c r="AM476" s="201" t="s">
        <v>97</v>
      </c>
      <c r="AN476" s="202">
        <v>45859</v>
      </c>
      <c r="AO476" s="201" t="b">
        <f t="shared" si="15"/>
        <v>1</v>
      </c>
    </row>
    <row r="477" spans="1:41" x14ac:dyDescent="0.2">
      <c r="A477" s="201">
        <v>410</v>
      </c>
      <c r="B477" s="201">
        <v>497</v>
      </c>
      <c r="C477" s="201" t="s">
        <v>830</v>
      </c>
      <c r="D477" s="201" t="s">
        <v>831</v>
      </c>
      <c r="E477" s="201"/>
      <c r="F477" s="201" t="s">
        <v>235</v>
      </c>
      <c r="G477" s="201">
        <v>200</v>
      </c>
      <c r="H477" s="201" t="s">
        <v>47</v>
      </c>
      <c r="I477" s="201" t="s">
        <v>278</v>
      </c>
      <c r="J477" s="201" t="s">
        <v>47</v>
      </c>
      <c r="K477" s="201">
        <v>200</v>
      </c>
      <c r="L477" s="203">
        <f t="shared" si="14"/>
        <v>200</v>
      </c>
      <c r="M477" s="202">
        <v>36617</v>
      </c>
      <c r="N477" s="201" t="s">
        <v>2727</v>
      </c>
      <c r="O477" s="201" t="s">
        <v>363</v>
      </c>
      <c r="P477" s="201" t="s">
        <v>97</v>
      </c>
      <c r="Q477" s="224" t="s">
        <v>2728</v>
      </c>
      <c r="R477" s="201" t="s">
        <v>2729</v>
      </c>
      <c r="S477" s="201"/>
      <c r="T477" s="201" t="s">
        <v>253</v>
      </c>
      <c r="U477" s="201"/>
      <c r="V477" s="201" t="s">
        <v>390</v>
      </c>
      <c r="W477" s="201" t="s">
        <v>278</v>
      </c>
      <c r="X477" s="201"/>
      <c r="Y477" s="201" t="s">
        <v>97</v>
      </c>
      <c r="Z477" s="201" t="s">
        <v>464</v>
      </c>
      <c r="AA477" s="201">
        <v>3</v>
      </c>
      <c r="AB477" s="201">
        <v>10</v>
      </c>
      <c r="AC477" s="201">
        <v>1</v>
      </c>
      <c r="AD477" s="201">
        <v>3</v>
      </c>
      <c r="AE477" s="201">
        <v>1</v>
      </c>
      <c r="AF477" s="201"/>
      <c r="AG477" s="201">
        <v>100</v>
      </c>
      <c r="AH477" s="201"/>
      <c r="AI477" s="201"/>
      <c r="AJ477" s="204" t="s">
        <v>101</v>
      </c>
      <c r="AK477" s="201" t="s">
        <v>2730</v>
      </c>
      <c r="AL477" s="201" t="s">
        <v>837</v>
      </c>
      <c r="AM477" s="201" t="s">
        <v>278</v>
      </c>
      <c r="AN477" s="202">
        <v>45672</v>
      </c>
      <c r="AO477" s="201" t="b">
        <f t="shared" si="15"/>
        <v>1</v>
      </c>
    </row>
    <row r="478" spans="1:41" x14ac:dyDescent="0.2">
      <c r="A478" s="201">
        <v>410</v>
      </c>
      <c r="B478" s="201">
        <v>497</v>
      </c>
      <c r="C478" s="201" t="s">
        <v>830</v>
      </c>
      <c r="D478" s="201" t="s">
        <v>831</v>
      </c>
      <c r="E478" s="201"/>
      <c r="F478" s="201" t="s">
        <v>235</v>
      </c>
      <c r="G478" s="201">
        <v>200</v>
      </c>
      <c r="H478" s="201" t="s">
        <v>47</v>
      </c>
      <c r="I478" s="201" t="s">
        <v>278</v>
      </c>
      <c r="J478" s="201" t="s">
        <v>47</v>
      </c>
      <c r="K478" s="201">
        <v>200</v>
      </c>
      <c r="L478" s="203">
        <f t="shared" si="14"/>
        <v>200</v>
      </c>
      <c r="M478" s="202">
        <v>36617</v>
      </c>
      <c r="N478" s="201" t="s">
        <v>2727</v>
      </c>
      <c r="O478" s="201" t="s">
        <v>270</v>
      </c>
      <c r="P478" s="201" t="s">
        <v>97</v>
      </c>
      <c r="Q478" s="224" t="s">
        <v>2728</v>
      </c>
      <c r="R478" s="201" t="s">
        <v>2729</v>
      </c>
      <c r="S478" s="201"/>
      <c r="T478" s="201" t="s">
        <v>253</v>
      </c>
      <c r="U478" s="201"/>
      <c r="V478" s="201" t="s">
        <v>390</v>
      </c>
      <c r="W478" s="201" t="s">
        <v>278</v>
      </c>
      <c r="X478" s="201"/>
      <c r="Y478" s="201" t="s">
        <v>97</v>
      </c>
      <c r="Z478" s="201" t="s">
        <v>464</v>
      </c>
      <c r="AA478" s="201">
        <v>3</v>
      </c>
      <c r="AB478" s="201">
        <v>10</v>
      </c>
      <c r="AC478" s="201">
        <v>1</v>
      </c>
      <c r="AD478" s="201">
        <v>3</v>
      </c>
      <c r="AE478" s="201">
        <v>1</v>
      </c>
      <c r="AF478" s="201"/>
      <c r="AG478" s="201">
        <v>100</v>
      </c>
      <c r="AH478" s="201"/>
      <c r="AI478" s="201"/>
      <c r="AJ478" s="204" t="s">
        <v>101</v>
      </c>
      <c r="AK478" s="201" t="s">
        <v>2730</v>
      </c>
      <c r="AL478" s="201" t="s">
        <v>837</v>
      </c>
      <c r="AM478" s="201" t="s">
        <v>278</v>
      </c>
      <c r="AN478" s="202">
        <v>45672</v>
      </c>
      <c r="AO478" s="201" t="b">
        <f t="shared" si="15"/>
        <v>1</v>
      </c>
    </row>
    <row r="479" spans="1:41" x14ac:dyDescent="0.2">
      <c r="A479" s="201">
        <v>410</v>
      </c>
      <c r="B479" s="201">
        <v>497</v>
      </c>
      <c r="C479" s="201" t="s">
        <v>830</v>
      </c>
      <c r="D479" s="201" t="s">
        <v>831</v>
      </c>
      <c r="E479" s="201"/>
      <c r="F479" s="201" t="s">
        <v>596</v>
      </c>
      <c r="G479" s="201">
        <v>670</v>
      </c>
      <c r="H479" s="201" t="s">
        <v>36</v>
      </c>
      <c r="I479" s="201" t="s">
        <v>97</v>
      </c>
      <c r="J479" s="201" t="s">
        <v>47</v>
      </c>
      <c r="K479" s="201">
        <v>5800</v>
      </c>
      <c r="L479" s="203">
        <f t="shared" si="14"/>
        <v>5800</v>
      </c>
      <c r="M479" s="202">
        <v>36251</v>
      </c>
      <c r="N479" s="201" t="s">
        <v>108</v>
      </c>
      <c r="O479" s="201" t="s">
        <v>258</v>
      </c>
      <c r="P479" s="201" t="s">
        <v>97</v>
      </c>
      <c r="Q479" s="224" t="s">
        <v>832</v>
      </c>
      <c r="R479" s="201" t="s">
        <v>833</v>
      </c>
      <c r="S479" s="201"/>
      <c r="T479" s="201" t="s">
        <v>253</v>
      </c>
      <c r="U479" s="201"/>
      <c r="V479" s="201" t="s">
        <v>655</v>
      </c>
      <c r="W479" s="201" t="s">
        <v>97</v>
      </c>
      <c r="X479" s="201" t="s">
        <v>838</v>
      </c>
      <c r="Y479" s="201" t="s">
        <v>278</v>
      </c>
      <c r="Z479" s="201" t="s">
        <v>835</v>
      </c>
      <c r="AA479" s="201">
        <v>1</v>
      </c>
      <c r="AB479" s="201">
        <v>10</v>
      </c>
      <c r="AC479" s="201">
        <v>1</v>
      </c>
      <c r="AD479" s="201">
        <v>1</v>
      </c>
      <c r="AE479" s="201">
        <v>1</v>
      </c>
      <c r="AF479" s="201"/>
      <c r="AG479" s="201">
        <v>10</v>
      </c>
      <c r="AH479" s="201"/>
      <c r="AI479" s="201"/>
      <c r="AJ479" s="211" t="s">
        <v>157</v>
      </c>
      <c r="AK479" s="201" t="s">
        <v>350</v>
      </c>
      <c r="AL479" s="201" t="s">
        <v>837</v>
      </c>
      <c r="AM479" s="201" t="s">
        <v>97</v>
      </c>
      <c r="AN479" s="202">
        <v>45672</v>
      </c>
      <c r="AO479" s="201" t="b">
        <f t="shared" si="15"/>
        <v>0</v>
      </c>
    </row>
    <row r="480" spans="1:41" x14ac:dyDescent="0.2">
      <c r="A480" s="201">
        <v>410</v>
      </c>
      <c r="B480" s="201">
        <v>497</v>
      </c>
      <c r="C480" s="201" t="s">
        <v>830</v>
      </c>
      <c r="D480" s="201" t="s">
        <v>831</v>
      </c>
      <c r="E480" s="201"/>
      <c r="F480" s="201" t="s">
        <v>596</v>
      </c>
      <c r="G480" s="201">
        <v>670</v>
      </c>
      <c r="H480" s="201" t="s">
        <v>36</v>
      </c>
      <c r="I480" s="201" t="s">
        <v>97</v>
      </c>
      <c r="J480" s="201" t="s">
        <v>47</v>
      </c>
      <c r="K480" s="201">
        <v>5800</v>
      </c>
      <c r="L480" s="203">
        <f t="shared" si="14"/>
        <v>5800</v>
      </c>
      <c r="M480" s="202">
        <v>36251</v>
      </c>
      <c r="N480" s="201" t="s">
        <v>108</v>
      </c>
      <c r="O480" s="201" t="s">
        <v>236</v>
      </c>
      <c r="P480" s="201" t="s">
        <v>97</v>
      </c>
      <c r="Q480" s="224" t="s">
        <v>832</v>
      </c>
      <c r="R480" s="201" t="s">
        <v>833</v>
      </c>
      <c r="S480" s="201"/>
      <c r="T480" s="201" t="s">
        <v>253</v>
      </c>
      <c r="U480" s="201"/>
      <c r="V480" s="201" t="s">
        <v>655</v>
      </c>
      <c r="W480" s="201" t="s">
        <v>97</v>
      </c>
      <c r="X480" s="201" t="s">
        <v>838</v>
      </c>
      <c r="Y480" s="201" t="s">
        <v>278</v>
      </c>
      <c r="Z480" s="201" t="s">
        <v>835</v>
      </c>
      <c r="AA480" s="201">
        <v>1</v>
      </c>
      <c r="AB480" s="201">
        <v>10</v>
      </c>
      <c r="AC480" s="201">
        <v>1</v>
      </c>
      <c r="AD480" s="201">
        <v>1</v>
      </c>
      <c r="AE480" s="201">
        <v>1</v>
      </c>
      <c r="AF480" s="201"/>
      <c r="AG480" s="201">
        <v>10</v>
      </c>
      <c r="AH480" s="201"/>
      <c r="AI480" s="201"/>
      <c r="AJ480" s="211" t="s">
        <v>157</v>
      </c>
      <c r="AK480" s="201" t="s">
        <v>350</v>
      </c>
      <c r="AL480" s="201" t="s">
        <v>837</v>
      </c>
      <c r="AM480" s="201" t="s">
        <v>97</v>
      </c>
      <c r="AN480" s="202">
        <v>45672</v>
      </c>
      <c r="AO480" s="201" t="b">
        <f t="shared" si="15"/>
        <v>0</v>
      </c>
    </row>
    <row r="481" spans="1:41" x14ac:dyDescent="0.2">
      <c r="A481" s="201">
        <v>410</v>
      </c>
      <c r="B481" s="201">
        <v>497</v>
      </c>
      <c r="C481" s="201" t="s">
        <v>830</v>
      </c>
      <c r="D481" s="201" t="s">
        <v>831</v>
      </c>
      <c r="E481" s="201"/>
      <c r="F481" s="201" t="s">
        <v>596</v>
      </c>
      <c r="G481" s="201">
        <v>670</v>
      </c>
      <c r="H481" s="201" t="s">
        <v>36</v>
      </c>
      <c r="I481" s="201" t="s">
        <v>97</v>
      </c>
      <c r="J481" s="201" t="s">
        <v>36</v>
      </c>
      <c r="K481" s="201">
        <v>667</v>
      </c>
      <c r="L481" s="203">
        <f t="shared" si="14"/>
        <v>670</v>
      </c>
      <c r="M481" s="202">
        <v>45579</v>
      </c>
      <c r="N481" s="201" t="s">
        <v>108</v>
      </c>
      <c r="O481" s="201" t="s">
        <v>258</v>
      </c>
      <c r="P481" s="201" t="s">
        <v>97</v>
      </c>
      <c r="Q481" s="224" t="s">
        <v>832</v>
      </c>
      <c r="R481" s="201" t="s">
        <v>833</v>
      </c>
      <c r="S481" s="201"/>
      <c r="T481" s="201" t="s">
        <v>253</v>
      </c>
      <c r="U481" s="201"/>
      <c r="V481" s="201" t="s">
        <v>655</v>
      </c>
      <c r="W481" s="201" t="s">
        <v>97</v>
      </c>
      <c r="X481" s="201" t="s">
        <v>834</v>
      </c>
      <c r="Y481" s="201" t="s">
        <v>278</v>
      </c>
      <c r="Z481" s="201" t="s">
        <v>835</v>
      </c>
      <c r="AA481" s="201">
        <v>1</v>
      </c>
      <c r="AB481" s="201">
        <v>10</v>
      </c>
      <c r="AC481" s="201">
        <v>1</v>
      </c>
      <c r="AD481" s="201">
        <v>1</v>
      </c>
      <c r="AE481" s="201">
        <v>1</v>
      </c>
      <c r="AF481" s="201"/>
      <c r="AG481" s="201">
        <v>10</v>
      </c>
      <c r="AH481" s="201"/>
      <c r="AI481" s="201" t="s">
        <v>836</v>
      </c>
      <c r="AJ481" s="211" t="s">
        <v>157</v>
      </c>
      <c r="AK481" s="201"/>
      <c r="AL481" s="201" t="s">
        <v>837</v>
      </c>
      <c r="AM481" s="201" t="s">
        <v>97</v>
      </c>
      <c r="AN481" s="202">
        <v>45672</v>
      </c>
      <c r="AO481" s="201" t="b">
        <f t="shared" si="15"/>
        <v>1</v>
      </c>
    </row>
    <row r="482" spans="1:41" x14ac:dyDescent="0.2">
      <c r="A482" s="201">
        <v>410</v>
      </c>
      <c r="B482" s="201">
        <v>497</v>
      </c>
      <c r="C482" s="201" t="s">
        <v>830</v>
      </c>
      <c r="D482" s="201" t="s">
        <v>831</v>
      </c>
      <c r="E482" s="201"/>
      <c r="F482" s="201" t="s">
        <v>596</v>
      </c>
      <c r="G482" s="201">
        <v>670</v>
      </c>
      <c r="H482" s="201" t="s">
        <v>36</v>
      </c>
      <c r="I482" s="201" t="s">
        <v>97</v>
      </c>
      <c r="J482" s="201" t="s">
        <v>36</v>
      </c>
      <c r="K482" s="201">
        <v>667</v>
      </c>
      <c r="L482" s="203">
        <f t="shared" si="14"/>
        <v>670</v>
      </c>
      <c r="M482" s="202">
        <v>45579</v>
      </c>
      <c r="N482" s="201" t="s">
        <v>108</v>
      </c>
      <c r="O482" s="201" t="s">
        <v>236</v>
      </c>
      <c r="P482" s="201" t="s">
        <v>97</v>
      </c>
      <c r="Q482" s="224" t="s">
        <v>832</v>
      </c>
      <c r="R482" s="201" t="s">
        <v>833</v>
      </c>
      <c r="S482" s="201"/>
      <c r="T482" s="201" t="s">
        <v>253</v>
      </c>
      <c r="U482" s="201"/>
      <c r="V482" s="201" t="s">
        <v>655</v>
      </c>
      <c r="W482" s="201" t="s">
        <v>97</v>
      </c>
      <c r="X482" s="201" t="s">
        <v>834</v>
      </c>
      <c r="Y482" s="201" t="s">
        <v>278</v>
      </c>
      <c r="Z482" s="201" t="s">
        <v>835</v>
      </c>
      <c r="AA482" s="201">
        <v>1</v>
      </c>
      <c r="AB482" s="201">
        <v>10</v>
      </c>
      <c r="AC482" s="201">
        <v>1</v>
      </c>
      <c r="AD482" s="201">
        <v>1</v>
      </c>
      <c r="AE482" s="201">
        <v>1</v>
      </c>
      <c r="AF482" s="201"/>
      <c r="AG482" s="201">
        <v>10</v>
      </c>
      <c r="AH482" s="201"/>
      <c r="AI482" s="201" t="s">
        <v>836</v>
      </c>
      <c r="AJ482" s="211" t="s">
        <v>157</v>
      </c>
      <c r="AK482" s="201"/>
      <c r="AL482" s="201" t="s">
        <v>837</v>
      </c>
      <c r="AM482" s="201" t="s">
        <v>97</v>
      </c>
      <c r="AN482" s="202">
        <v>45672</v>
      </c>
      <c r="AO482" s="201" t="b">
        <f t="shared" si="15"/>
        <v>1</v>
      </c>
    </row>
    <row r="483" spans="1:41" x14ac:dyDescent="0.2">
      <c r="A483" s="201">
        <v>417</v>
      </c>
      <c r="B483" s="201">
        <v>503</v>
      </c>
      <c r="C483" s="201" t="s">
        <v>839</v>
      </c>
      <c r="D483" s="201" t="s">
        <v>840</v>
      </c>
      <c r="E483" s="201"/>
      <c r="F483" s="201" t="s">
        <v>235</v>
      </c>
      <c r="G483" s="201">
        <v>0.3</v>
      </c>
      <c r="H483" s="201" t="s">
        <v>43</v>
      </c>
      <c r="I483" s="201" t="s">
        <v>278</v>
      </c>
      <c r="J483" s="201" t="s">
        <v>43</v>
      </c>
      <c r="K483" s="201">
        <v>0.3</v>
      </c>
      <c r="L483" s="203">
        <f t="shared" si="14"/>
        <v>0.3</v>
      </c>
      <c r="M483" s="202">
        <v>38748</v>
      </c>
      <c r="N483" s="201" t="s">
        <v>250</v>
      </c>
      <c r="O483" s="201" t="s">
        <v>236</v>
      </c>
      <c r="P483" s="201" t="s">
        <v>97</v>
      </c>
      <c r="Q483" s="224" t="s">
        <v>2731</v>
      </c>
      <c r="R483" s="201" t="s">
        <v>2732</v>
      </c>
      <c r="S483" s="201"/>
      <c r="T483" s="201" t="s">
        <v>239</v>
      </c>
      <c r="U483" s="201"/>
      <c r="V483" s="201" t="s">
        <v>1627</v>
      </c>
      <c r="W483" s="201" t="s">
        <v>97</v>
      </c>
      <c r="X483" s="201" t="s">
        <v>2733</v>
      </c>
      <c r="Y483" s="201" t="s">
        <v>97</v>
      </c>
      <c r="Z483" s="201" t="s">
        <v>2734</v>
      </c>
      <c r="AA483" s="201">
        <v>3</v>
      </c>
      <c r="AB483" s="201">
        <v>10</v>
      </c>
      <c r="AC483" s="201"/>
      <c r="AD483" s="201">
        <v>3</v>
      </c>
      <c r="AE483" s="201"/>
      <c r="AF483" s="201"/>
      <c r="AG483" s="201">
        <v>100</v>
      </c>
      <c r="AH483" s="201"/>
      <c r="AI483" s="201"/>
      <c r="AJ483" s="204" t="s">
        <v>101</v>
      </c>
      <c r="AK483" s="201" t="s">
        <v>280</v>
      </c>
      <c r="AL483" s="201" t="s">
        <v>845</v>
      </c>
      <c r="AM483" s="201" t="s">
        <v>278</v>
      </c>
      <c r="AN483" s="202">
        <v>45672</v>
      </c>
      <c r="AO483" s="201" t="b">
        <f t="shared" si="15"/>
        <v>1</v>
      </c>
    </row>
    <row r="484" spans="1:41" x14ac:dyDescent="0.2">
      <c r="A484" s="201">
        <v>417</v>
      </c>
      <c r="B484" s="201">
        <v>503</v>
      </c>
      <c r="C484" s="201" t="s">
        <v>839</v>
      </c>
      <c r="D484" s="201" t="s">
        <v>840</v>
      </c>
      <c r="E484" s="201"/>
      <c r="F484" s="201" t="s">
        <v>596</v>
      </c>
      <c r="G484" s="201">
        <v>0.17</v>
      </c>
      <c r="H484" s="201" t="s">
        <v>36</v>
      </c>
      <c r="I484" s="201" t="s">
        <v>97</v>
      </c>
      <c r="J484" s="201" t="s">
        <v>47</v>
      </c>
      <c r="K484" s="201">
        <v>4</v>
      </c>
      <c r="L484" s="203">
        <f t="shared" si="14"/>
        <v>4</v>
      </c>
      <c r="M484" s="202">
        <v>36251</v>
      </c>
      <c r="N484" s="201" t="s">
        <v>250</v>
      </c>
      <c r="O484" s="201" t="s">
        <v>236</v>
      </c>
      <c r="P484" s="201" t="s">
        <v>97</v>
      </c>
      <c r="Q484" s="224" t="s">
        <v>841</v>
      </c>
      <c r="R484" s="201" t="s">
        <v>842</v>
      </c>
      <c r="S484" s="201"/>
      <c r="T484" s="201" t="s">
        <v>253</v>
      </c>
      <c r="U484" s="201"/>
      <c r="V484" s="201" t="s">
        <v>784</v>
      </c>
      <c r="W484" s="201" t="s">
        <v>278</v>
      </c>
      <c r="X484" s="201"/>
      <c r="Y484" s="201" t="s">
        <v>278</v>
      </c>
      <c r="Z484" s="201"/>
      <c r="AA484" s="201">
        <v>10</v>
      </c>
      <c r="AB484" s="201">
        <v>10</v>
      </c>
      <c r="AC484" s="201"/>
      <c r="AD484" s="201"/>
      <c r="AE484" s="201"/>
      <c r="AF484" s="201"/>
      <c r="AG484" s="201">
        <v>100</v>
      </c>
      <c r="AH484" s="201"/>
      <c r="AI484" s="201"/>
      <c r="AJ484" s="211" t="s">
        <v>157</v>
      </c>
      <c r="AK484" s="201"/>
      <c r="AL484" s="201" t="s">
        <v>845</v>
      </c>
      <c r="AM484" s="201" t="s">
        <v>97</v>
      </c>
      <c r="AN484" s="202">
        <v>45672</v>
      </c>
      <c r="AO484" s="201" t="b">
        <f t="shared" si="15"/>
        <v>0</v>
      </c>
    </row>
    <row r="485" spans="1:41" x14ac:dyDescent="0.2">
      <c r="A485" s="201">
        <v>417</v>
      </c>
      <c r="B485" s="201">
        <v>503</v>
      </c>
      <c r="C485" s="201" t="s">
        <v>839</v>
      </c>
      <c r="D485" s="201" t="s">
        <v>840</v>
      </c>
      <c r="E485" s="201"/>
      <c r="F485" s="201" t="s">
        <v>596</v>
      </c>
      <c r="G485" s="201">
        <v>0.17</v>
      </c>
      <c r="H485" s="201" t="s">
        <v>36</v>
      </c>
      <c r="I485" s="201" t="s">
        <v>97</v>
      </c>
      <c r="J485" s="201" t="s">
        <v>36</v>
      </c>
      <c r="K485" s="201">
        <v>0.16669999999999999</v>
      </c>
      <c r="L485" s="203">
        <f t="shared" si="14"/>
        <v>0.17</v>
      </c>
      <c r="M485" s="202">
        <v>36251</v>
      </c>
      <c r="N485" s="201" t="s">
        <v>250</v>
      </c>
      <c r="O485" s="201" t="s">
        <v>236</v>
      </c>
      <c r="P485" s="201" t="s">
        <v>97</v>
      </c>
      <c r="Q485" s="224" t="s">
        <v>841</v>
      </c>
      <c r="R485" s="201" t="s">
        <v>842</v>
      </c>
      <c r="S485" s="201"/>
      <c r="T485" s="201" t="s">
        <v>253</v>
      </c>
      <c r="U485" s="201"/>
      <c r="V485" s="201" t="s">
        <v>784</v>
      </c>
      <c r="W485" s="201" t="s">
        <v>278</v>
      </c>
      <c r="X485" s="226" t="s">
        <v>843</v>
      </c>
      <c r="Y485" s="201" t="s">
        <v>278</v>
      </c>
      <c r="Z485" s="201"/>
      <c r="AA485" s="201">
        <v>10</v>
      </c>
      <c r="AB485" s="201">
        <v>10</v>
      </c>
      <c r="AC485" s="201"/>
      <c r="AD485" s="201"/>
      <c r="AE485" s="201"/>
      <c r="AF485" s="201"/>
      <c r="AG485" s="201">
        <v>100</v>
      </c>
      <c r="AH485" s="201"/>
      <c r="AI485" s="225" t="s">
        <v>844</v>
      </c>
      <c r="AJ485" s="211" t="s">
        <v>157</v>
      </c>
      <c r="AK485" s="201"/>
      <c r="AL485" s="201" t="s">
        <v>845</v>
      </c>
      <c r="AM485" s="201" t="s">
        <v>97</v>
      </c>
      <c r="AN485" s="202">
        <v>45672</v>
      </c>
      <c r="AO485" s="201" t="b">
        <f t="shared" si="15"/>
        <v>1</v>
      </c>
    </row>
    <row r="486" spans="1:41" x14ac:dyDescent="0.2">
      <c r="A486" s="201">
        <v>418</v>
      </c>
      <c r="B486" s="201">
        <v>506</v>
      </c>
      <c r="C486" s="201" t="s">
        <v>2735</v>
      </c>
      <c r="D486" s="201" t="s">
        <v>2736</v>
      </c>
      <c r="E486" s="201"/>
      <c r="F486" s="201" t="s">
        <v>235</v>
      </c>
      <c r="G486" s="201">
        <v>0.8</v>
      </c>
      <c r="H486" s="201" t="s">
        <v>47</v>
      </c>
      <c r="I486" s="201" t="s">
        <v>97</v>
      </c>
      <c r="J486" s="201" t="s">
        <v>47</v>
      </c>
      <c r="K486" s="201">
        <v>0.8</v>
      </c>
      <c r="L486" s="203">
        <f t="shared" si="14"/>
        <v>0.8</v>
      </c>
      <c r="M486" s="202">
        <v>37500</v>
      </c>
      <c r="N486" s="201" t="s">
        <v>267</v>
      </c>
      <c r="O486" s="201" t="s">
        <v>368</v>
      </c>
      <c r="P486" s="201" t="s">
        <v>97</v>
      </c>
      <c r="Q486" s="224" t="s">
        <v>2737</v>
      </c>
      <c r="R486" s="201" t="s">
        <v>2738</v>
      </c>
      <c r="S486" s="201"/>
      <c r="T486" s="201" t="s">
        <v>253</v>
      </c>
      <c r="U486" s="201"/>
      <c r="V486" s="201" t="s">
        <v>263</v>
      </c>
      <c r="W486" s="201" t="s">
        <v>97</v>
      </c>
      <c r="X486" s="201" t="s">
        <v>241</v>
      </c>
      <c r="Y486" s="201" t="s">
        <v>97</v>
      </c>
      <c r="Z486" s="201" t="s">
        <v>464</v>
      </c>
      <c r="AA486" s="201">
        <v>10</v>
      </c>
      <c r="AB486" s="201">
        <v>10</v>
      </c>
      <c r="AC486" s="201"/>
      <c r="AD486" s="201">
        <v>3</v>
      </c>
      <c r="AE486" s="201"/>
      <c r="AF486" s="201"/>
      <c r="AG486" s="201">
        <v>300</v>
      </c>
      <c r="AH486" s="201"/>
      <c r="AI486" s="201"/>
      <c r="AJ486" s="204" t="s">
        <v>101</v>
      </c>
      <c r="AK486" s="201" t="s">
        <v>363</v>
      </c>
      <c r="AL486" s="201" t="s">
        <v>2739</v>
      </c>
      <c r="AM486" s="201" t="s">
        <v>278</v>
      </c>
      <c r="AN486" s="202">
        <v>45672</v>
      </c>
      <c r="AO486" s="201" t="b">
        <f t="shared" si="15"/>
        <v>1</v>
      </c>
    </row>
    <row r="487" spans="1:41" x14ac:dyDescent="0.2">
      <c r="A487" s="201">
        <v>418</v>
      </c>
      <c r="B487" s="201">
        <v>506</v>
      </c>
      <c r="C487" s="201" t="s">
        <v>2735</v>
      </c>
      <c r="D487" s="201" t="s">
        <v>2736</v>
      </c>
      <c r="E487" s="201"/>
      <c r="F487" s="201" t="s">
        <v>235</v>
      </c>
      <c r="G487" s="201">
        <v>0.8</v>
      </c>
      <c r="H487" s="201" t="s">
        <v>47</v>
      </c>
      <c r="I487" s="201" t="s">
        <v>97</v>
      </c>
      <c r="J487" s="201" t="s">
        <v>47</v>
      </c>
      <c r="K487" s="201">
        <v>0.8</v>
      </c>
      <c r="L487" s="203">
        <f t="shared" si="14"/>
        <v>0.8</v>
      </c>
      <c r="M487" s="202">
        <v>37500</v>
      </c>
      <c r="N487" s="201" t="s">
        <v>267</v>
      </c>
      <c r="O487" s="201" t="s">
        <v>273</v>
      </c>
      <c r="P487" s="201" t="s">
        <v>97</v>
      </c>
      <c r="Q487" s="224" t="s">
        <v>2737</v>
      </c>
      <c r="R487" s="201" t="s">
        <v>2738</v>
      </c>
      <c r="S487" s="201"/>
      <c r="T487" s="201" t="s">
        <v>253</v>
      </c>
      <c r="U487" s="201"/>
      <c r="V487" s="201" t="s">
        <v>263</v>
      </c>
      <c r="W487" s="201" t="s">
        <v>97</v>
      </c>
      <c r="X487" s="201" t="s">
        <v>241</v>
      </c>
      <c r="Y487" s="201" t="s">
        <v>97</v>
      </c>
      <c r="Z487" s="201" t="s">
        <v>464</v>
      </c>
      <c r="AA487" s="201">
        <v>10</v>
      </c>
      <c r="AB487" s="201">
        <v>10</v>
      </c>
      <c r="AC487" s="201"/>
      <c r="AD487" s="201">
        <v>3</v>
      </c>
      <c r="AE487" s="201"/>
      <c r="AF487" s="201"/>
      <c r="AG487" s="201">
        <v>300</v>
      </c>
      <c r="AH487" s="201"/>
      <c r="AI487" s="201"/>
      <c r="AJ487" s="204" t="s">
        <v>101</v>
      </c>
      <c r="AK487" s="201" t="s">
        <v>363</v>
      </c>
      <c r="AL487" s="201" t="s">
        <v>2739</v>
      </c>
      <c r="AM487" s="201" t="s">
        <v>278</v>
      </c>
      <c r="AN487" s="202">
        <v>45672</v>
      </c>
      <c r="AO487" s="201" t="b">
        <f t="shared" si="15"/>
        <v>1</v>
      </c>
    </row>
    <row r="488" spans="1:41" x14ac:dyDescent="0.2">
      <c r="A488" s="201">
        <v>418</v>
      </c>
      <c r="B488" s="201">
        <v>506</v>
      </c>
      <c r="C488" s="201" t="s">
        <v>2735</v>
      </c>
      <c r="D488" s="201" t="s">
        <v>2736</v>
      </c>
      <c r="E488" s="201"/>
      <c r="F488" s="201" t="s">
        <v>235</v>
      </c>
      <c r="G488" s="201">
        <v>0.8</v>
      </c>
      <c r="H488" s="201" t="s">
        <v>47</v>
      </c>
      <c r="I488" s="201" t="s">
        <v>97</v>
      </c>
      <c r="J488" s="201" t="s">
        <v>47</v>
      </c>
      <c r="K488" s="201">
        <v>0.8</v>
      </c>
      <c r="L488" s="203">
        <f t="shared" si="14"/>
        <v>0.8</v>
      </c>
      <c r="M488" s="202">
        <v>37500</v>
      </c>
      <c r="N488" s="201" t="s">
        <v>267</v>
      </c>
      <c r="O488" s="201" t="s">
        <v>270</v>
      </c>
      <c r="P488" s="201" t="s">
        <v>97</v>
      </c>
      <c r="Q488" s="224" t="s">
        <v>2737</v>
      </c>
      <c r="R488" s="201" t="s">
        <v>2738</v>
      </c>
      <c r="S488" s="201"/>
      <c r="T488" s="201" t="s">
        <v>253</v>
      </c>
      <c r="U488" s="201"/>
      <c r="V488" s="201" t="s">
        <v>263</v>
      </c>
      <c r="W488" s="201" t="s">
        <v>97</v>
      </c>
      <c r="X488" s="201" t="s">
        <v>241</v>
      </c>
      <c r="Y488" s="201" t="s">
        <v>97</v>
      </c>
      <c r="Z488" s="201" t="s">
        <v>464</v>
      </c>
      <c r="AA488" s="201">
        <v>10</v>
      </c>
      <c r="AB488" s="201">
        <v>10</v>
      </c>
      <c r="AC488" s="201"/>
      <c r="AD488" s="201">
        <v>3</v>
      </c>
      <c r="AE488" s="201"/>
      <c r="AF488" s="201"/>
      <c r="AG488" s="201">
        <v>300</v>
      </c>
      <c r="AH488" s="201"/>
      <c r="AI488" s="201"/>
      <c r="AJ488" s="204" t="s">
        <v>101</v>
      </c>
      <c r="AK488" s="201" t="s">
        <v>363</v>
      </c>
      <c r="AL488" s="201" t="s">
        <v>2739</v>
      </c>
      <c r="AM488" s="201" t="s">
        <v>278</v>
      </c>
      <c r="AN488" s="202">
        <v>45672</v>
      </c>
      <c r="AO488" s="201" t="b">
        <f t="shared" si="15"/>
        <v>1</v>
      </c>
    </row>
    <row r="489" spans="1:41" x14ac:dyDescent="0.2">
      <c r="A489" s="201">
        <v>418</v>
      </c>
      <c r="B489" s="201">
        <v>506</v>
      </c>
      <c r="C489" s="201" t="s">
        <v>2735</v>
      </c>
      <c r="D489" s="201" t="s">
        <v>2736</v>
      </c>
      <c r="E489" s="201"/>
      <c r="F489" s="201" t="s">
        <v>235</v>
      </c>
      <c r="G489" s="201">
        <v>0.8</v>
      </c>
      <c r="H489" s="201" t="s">
        <v>47</v>
      </c>
      <c r="I489" s="201" t="s">
        <v>97</v>
      </c>
      <c r="J489" s="201" t="s">
        <v>47</v>
      </c>
      <c r="K489" s="201">
        <v>0.8</v>
      </c>
      <c r="L489" s="203">
        <f t="shared" si="14"/>
        <v>0.8</v>
      </c>
      <c r="M489" s="202">
        <v>37500</v>
      </c>
      <c r="N489" s="201" t="s">
        <v>267</v>
      </c>
      <c r="O489" s="201" t="s">
        <v>236</v>
      </c>
      <c r="P489" s="201" t="s">
        <v>97</v>
      </c>
      <c r="Q489" s="224" t="s">
        <v>2737</v>
      </c>
      <c r="R489" s="201" t="s">
        <v>2738</v>
      </c>
      <c r="S489" s="201"/>
      <c r="T489" s="201" t="s">
        <v>253</v>
      </c>
      <c r="U489" s="201"/>
      <c r="V489" s="201" t="s">
        <v>263</v>
      </c>
      <c r="W489" s="201" t="s">
        <v>97</v>
      </c>
      <c r="X489" s="201" t="s">
        <v>241</v>
      </c>
      <c r="Y489" s="201" t="s">
        <v>97</v>
      </c>
      <c r="Z489" s="201" t="s">
        <v>464</v>
      </c>
      <c r="AA489" s="201">
        <v>10</v>
      </c>
      <c r="AB489" s="201">
        <v>10</v>
      </c>
      <c r="AC489" s="201"/>
      <c r="AD489" s="201">
        <v>3</v>
      </c>
      <c r="AE489" s="201"/>
      <c r="AF489" s="201"/>
      <c r="AG489" s="201">
        <v>300</v>
      </c>
      <c r="AH489" s="201"/>
      <c r="AI489" s="201"/>
      <c r="AJ489" s="204" t="s">
        <v>101</v>
      </c>
      <c r="AK489" s="201" t="s">
        <v>363</v>
      </c>
      <c r="AL489" s="201" t="s">
        <v>2739</v>
      </c>
      <c r="AM489" s="201" t="s">
        <v>278</v>
      </c>
      <c r="AN489" s="202">
        <v>45672</v>
      </c>
      <c r="AO489" s="201" t="b">
        <f t="shared" si="15"/>
        <v>1</v>
      </c>
    </row>
    <row r="490" spans="1:41" x14ac:dyDescent="0.2">
      <c r="A490" s="201">
        <v>418</v>
      </c>
      <c r="B490" s="201">
        <v>506</v>
      </c>
      <c r="C490" s="201" t="s">
        <v>2735</v>
      </c>
      <c r="D490" s="201" t="s">
        <v>2736</v>
      </c>
      <c r="E490" s="201"/>
      <c r="F490" s="201" t="s">
        <v>235</v>
      </c>
      <c r="G490" s="201">
        <v>0.8</v>
      </c>
      <c r="H490" s="201" t="s">
        <v>47</v>
      </c>
      <c r="I490" s="201" t="s">
        <v>97</v>
      </c>
      <c r="J490" s="201" t="s">
        <v>47</v>
      </c>
      <c r="K490" s="201">
        <v>0.8</v>
      </c>
      <c r="L490" s="203">
        <f t="shared" si="14"/>
        <v>0.8</v>
      </c>
      <c r="M490" s="202">
        <v>37500</v>
      </c>
      <c r="N490" s="201" t="s">
        <v>267</v>
      </c>
      <c r="O490" s="201" t="s">
        <v>2031</v>
      </c>
      <c r="P490" s="201" t="s">
        <v>97</v>
      </c>
      <c r="Q490" s="224" t="s">
        <v>2737</v>
      </c>
      <c r="R490" s="201" t="s">
        <v>2738</v>
      </c>
      <c r="S490" s="201"/>
      <c r="T490" s="201" t="s">
        <v>253</v>
      </c>
      <c r="U490" s="201"/>
      <c r="V490" s="201" t="s">
        <v>263</v>
      </c>
      <c r="W490" s="201" t="s">
        <v>97</v>
      </c>
      <c r="X490" s="201" t="s">
        <v>241</v>
      </c>
      <c r="Y490" s="201" t="s">
        <v>97</v>
      </c>
      <c r="Z490" s="201" t="s">
        <v>464</v>
      </c>
      <c r="AA490" s="201">
        <v>10</v>
      </c>
      <c r="AB490" s="201">
        <v>10</v>
      </c>
      <c r="AC490" s="201"/>
      <c r="AD490" s="201">
        <v>3</v>
      </c>
      <c r="AE490" s="201"/>
      <c r="AF490" s="201"/>
      <c r="AG490" s="201">
        <v>300</v>
      </c>
      <c r="AH490" s="201"/>
      <c r="AI490" s="201"/>
      <c r="AJ490" s="204" t="s">
        <v>101</v>
      </c>
      <c r="AK490" s="201" t="s">
        <v>363</v>
      </c>
      <c r="AL490" s="201" t="s">
        <v>2739</v>
      </c>
      <c r="AM490" s="201" t="s">
        <v>278</v>
      </c>
      <c r="AN490" s="202">
        <v>45672</v>
      </c>
      <c r="AO490" s="201" t="b">
        <f t="shared" si="15"/>
        <v>1</v>
      </c>
    </row>
    <row r="491" spans="1:41" x14ac:dyDescent="0.2">
      <c r="A491" s="201">
        <v>419</v>
      </c>
      <c r="B491" s="201">
        <v>507</v>
      </c>
      <c r="C491" s="201" t="s">
        <v>510</v>
      </c>
      <c r="D491" s="201" t="s">
        <v>511</v>
      </c>
      <c r="E491" s="201"/>
      <c r="F491" s="201" t="s">
        <v>235</v>
      </c>
      <c r="G491" s="201">
        <v>7</v>
      </c>
      <c r="H491" s="201" t="s">
        <v>47</v>
      </c>
      <c r="I491" s="201" t="s">
        <v>97</v>
      </c>
      <c r="J491" s="201" t="s">
        <v>43</v>
      </c>
      <c r="K491" s="201">
        <v>10</v>
      </c>
      <c r="L491" s="203">
        <f t="shared" si="14"/>
        <v>10</v>
      </c>
      <c r="M491" s="202">
        <v>34912</v>
      </c>
      <c r="N491" s="201" t="s">
        <v>250</v>
      </c>
      <c r="O491" s="201" t="s">
        <v>236</v>
      </c>
      <c r="P491" s="201" t="s">
        <v>97</v>
      </c>
      <c r="Q491" s="224" t="s">
        <v>512</v>
      </c>
      <c r="R491" s="201" t="s">
        <v>513</v>
      </c>
      <c r="S491" s="201"/>
      <c r="T491" s="201" t="s">
        <v>239</v>
      </c>
      <c r="U491" s="201"/>
      <c r="V491" s="201" t="s">
        <v>514</v>
      </c>
      <c r="W491" s="201" t="s">
        <v>97</v>
      </c>
      <c r="X491" s="201" t="s">
        <v>515</v>
      </c>
      <c r="Y491" s="201" t="s">
        <v>97</v>
      </c>
      <c r="Z491" s="201" t="s">
        <v>518</v>
      </c>
      <c r="AA491" s="201">
        <v>3</v>
      </c>
      <c r="AB491" s="201">
        <v>10</v>
      </c>
      <c r="AC491" s="201"/>
      <c r="AD491" s="201">
        <v>10</v>
      </c>
      <c r="AE491" s="201"/>
      <c r="AF491" s="201"/>
      <c r="AG491" s="201">
        <v>300</v>
      </c>
      <c r="AH491" s="201"/>
      <c r="AI491" s="201"/>
      <c r="AJ491" s="204" t="s">
        <v>101</v>
      </c>
      <c r="AK491" s="201" t="s">
        <v>519</v>
      </c>
      <c r="AL491" s="201" t="s">
        <v>517</v>
      </c>
      <c r="AM491" s="201" t="s">
        <v>97</v>
      </c>
      <c r="AN491" s="202">
        <v>45672</v>
      </c>
      <c r="AO491" s="201" t="b">
        <f t="shared" si="15"/>
        <v>0</v>
      </c>
    </row>
    <row r="492" spans="1:41" x14ac:dyDescent="0.2">
      <c r="A492" s="201">
        <v>419</v>
      </c>
      <c r="B492" s="201">
        <v>507</v>
      </c>
      <c r="C492" s="201" t="s">
        <v>510</v>
      </c>
      <c r="D492" s="201" t="s">
        <v>511</v>
      </c>
      <c r="E492" s="201"/>
      <c r="F492" s="201" t="s">
        <v>235</v>
      </c>
      <c r="G492" s="201">
        <v>7</v>
      </c>
      <c r="H492" s="201" t="s">
        <v>47</v>
      </c>
      <c r="I492" s="201" t="s">
        <v>97</v>
      </c>
      <c r="J492" s="201" t="s">
        <v>47</v>
      </c>
      <c r="K492" s="201">
        <v>7</v>
      </c>
      <c r="L492" s="203">
        <f t="shared" si="14"/>
        <v>7</v>
      </c>
      <c r="M492" s="202">
        <v>36557</v>
      </c>
      <c r="N492" s="201" t="s">
        <v>98</v>
      </c>
      <c r="O492" s="201" t="s">
        <v>236</v>
      </c>
      <c r="P492" s="201" t="s">
        <v>97</v>
      </c>
      <c r="Q492" s="224" t="s">
        <v>512</v>
      </c>
      <c r="R492" s="201" t="s">
        <v>513</v>
      </c>
      <c r="S492" s="201"/>
      <c r="T492" s="201" t="s">
        <v>349</v>
      </c>
      <c r="U492" s="201"/>
      <c r="V492" s="201" t="s">
        <v>514</v>
      </c>
      <c r="W492" s="201" t="s">
        <v>97</v>
      </c>
      <c r="X492" s="201" t="s">
        <v>515</v>
      </c>
      <c r="Y492" s="201" t="s">
        <v>97</v>
      </c>
      <c r="Z492" s="201" t="s">
        <v>516</v>
      </c>
      <c r="AA492" s="201">
        <v>3</v>
      </c>
      <c r="AB492" s="201">
        <v>10</v>
      </c>
      <c r="AC492" s="201"/>
      <c r="AD492" s="201">
        <v>10</v>
      </c>
      <c r="AE492" s="201"/>
      <c r="AF492" s="201"/>
      <c r="AG492" s="201">
        <v>300</v>
      </c>
      <c r="AH492" s="201"/>
      <c r="AI492" s="201"/>
      <c r="AJ492" s="204" t="s">
        <v>101</v>
      </c>
      <c r="AK492" s="201"/>
      <c r="AL492" s="201" t="s">
        <v>517</v>
      </c>
      <c r="AM492" s="201" t="s">
        <v>97</v>
      </c>
      <c r="AN492" s="202">
        <v>45672</v>
      </c>
      <c r="AO492" s="201" t="b">
        <f t="shared" si="15"/>
        <v>1</v>
      </c>
    </row>
    <row r="493" spans="1:41" x14ac:dyDescent="0.2">
      <c r="A493" s="201">
        <v>424</v>
      </c>
      <c r="B493" s="201">
        <v>636</v>
      </c>
      <c r="C493" s="201" t="s">
        <v>2740</v>
      </c>
      <c r="D493" s="201" t="s">
        <v>2741</v>
      </c>
      <c r="E493" s="201"/>
      <c r="F493" s="201" t="s">
        <v>596</v>
      </c>
      <c r="G493" s="201">
        <v>20</v>
      </c>
      <c r="H493" s="201" t="s">
        <v>29</v>
      </c>
      <c r="I493" s="201" t="s">
        <v>278</v>
      </c>
      <c r="J493" s="201" t="s">
        <v>29</v>
      </c>
      <c r="K493" s="201">
        <v>20</v>
      </c>
      <c r="L493" s="203">
        <f t="shared" si="14"/>
        <v>20</v>
      </c>
      <c r="M493" s="202">
        <v>35674</v>
      </c>
      <c r="N493" s="201" t="s">
        <v>108</v>
      </c>
      <c r="O493" s="201" t="s">
        <v>236</v>
      </c>
      <c r="P493" s="201" t="s">
        <v>97</v>
      </c>
      <c r="Q493" s="224" t="s">
        <v>2742</v>
      </c>
      <c r="R493" s="201" t="s">
        <v>2743</v>
      </c>
      <c r="S493" s="201"/>
      <c r="T493" s="201" t="s">
        <v>246</v>
      </c>
      <c r="U493" s="201"/>
      <c r="V493" s="201" t="s">
        <v>598</v>
      </c>
      <c r="W493" s="201" t="s">
        <v>97</v>
      </c>
      <c r="X493" s="201" t="s">
        <v>2744</v>
      </c>
      <c r="Y493" s="201" t="s">
        <v>278</v>
      </c>
      <c r="Z493" s="201"/>
      <c r="AA493" s="201"/>
      <c r="AB493" s="201">
        <v>10</v>
      </c>
      <c r="AC493" s="201">
        <v>3</v>
      </c>
      <c r="AD493" s="201"/>
      <c r="AE493" s="201"/>
      <c r="AF493" s="201"/>
      <c r="AG493" s="201">
        <v>30</v>
      </c>
      <c r="AH493" s="201"/>
      <c r="AI493" s="201"/>
      <c r="AJ493" s="204" t="s">
        <v>101</v>
      </c>
      <c r="AK493" s="201" t="s">
        <v>2745</v>
      </c>
      <c r="AL493" s="201" t="s">
        <v>3522</v>
      </c>
      <c r="AM493" s="201" t="s">
        <v>278</v>
      </c>
      <c r="AN493" s="202">
        <v>45672</v>
      </c>
      <c r="AO493" s="201" t="b">
        <f t="shared" si="15"/>
        <v>1</v>
      </c>
    </row>
    <row r="494" spans="1:41" x14ac:dyDescent="0.2">
      <c r="A494" s="201">
        <v>426</v>
      </c>
      <c r="B494" s="201">
        <v>525</v>
      </c>
      <c r="C494" s="201" t="s">
        <v>2746</v>
      </c>
      <c r="D494" s="201" t="s">
        <v>2747</v>
      </c>
      <c r="E494" s="201"/>
      <c r="F494" s="201" t="s">
        <v>235</v>
      </c>
      <c r="G494" s="201">
        <v>20</v>
      </c>
      <c r="H494" s="201" t="s">
        <v>47</v>
      </c>
      <c r="I494" s="201" t="s">
        <v>278</v>
      </c>
      <c r="J494" s="201" t="s">
        <v>47</v>
      </c>
      <c r="K494" s="201">
        <v>20</v>
      </c>
      <c r="L494" s="203">
        <f t="shared" si="14"/>
        <v>20</v>
      </c>
      <c r="M494" s="202">
        <v>36892</v>
      </c>
      <c r="N494" s="201" t="s">
        <v>108</v>
      </c>
      <c r="O494" s="201" t="s">
        <v>258</v>
      </c>
      <c r="P494" s="201" t="s">
        <v>97</v>
      </c>
      <c r="Q494" s="224" t="s">
        <v>2748</v>
      </c>
      <c r="R494" s="201" t="s">
        <v>2749</v>
      </c>
      <c r="S494" s="201"/>
      <c r="T494" s="201" t="s">
        <v>246</v>
      </c>
      <c r="U494" s="201"/>
      <c r="V494" s="201" t="s">
        <v>2750</v>
      </c>
      <c r="W494" s="201" t="s">
        <v>97</v>
      </c>
      <c r="X494" s="201" t="s">
        <v>285</v>
      </c>
      <c r="Y494" s="201" t="s">
        <v>278</v>
      </c>
      <c r="Z494" s="201"/>
      <c r="AA494" s="201">
        <v>1</v>
      </c>
      <c r="AB494" s="201">
        <v>10</v>
      </c>
      <c r="AC494" s="201">
        <v>10</v>
      </c>
      <c r="AD494" s="201">
        <v>1</v>
      </c>
      <c r="AE494" s="201">
        <v>1</v>
      </c>
      <c r="AF494" s="201"/>
      <c r="AG494" s="201">
        <v>100</v>
      </c>
      <c r="AH494" s="201"/>
      <c r="AI494" s="201"/>
      <c r="AJ494" s="204" t="s">
        <v>101</v>
      </c>
      <c r="AK494" s="201" t="s">
        <v>270</v>
      </c>
      <c r="AL494" s="201" t="s">
        <v>977</v>
      </c>
      <c r="AM494" s="201" t="s">
        <v>278</v>
      </c>
      <c r="AN494" s="202">
        <v>45672</v>
      </c>
      <c r="AO494" s="201" t="b">
        <f t="shared" si="15"/>
        <v>1</v>
      </c>
    </row>
    <row r="495" spans="1:41" x14ac:dyDescent="0.2">
      <c r="A495" s="201">
        <v>426</v>
      </c>
      <c r="B495" s="201">
        <v>525</v>
      </c>
      <c r="C495" s="201" t="s">
        <v>2746</v>
      </c>
      <c r="D495" s="201" t="s">
        <v>2747</v>
      </c>
      <c r="E495" s="201"/>
      <c r="F495" s="201" t="s">
        <v>235</v>
      </c>
      <c r="G495" s="201">
        <v>20</v>
      </c>
      <c r="H495" s="201" t="s">
        <v>47</v>
      </c>
      <c r="I495" s="201" t="s">
        <v>278</v>
      </c>
      <c r="J495" s="201" t="s">
        <v>47</v>
      </c>
      <c r="K495" s="201">
        <v>20</v>
      </c>
      <c r="L495" s="203">
        <f t="shared" si="14"/>
        <v>20</v>
      </c>
      <c r="M495" s="202">
        <v>36892</v>
      </c>
      <c r="N495" s="201" t="s">
        <v>108</v>
      </c>
      <c r="O495" s="201" t="s">
        <v>236</v>
      </c>
      <c r="P495" s="201" t="s">
        <v>97</v>
      </c>
      <c r="Q495" s="224" t="s">
        <v>2748</v>
      </c>
      <c r="R495" s="201" t="s">
        <v>2749</v>
      </c>
      <c r="S495" s="201"/>
      <c r="T495" s="201" t="s">
        <v>246</v>
      </c>
      <c r="U495" s="201"/>
      <c r="V495" s="201" t="s">
        <v>2750</v>
      </c>
      <c r="W495" s="201" t="s">
        <v>97</v>
      </c>
      <c r="X495" s="201" t="s">
        <v>285</v>
      </c>
      <c r="Y495" s="201" t="s">
        <v>278</v>
      </c>
      <c r="Z495" s="201"/>
      <c r="AA495" s="201">
        <v>1</v>
      </c>
      <c r="AB495" s="201">
        <v>10</v>
      </c>
      <c r="AC495" s="201">
        <v>10</v>
      </c>
      <c r="AD495" s="201">
        <v>1</v>
      </c>
      <c r="AE495" s="201">
        <v>1</v>
      </c>
      <c r="AF495" s="201"/>
      <c r="AG495" s="201">
        <v>100</v>
      </c>
      <c r="AH495" s="201"/>
      <c r="AI495" s="201"/>
      <c r="AJ495" s="204" t="s">
        <v>101</v>
      </c>
      <c r="AK495" s="201" t="s">
        <v>270</v>
      </c>
      <c r="AL495" s="201" t="s">
        <v>977</v>
      </c>
      <c r="AM495" s="201" t="s">
        <v>278</v>
      </c>
      <c r="AN495" s="202">
        <v>45672</v>
      </c>
      <c r="AO495" s="201" t="b">
        <f t="shared" si="15"/>
        <v>1</v>
      </c>
    </row>
    <row r="496" spans="1:41" x14ac:dyDescent="0.2">
      <c r="A496" s="201">
        <v>461</v>
      </c>
      <c r="B496" s="201" t="s">
        <v>153</v>
      </c>
      <c r="C496" s="201" t="s">
        <v>153</v>
      </c>
      <c r="D496" s="201" t="s">
        <v>154</v>
      </c>
      <c r="E496" s="201">
        <v>6</v>
      </c>
      <c r="F496" s="201" t="s">
        <v>235</v>
      </c>
      <c r="G496" s="201">
        <v>4.0000000000000003E-5</v>
      </c>
      <c r="H496" s="201" t="s">
        <v>36</v>
      </c>
      <c r="I496" s="201" t="s">
        <v>278</v>
      </c>
      <c r="J496" s="201" t="s">
        <v>36</v>
      </c>
      <c r="K496" s="201">
        <v>4.0000000000000003E-5</v>
      </c>
      <c r="L496" s="203">
        <f t="shared" si="14"/>
        <v>4.0000000000000003E-5</v>
      </c>
      <c r="M496" s="202">
        <v>45860</v>
      </c>
      <c r="N496" s="201" t="s">
        <v>250</v>
      </c>
      <c r="O496" s="201" t="s">
        <v>363</v>
      </c>
      <c r="P496" s="201" t="s">
        <v>97</v>
      </c>
      <c r="Q496" s="211" t="s">
        <v>2609</v>
      </c>
      <c r="R496" s="201" t="s">
        <v>3510</v>
      </c>
      <c r="S496" s="201"/>
      <c r="T496" s="201" t="s">
        <v>253</v>
      </c>
      <c r="U496" s="201" t="s">
        <v>2610</v>
      </c>
      <c r="V496" s="201" t="s">
        <v>240</v>
      </c>
      <c r="W496" s="201" t="s">
        <v>278</v>
      </c>
      <c r="X496" s="201" t="s">
        <v>3511</v>
      </c>
      <c r="Y496" s="201" t="s">
        <v>278</v>
      </c>
      <c r="Z496" s="201" t="s">
        <v>2611</v>
      </c>
      <c r="AA496" s="201">
        <v>10</v>
      </c>
      <c r="AB496" s="201">
        <v>10</v>
      </c>
      <c r="AC496" s="201"/>
      <c r="AD496" s="201"/>
      <c r="AE496" s="201"/>
      <c r="AF496" s="201"/>
      <c r="AG496" s="201">
        <v>100</v>
      </c>
      <c r="AH496" s="201"/>
      <c r="AI496" s="201" t="s">
        <v>2612</v>
      </c>
      <c r="AJ496" s="211" t="s">
        <v>157</v>
      </c>
      <c r="AK496" s="201"/>
      <c r="AL496" s="201" t="s">
        <v>158</v>
      </c>
      <c r="AM496" s="201" t="s">
        <v>97</v>
      </c>
      <c r="AN496" s="202">
        <v>45860</v>
      </c>
      <c r="AO496" s="201" t="b">
        <f t="shared" si="15"/>
        <v>1</v>
      </c>
    </row>
    <row r="497" spans="1:41" x14ac:dyDescent="0.2">
      <c r="A497" s="201">
        <v>461</v>
      </c>
      <c r="B497" s="201" t="s">
        <v>153</v>
      </c>
      <c r="C497" s="201" t="s">
        <v>153</v>
      </c>
      <c r="D497" s="201" t="s">
        <v>154</v>
      </c>
      <c r="E497" s="201">
        <v>6</v>
      </c>
      <c r="F497" s="201" t="s">
        <v>235</v>
      </c>
      <c r="G497" s="201">
        <v>4.0000000000000003E-5</v>
      </c>
      <c r="H497" s="201" t="s">
        <v>36</v>
      </c>
      <c r="I497" s="201" t="s">
        <v>278</v>
      </c>
      <c r="J497" s="201" t="s">
        <v>36</v>
      </c>
      <c r="K497" s="201">
        <v>4.0000000000000003E-5</v>
      </c>
      <c r="L497" s="203">
        <f t="shared" si="14"/>
        <v>4.0000000000000003E-5</v>
      </c>
      <c r="M497" s="202">
        <v>45860</v>
      </c>
      <c r="N497" s="201" t="s">
        <v>250</v>
      </c>
      <c r="O497" s="201" t="s">
        <v>273</v>
      </c>
      <c r="P497" s="201" t="s">
        <v>97</v>
      </c>
      <c r="Q497" s="211" t="s">
        <v>2609</v>
      </c>
      <c r="R497" s="201" t="s">
        <v>3510</v>
      </c>
      <c r="S497" s="201"/>
      <c r="T497" s="201" t="s">
        <v>253</v>
      </c>
      <c r="U497" s="201" t="s">
        <v>2610</v>
      </c>
      <c r="V497" s="201" t="s">
        <v>240</v>
      </c>
      <c r="W497" s="201" t="s">
        <v>278</v>
      </c>
      <c r="X497" s="201" t="s">
        <v>3511</v>
      </c>
      <c r="Y497" s="201" t="s">
        <v>278</v>
      </c>
      <c r="Z497" s="201" t="s">
        <v>2611</v>
      </c>
      <c r="AA497" s="201">
        <v>10</v>
      </c>
      <c r="AB497" s="201">
        <v>10</v>
      </c>
      <c r="AC497" s="201"/>
      <c r="AD497" s="201"/>
      <c r="AE497" s="201"/>
      <c r="AF497" s="201"/>
      <c r="AG497" s="201">
        <v>100</v>
      </c>
      <c r="AH497" s="201"/>
      <c r="AI497" s="201" t="s">
        <v>2612</v>
      </c>
      <c r="AJ497" s="211" t="s">
        <v>157</v>
      </c>
      <c r="AK497" s="201"/>
      <c r="AL497" s="201" t="s">
        <v>158</v>
      </c>
      <c r="AM497" s="201" t="s">
        <v>97</v>
      </c>
      <c r="AN497" s="202">
        <v>45860</v>
      </c>
      <c r="AO497" s="201" t="b">
        <f t="shared" si="15"/>
        <v>1</v>
      </c>
    </row>
    <row r="498" spans="1:41" x14ac:dyDescent="0.2">
      <c r="A498" s="201">
        <v>461</v>
      </c>
      <c r="B498" s="201" t="s">
        <v>153</v>
      </c>
      <c r="C498" s="201" t="s">
        <v>153</v>
      </c>
      <c r="D498" s="201" t="s">
        <v>154</v>
      </c>
      <c r="E498" s="201">
        <v>6</v>
      </c>
      <c r="F498" s="201" t="s">
        <v>235</v>
      </c>
      <c r="G498" s="201">
        <v>4.0000000000000003E-5</v>
      </c>
      <c r="H498" s="201" t="s">
        <v>36</v>
      </c>
      <c r="I498" s="201" t="s">
        <v>278</v>
      </c>
      <c r="J498" s="201" t="s">
        <v>36</v>
      </c>
      <c r="K498" s="201">
        <v>4.0000000000000003E-5</v>
      </c>
      <c r="L498" s="203">
        <f t="shared" si="14"/>
        <v>4.0000000000000003E-5</v>
      </c>
      <c r="M498" s="202">
        <v>45860</v>
      </c>
      <c r="N498" s="201" t="s">
        <v>250</v>
      </c>
      <c r="O498" s="201" t="s">
        <v>280</v>
      </c>
      <c r="P498" s="201" t="s">
        <v>97</v>
      </c>
      <c r="Q498" s="211" t="s">
        <v>2609</v>
      </c>
      <c r="R498" s="201" t="s">
        <v>3510</v>
      </c>
      <c r="S498" s="201"/>
      <c r="T498" s="201" t="s">
        <v>253</v>
      </c>
      <c r="U498" s="201" t="s">
        <v>2610</v>
      </c>
      <c r="V498" s="201" t="s">
        <v>240</v>
      </c>
      <c r="W498" s="201" t="s">
        <v>278</v>
      </c>
      <c r="X498" s="201" t="s">
        <v>3511</v>
      </c>
      <c r="Y498" s="201" t="s">
        <v>278</v>
      </c>
      <c r="Z498" s="201" t="s">
        <v>2611</v>
      </c>
      <c r="AA498" s="201">
        <v>10</v>
      </c>
      <c r="AB498" s="201">
        <v>10</v>
      </c>
      <c r="AC498" s="201"/>
      <c r="AD498" s="201"/>
      <c r="AE498" s="201"/>
      <c r="AF498" s="201"/>
      <c r="AG498" s="201">
        <v>100</v>
      </c>
      <c r="AH498" s="201"/>
      <c r="AI498" s="201" t="s">
        <v>2612</v>
      </c>
      <c r="AJ498" s="211" t="s">
        <v>157</v>
      </c>
      <c r="AK498" s="201"/>
      <c r="AL498" s="201" t="s">
        <v>158</v>
      </c>
      <c r="AM498" s="201" t="s">
        <v>97</v>
      </c>
      <c r="AN498" s="202">
        <v>45860</v>
      </c>
      <c r="AO498" s="201" t="b">
        <f t="shared" si="15"/>
        <v>1</v>
      </c>
    </row>
    <row r="499" spans="1:41" x14ac:dyDescent="0.2">
      <c r="A499" s="201">
        <v>461</v>
      </c>
      <c r="B499" s="201" t="s">
        <v>153</v>
      </c>
      <c r="C499" s="201" t="s">
        <v>153</v>
      </c>
      <c r="D499" s="201" t="s">
        <v>154</v>
      </c>
      <c r="E499" s="201">
        <v>6</v>
      </c>
      <c r="F499" s="201" t="s">
        <v>235</v>
      </c>
      <c r="G499" s="201">
        <v>4.0000000000000003E-5</v>
      </c>
      <c r="H499" s="201" t="s">
        <v>36</v>
      </c>
      <c r="I499" s="201" t="s">
        <v>278</v>
      </c>
      <c r="J499" s="201" t="s">
        <v>36</v>
      </c>
      <c r="K499" s="201">
        <v>4.0000000000000003E-5</v>
      </c>
      <c r="L499" s="203">
        <f t="shared" si="14"/>
        <v>4.0000000000000003E-5</v>
      </c>
      <c r="M499" s="202">
        <v>45860</v>
      </c>
      <c r="N499" s="201" t="s">
        <v>250</v>
      </c>
      <c r="O499" s="201" t="s">
        <v>236</v>
      </c>
      <c r="P499" s="201" t="s">
        <v>97</v>
      </c>
      <c r="Q499" s="211" t="s">
        <v>2609</v>
      </c>
      <c r="R499" s="201" t="s">
        <v>3510</v>
      </c>
      <c r="S499" s="201"/>
      <c r="T499" s="201" t="s">
        <v>253</v>
      </c>
      <c r="U499" s="201" t="s">
        <v>2610</v>
      </c>
      <c r="V499" s="201" t="s">
        <v>240</v>
      </c>
      <c r="W499" s="201" t="s">
        <v>278</v>
      </c>
      <c r="X499" s="201" t="s">
        <v>3511</v>
      </c>
      <c r="Y499" s="201" t="s">
        <v>278</v>
      </c>
      <c r="Z499" s="201" t="s">
        <v>2611</v>
      </c>
      <c r="AA499" s="201">
        <v>10</v>
      </c>
      <c r="AB499" s="201">
        <v>10</v>
      </c>
      <c r="AC499" s="201"/>
      <c r="AD499" s="201"/>
      <c r="AE499" s="201"/>
      <c r="AF499" s="201"/>
      <c r="AG499" s="201">
        <v>100</v>
      </c>
      <c r="AH499" s="201"/>
      <c r="AI499" s="201" t="s">
        <v>2612</v>
      </c>
      <c r="AJ499" s="211" t="s">
        <v>157</v>
      </c>
      <c r="AK499" s="201"/>
      <c r="AL499" s="201" t="s">
        <v>158</v>
      </c>
      <c r="AM499" s="201" t="s">
        <v>97</v>
      </c>
      <c r="AN499" s="202">
        <v>45860</v>
      </c>
      <c r="AO499" s="201" t="b">
        <f t="shared" si="15"/>
        <v>1</v>
      </c>
    </row>
    <row r="500" spans="1:41" x14ac:dyDescent="0.2">
      <c r="A500" s="201">
        <v>462</v>
      </c>
      <c r="B500" s="201">
        <v>447</v>
      </c>
      <c r="C500" s="201">
        <v>447</v>
      </c>
      <c r="D500" s="201" t="s">
        <v>846</v>
      </c>
      <c r="E500" s="201"/>
      <c r="F500" s="201" t="s">
        <v>596</v>
      </c>
      <c r="G500" s="201">
        <v>8.1999999999999993</v>
      </c>
      <c r="H500" s="201" t="s">
        <v>36</v>
      </c>
      <c r="I500" s="201" t="s">
        <v>97</v>
      </c>
      <c r="J500" s="201" t="s">
        <v>29</v>
      </c>
      <c r="K500" s="201">
        <v>6</v>
      </c>
      <c r="L500" s="203">
        <f t="shared" si="14"/>
        <v>6</v>
      </c>
      <c r="M500" s="202">
        <v>42795</v>
      </c>
      <c r="N500" s="201" t="s">
        <v>98</v>
      </c>
      <c r="O500" s="201" t="s">
        <v>847</v>
      </c>
      <c r="P500" s="201" t="s">
        <v>97</v>
      </c>
      <c r="Q500" s="224" t="s">
        <v>848</v>
      </c>
      <c r="R500" s="201" t="s">
        <v>849</v>
      </c>
      <c r="S500" s="201"/>
      <c r="T500" s="201" t="s">
        <v>253</v>
      </c>
      <c r="U500" s="201"/>
      <c r="V500" s="201" t="s">
        <v>263</v>
      </c>
      <c r="W500" s="201" t="s">
        <v>97</v>
      </c>
      <c r="X500" s="201" t="s">
        <v>241</v>
      </c>
      <c r="Y500" s="201" t="s">
        <v>97</v>
      </c>
      <c r="Z500" s="201" t="s">
        <v>850</v>
      </c>
      <c r="AA500" s="201">
        <v>3</v>
      </c>
      <c r="AB500" s="201">
        <v>10</v>
      </c>
      <c r="AC500" s="201"/>
      <c r="AD500" s="201"/>
      <c r="AE500" s="201">
        <v>3</v>
      </c>
      <c r="AF500" s="201"/>
      <c r="AG500" s="201">
        <v>90</v>
      </c>
      <c r="AH500" s="201"/>
      <c r="AI500" s="201" t="s">
        <v>851</v>
      </c>
      <c r="AJ500" s="211" t="s">
        <v>157</v>
      </c>
      <c r="AK500" s="201"/>
      <c r="AL500" s="201" t="s">
        <v>3431</v>
      </c>
      <c r="AM500" s="201" t="s">
        <v>97</v>
      </c>
      <c r="AN500" s="202">
        <v>45672</v>
      </c>
      <c r="AO500" s="201" t="b">
        <f t="shared" si="15"/>
        <v>0</v>
      </c>
    </row>
    <row r="501" spans="1:41" x14ac:dyDescent="0.2">
      <c r="A501" s="201">
        <v>462</v>
      </c>
      <c r="B501" s="201">
        <v>447</v>
      </c>
      <c r="C501" s="201">
        <v>447</v>
      </c>
      <c r="D501" s="201" t="s">
        <v>846</v>
      </c>
      <c r="E501" s="201"/>
      <c r="F501" s="201" t="s">
        <v>596</v>
      </c>
      <c r="G501" s="201">
        <v>8.1999999999999993</v>
      </c>
      <c r="H501" s="201" t="s">
        <v>36</v>
      </c>
      <c r="I501" s="201" t="s">
        <v>97</v>
      </c>
      <c r="J501" s="201" t="s">
        <v>36</v>
      </c>
      <c r="K501" s="201">
        <v>8.2444000000000006</v>
      </c>
      <c r="L501" s="203">
        <f t="shared" si="14"/>
        <v>8.1999999999999993</v>
      </c>
      <c r="M501" s="202">
        <v>45146</v>
      </c>
      <c r="N501" s="201" t="s">
        <v>98</v>
      </c>
      <c r="O501" s="201" t="s">
        <v>847</v>
      </c>
      <c r="P501" s="201" t="s">
        <v>97</v>
      </c>
      <c r="Q501" s="224" t="s">
        <v>848</v>
      </c>
      <c r="R501" s="201" t="s">
        <v>849</v>
      </c>
      <c r="S501" s="201"/>
      <c r="T501" s="201" t="s">
        <v>253</v>
      </c>
      <c r="U501" s="201"/>
      <c r="V501" s="201" t="s">
        <v>263</v>
      </c>
      <c r="W501" s="201" t="s">
        <v>97</v>
      </c>
      <c r="X501" s="201" t="s">
        <v>707</v>
      </c>
      <c r="Y501" s="201" t="s">
        <v>97</v>
      </c>
      <c r="Z501" s="201" t="s">
        <v>850</v>
      </c>
      <c r="AA501" s="201">
        <v>3</v>
      </c>
      <c r="AB501" s="201">
        <v>10</v>
      </c>
      <c r="AC501" s="201"/>
      <c r="AD501" s="201"/>
      <c r="AE501" s="201">
        <v>3</v>
      </c>
      <c r="AF501" s="201"/>
      <c r="AG501" s="201">
        <v>90</v>
      </c>
      <c r="AH501" s="201"/>
      <c r="AI501" s="201" t="s">
        <v>3430</v>
      </c>
      <c r="AJ501" s="211" t="s">
        <v>157</v>
      </c>
      <c r="AK501" s="201"/>
      <c r="AL501" s="201" t="s">
        <v>3431</v>
      </c>
      <c r="AM501" s="201" t="s">
        <v>97</v>
      </c>
      <c r="AN501" s="202">
        <v>45672</v>
      </c>
      <c r="AO501" s="201" t="b">
        <f t="shared" si="15"/>
        <v>1</v>
      </c>
    </row>
    <row r="502" spans="1:41" x14ac:dyDescent="0.2">
      <c r="A502" s="201">
        <v>479</v>
      </c>
      <c r="B502" s="201">
        <v>645</v>
      </c>
      <c r="C502" s="201">
        <v>645</v>
      </c>
      <c r="D502" s="201" t="s">
        <v>1418</v>
      </c>
      <c r="E502" s="201">
        <v>6</v>
      </c>
      <c r="F502" s="201" t="s">
        <v>235</v>
      </c>
      <c r="G502" s="201">
        <v>4.0000000000000003E-5</v>
      </c>
      <c r="H502" s="201" t="s">
        <v>47</v>
      </c>
      <c r="I502" s="201" t="s">
        <v>278</v>
      </c>
      <c r="J502" s="201" t="s">
        <v>47</v>
      </c>
      <c r="K502" s="201">
        <v>4.0000000000000003E-5</v>
      </c>
      <c r="L502" s="203">
        <f t="shared" si="14"/>
        <v>4.0000000000000003E-5</v>
      </c>
      <c r="M502" s="202">
        <v>36557</v>
      </c>
      <c r="N502" s="201" t="s">
        <v>250</v>
      </c>
      <c r="O502" s="201" t="s">
        <v>363</v>
      </c>
      <c r="P502" s="201" t="s">
        <v>97</v>
      </c>
      <c r="Q502" s="224" t="s">
        <v>2609</v>
      </c>
      <c r="R502" s="201" t="s">
        <v>3510</v>
      </c>
      <c r="S502" s="201"/>
      <c r="T502" s="201" t="s">
        <v>253</v>
      </c>
      <c r="U502" s="201" t="s">
        <v>2610</v>
      </c>
      <c r="V502" s="201" t="s">
        <v>240</v>
      </c>
      <c r="W502" s="201" t="s">
        <v>278</v>
      </c>
      <c r="X502" s="201" t="s">
        <v>3511</v>
      </c>
      <c r="Y502" s="201" t="s">
        <v>278</v>
      </c>
      <c r="Z502" s="201" t="s">
        <v>2611</v>
      </c>
      <c r="AA502" s="201">
        <v>10</v>
      </c>
      <c r="AB502" s="201">
        <v>10</v>
      </c>
      <c r="AC502" s="201"/>
      <c r="AD502" s="201"/>
      <c r="AE502" s="201"/>
      <c r="AF502" s="201"/>
      <c r="AG502" s="201">
        <v>100</v>
      </c>
      <c r="AH502" s="201"/>
      <c r="AI502" s="201" t="s">
        <v>2612</v>
      </c>
      <c r="AJ502" s="204" t="s">
        <v>101</v>
      </c>
      <c r="AK502" s="201" t="s">
        <v>2613</v>
      </c>
      <c r="AL502" s="201" t="s">
        <v>1419</v>
      </c>
      <c r="AM502" s="201" t="s">
        <v>278</v>
      </c>
      <c r="AN502" s="202">
        <v>45672</v>
      </c>
      <c r="AO502" s="201" t="b">
        <f t="shared" si="15"/>
        <v>1</v>
      </c>
    </row>
    <row r="503" spans="1:41" x14ac:dyDescent="0.2">
      <c r="A503" s="201">
        <v>479</v>
      </c>
      <c r="B503" s="201">
        <v>645</v>
      </c>
      <c r="C503" s="201">
        <v>645</v>
      </c>
      <c r="D503" s="201" t="s">
        <v>1418</v>
      </c>
      <c r="E503" s="201">
        <v>6</v>
      </c>
      <c r="F503" s="201" t="s">
        <v>235</v>
      </c>
      <c r="G503" s="201">
        <v>4.0000000000000003E-5</v>
      </c>
      <c r="H503" s="201" t="s">
        <v>47</v>
      </c>
      <c r="I503" s="201" t="s">
        <v>278</v>
      </c>
      <c r="J503" s="201" t="s">
        <v>47</v>
      </c>
      <c r="K503" s="201">
        <v>4.0000000000000003E-5</v>
      </c>
      <c r="L503" s="203">
        <f t="shared" si="14"/>
        <v>4.0000000000000003E-5</v>
      </c>
      <c r="M503" s="202">
        <v>36557</v>
      </c>
      <c r="N503" s="201" t="s">
        <v>250</v>
      </c>
      <c r="O503" s="201" t="s">
        <v>273</v>
      </c>
      <c r="P503" s="201" t="s">
        <v>97</v>
      </c>
      <c r="Q503" s="224" t="s">
        <v>2609</v>
      </c>
      <c r="R503" s="201" t="s">
        <v>3510</v>
      </c>
      <c r="S503" s="201"/>
      <c r="T503" s="201" t="s">
        <v>253</v>
      </c>
      <c r="U503" s="201" t="s">
        <v>2610</v>
      </c>
      <c r="V503" s="201" t="s">
        <v>240</v>
      </c>
      <c r="W503" s="201" t="s">
        <v>278</v>
      </c>
      <c r="X503" s="201" t="s">
        <v>3511</v>
      </c>
      <c r="Y503" s="201" t="s">
        <v>278</v>
      </c>
      <c r="Z503" s="201" t="s">
        <v>2611</v>
      </c>
      <c r="AA503" s="201">
        <v>10</v>
      </c>
      <c r="AB503" s="201">
        <v>10</v>
      </c>
      <c r="AC503" s="201"/>
      <c r="AD503" s="201"/>
      <c r="AE503" s="201"/>
      <c r="AF503" s="201"/>
      <c r="AG503" s="201">
        <v>100</v>
      </c>
      <c r="AH503" s="201"/>
      <c r="AI503" s="201" t="s">
        <v>2612</v>
      </c>
      <c r="AJ503" s="204" t="s">
        <v>101</v>
      </c>
      <c r="AK503" s="201" t="s">
        <v>2613</v>
      </c>
      <c r="AL503" s="201" t="s">
        <v>1419</v>
      </c>
      <c r="AM503" s="201" t="s">
        <v>278</v>
      </c>
      <c r="AN503" s="202">
        <v>45672</v>
      </c>
      <c r="AO503" s="201" t="b">
        <f t="shared" si="15"/>
        <v>1</v>
      </c>
    </row>
    <row r="504" spans="1:41" x14ac:dyDescent="0.2">
      <c r="A504" s="201">
        <v>479</v>
      </c>
      <c r="B504" s="201">
        <v>645</v>
      </c>
      <c r="C504" s="201">
        <v>645</v>
      </c>
      <c r="D504" s="201" t="s">
        <v>1418</v>
      </c>
      <c r="E504" s="201">
        <v>6</v>
      </c>
      <c r="F504" s="201" t="s">
        <v>235</v>
      </c>
      <c r="G504" s="201">
        <v>4.0000000000000003E-5</v>
      </c>
      <c r="H504" s="201" t="s">
        <v>47</v>
      </c>
      <c r="I504" s="201" t="s">
        <v>278</v>
      </c>
      <c r="J504" s="201" t="s">
        <v>47</v>
      </c>
      <c r="K504" s="201">
        <v>4.0000000000000003E-5</v>
      </c>
      <c r="L504" s="203">
        <f t="shared" si="14"/>
        <v>4.0000000000000003E-5</v>
      </c>
      <c r="M504" s="202">
        <v>36557</v>
      </c>
      <c r="N504" s="201" t="s">
        <v>250</v>
      </c>
      <c r="O504" s="201" t="s">
        <v>280</v>
      </c>
      <c r="P504" s="201" t="s">
        <v>97</v>
      </c>
      <c r="Q504" s="224" t="s">
        <v>2609</v>
      </c>
      <c r="R504" s="201" t="s">
        <v>3510</v>
      </c>
      <c r="S504" s="201"/>
      <c r="T504" s="201" t="s">
        <v>253</v>
      </c>
      <c r="U504" s="201" t="s">
        <v>2610</v>
      </c>
      <c r="V504" s="201" t="s">
        <v>240</v>
      </c>
      <c r="W504" s="201" t="s">
        <v>278</v>
      </c>
      <c r="X504" s="201" t="s">
        <v>3511</v>
      </c>
      <c r="Y504" s="201" t="s">
        <v>278</v>
      </c>
      <c r="Z504" s="201" t="s">
        <v>2611</v>
      </c>
      <c r="AA504" s="201">
        <v>10</v>
      </c>
      <c r="AB504" s="201">
        <v>10</v>
      </c>
      <c r="AC504" s="201"/>
      <c r="AD504" s="201"/>
      <c r="AE504" s="201"/>
      <c r="AF504" s="201"/>
      <c r="AG504" s="201">
        <v>100</v>
      </c>
      <c r="AH504" s="201"/>
      <c r="AI504" s="201" t="s">
        <v>2612</v>
      </c>
      <c r="AJ504" s="204" t="s">
        <v>101</v>
      </c>
      <c r="AK504" s="201" t="s">
        <v>2613</v>
      </c>
      <c r="AL504" s="201" t="s">
        <v>1419</v>
      </c>
      <c r="AM504" s="201" t="s">
        <v>278</v>
      </c>
      <c r="AN504" s="202">
        <v>45672</v>
      </c>
      <c r="AO504" s="201" t="b">
        <f t="shared" si="15"/>
        <v>1</v>
      </c>
    </row>
    <row r="505" spans="1:41" x14ac:dyDescent="0.2">
      <c r="A505" s="201">
        <v>479</v>
      </c>
      <c r="B505" s="201">
        <v>645</v>
      </c>
      <c r="C505" s="201">
        <v>645</v>
      </c>
      <c r="D505" s="201" t="s">
        <v>1418</v>
      </c>
      <c r="E505" s="201">
        <v>6</v>
      </c>
      <c r="F505" s="201" t="s">
        <v>235</v>
      </c>
      <c r="G505" s="201">
        <v>4.0000000000000003E-5</v>
      </c>
      <c r="H505" s="201" t="s">
        <v>47</v>
      </c>
      <c r="I505" s="201" t="s">
        <v>278</v>
      </c>
      <c r="J505" s="201" t="s">
        <v>47</v>
      </c>
      <c r="K505" s="201">
        <v>4.0000000000000003E-5</v>
      </c>
      <c r="L505" s="203">
        <f t="shared" si="14"/>
        <v>4.0000000000000003E-5</v>
      </c>
      <c r="M505" s="202">
        <v>36557</v>
      </c>
      <c r="N505" s="201" t="s">
        <v>250</v>
      </c>
      <c r="O505" s="201" t="s">
        <v>236</v>
      </c>
      <c r="P505" s="201" t="s">
        <v>97</v>
      </c>
      <c r="Q505" s="224" t="s">
        <v>2609</v>
      </c>
      <c r="R505" s="201" t="s">
        <v>3510</v>
      </c>
      <c r="S505" s="201"/>
      <c r="T505" s="201" t="s">
        <v>253</v>
      </c>
      <c r="U505" s="201" t="s">
        <v>2610</v>
      </c>
      <c r="V505" s="201" t="s">
        <v>240</v>
      </c>
      <c r="W505" s="201" t="s">
        <v>278</v>
      </c>
      <c r="X505" s="201" t="s">
        <v>3511</v>
      </c>
      <c r="Y505" s="201" t="s">
        <v>278</v>
      </c>
      <c r="Z505" s="201" t="s">
        <v>2611</v>
      </c>
      <c r="AA505" s="201">
        <v>10</v>
      </c>
      <c r="AB505" s="201">
        <v>10</v>
      </c>
      <c r="AC505" s="201"/>
      <c r="AD505" s="201"/>
      <c r="AE505" s="201"/>
      <c r="AF505" s="201"/>
      <c r="AG505" s="201">
        <v>100</v>
      </c>
      <c r="AH505" s="201"/>
      <c r="AI505" s="201" t="s">
        <v>2612</v>
      </c>
      <c r="AJ505" s="204" t="s">
        <v>101</v>
      </c>
      <c r="AK505" s="201" t="s">
        <v>2613</v>
      </c>
      <c r="AL505" s="201" t="s">
        <v>1419</v>
      </c>
      <c r="AM505" s="201" t="s">
        <v>278</v>
      </c>
      <c r="AN505" s="202">
        <v>45672</v>
      </c>
      <c r="AO505" s="201" t="b">
        <f t="shared" si="15"/>
        <v>1</v>
      </c>
    </row>
    <row r="506" spans="1:41" x14ac:dyDescent="0.2">
      <c r="A506" s="201">
        <v>506</v>
      </c>
      <c r="B506" s="201">
        <v>646</v>
      </c>
      <c r="C506" s="201">
        <v>646</v>
      </c>
      <c r="D506" s="201" t="s">
        <v>1420</v>
      </c>
      <c r="E506" s="201">
        <v>6</v>
      </c>
      <c r="F506" s="201" t="s">
        <v>235</v>
      </c>
      <c r="G506" s="201">
        <v>4.0000000000000003E-5</v>
      </c>
      <c r="H506" s="201" t="s">
        <v>47</v>
      </c>
      <c r="I506" s="201" t="s">
        <v>278</v>
      </c>
      <c r="J506" s="201" t="s">
        <v>47</v>
      </c>
      <c r="K506" s="201">
        <v>4.0000000000000003E-5</v>
      </c>
      <c r="L506" s="203">
        <f t="shared" si="14"/>
        <v>4.0000000000000003E-5</v>
      </c>
      <c r="M506" s="202">
        <v>36557</v>
      </c>
      <c r="N506" s="201" t="s">
        <v>250</v>
      </c>
      <c r="O506" s="201" t="s">
        <v>363</v>
      </c>
      <c r="P506" s="201" t="s">
        <v>97</v>
      </c>
      <c r="Q506" s="224" t="s">
        <v>2609</v>
      </c>
      <c r="R506" s="201" t="s">
        <v>3510</v>
      </c>
      <c r="S506" s="201"/>
      <c r="T506" s="201" t="s">
        <v>253</v>
      </c>
      <c r="U506" s="201" t="s">
        <v>2610</v>
      </c>
      <c r="V506" s="201" t="s">
        <v>240</v>
      </c>
      <c r="W506" s="201" t="s">
        <v>278</v>
      </c>
      <c r="X506" s="201" t="s">
        <v>3511</v>
      </c>
      <c r="Y506" s="201" t="s">
        <v>278</v>
      </c>
      <c r="Z506" s="201" t="s">
        <v>2611</v>
      </c>
      <c r="AA506" s="201">
        <v>10</v>
      </c>
      <c r="AB506" s="201">
        <v>10</v>
      </c>
      <c r="AC506" s="201"/>
      <c r="AD506" s="201"/>
      <c r="AE506" s="201"/>
      <c r="AF506" s="201"/>
      <c r="AG506" s="201">
        <v>100</v>
      </c>
      <c r="AH506" s="201"/>
      <c r="AI506" s="201" t="s">
        <v>2612</v>
      </c>
      <c r="AJ506" s="204" t="s">
        <v>101</v>
      </c>
      <c r="AK506" s="201" t="s">
        <v>2613</v>
      </c>
      <c r="AL506" s="201" t="s">
        <v>1419</v>
      </c>
      <c r="AM506" s="201" t="s">
        <v>278</v>
      </c>
      <c r="AN506" s="202">
        <v>45672</v>
      </c>
      <c r="AO506" s="201" t="b">
        <f t="shared" si="15"/>
        <v>1</v>
      </c>
    </row>
    <row r="507" spans="1:41" x14ac:dyDescent="0.2">
      <c r="A507" s="201">
        <v>506</v>
      </c>
      <c r="B507" s="201">
        <v>646</v>
      </c>
      <c r="C507" s="201">
        <v>646</v>
      </c>
      <c r="D507" s="201" t="s">
        <v>1420</v>
      </c>
      <c r="E507" s="201">
        <v>6</v>
      </c>
      <c r="F507" s="201" t="s">
        <v>235</v>
      </c>
      <c r="G507" s="201">
        <v>4.0000000000000003E-5</v>
      </c>
      <c r="H507" s="201" t="s">
        <v>47</v>
      </c>
      <c r="I507" s="201" t="s">
        <v>278</v>
      </c>
      <c r="J507" s="201" t="s">
        <v>47</v>
      </c>
      <c r="K507" s="201">
        <v>4.0000000000000003E-5</v>
      </c>
      <c r="L507" s="203">
        <f t="shared" si="14"/>
        <v>4.0000000000000003E-5</v>
      </c>
      <c r="M507" s="202">
        <v>36557</v>
      </c>
      <c r="N507" s="201" t="s">
        <v>250</v>
      </c>
      <c r="O507" s="201" t="s">
        <v>273</v>
      </c>
      <c r="P507" s="201" t="s">
        <v>97</v>
      </c>
      <c r="Q507" s="224" t="s">
        <v>2609</v>
      </c>
      <c r="R507" s="201" t="s">
        <v>3510</v>
      </c>
      <c r="S507" s="201"/>
      <c r="T507" s="201" t="s">
        <v>253</v>
      </c>
      <c r="U507" s="201" t="s">
        <v>2610</v>
      </c>
      <c r="V507" s="201" t="s">
        <v>240</v>
      </c>
      <c r="W507" s="201" t="s">
        <v>278</v>
      </c>
      <c r="X507" s="201" t="s">
        <v>3511</v>
      </c>
      <c r="Y507" s="201" t="s">
        <v>278</v>
      </c>
      <c r="Z507" s="201" t="s">
        <v>2611</v>
      </c>
      <c r="AA507" s="201">
        <v>10</v>
      </c>
      <c r="AB507" s="201">
        <v>10</v>
      </c>
      <c r="AC507" s="201"/>
      <c r="AD507" s="201"/>
      <c r="AE507" s="201"/>
      <c r="AF507" s="201"/>
      <c r="AG507" s="201">
        <v>100</v>
      </c>
      <c r="AH507" s="201"/>
      <c r="AI507" s="201" t="s">
        <v>2612</v>
      </c>
      <c r="AJ507" s="204" t="s">
        <v>101</v>
      </c>
      <c r="AK507" s="201" t="s">
        <v>2613</v>
      </c>
      <c r="AL507" s="201" t="s">
        <v>1419</v>
      </c>
      <c r="AM507" s="201" t="s">
        <v>278</v>
      </c>
      <c r="AN507" s="202">
        <v>45672</v>
      </c>
      <c r="AO507" s="201" t="b">
        <f t="shared" si="15"/>
        <v>1</v>
      </c>
    </row>
    <row r="508" spans="1:41" x14ac:dyDescent="0.2">
      <c r="A508" s="201">
        <v>506</v>
      </c>
      <c r="B508" s="201">
        <v>646</v>
      </c>
      <c r="C508" s="201">
        <v>646</v>
      </c>
      <c r="D508" s="201" t="s">
        <v>1420</v>
      </c>
      <c r="E508" s="201">
        <v>6</v>
      </c>
      <c r="F508" s="201" t="s">
        <v>235</v>
      </c>
      <c r="G508" s="201">
        <v>4.0000000000000003E-5</v>
      </c>
      <c r="H508" s="201" t="s">
        <v>47</v>
      </c>
      <c r="I508" s="201" t="s">
        <v>278</v>
      </c>
      <c r="J508" s="201" t="s">
        <v>47</v>
      </c>
      <c r="K508" s="201">
        <v>4.0000000000000003E-5</v>
      </c>
      <c r="L508" s="203">
        <f t="shared" si="14"/>
        <v>4.0000000000000003E-5</v>
      </c>
      <c r="M508" s="202">
        <v>36557</v>
      </c>
      <c r="N508" s="201" t="s">
        <v>250</v>
      </c>
      <c r="O508" s="201" t="s">
        <v>280</v>
      </c>
      <c r="P508" s="201" t="s">
        <v>97</v>
      </c>
      <c r="Q508" s="224" t="s">
        <v>2609</v>
      </c>
      <c r="R508" s="201" t="s">
        <v>3510</v>
      </c>
      <c r="S508" s="201"/>
      <c r="T508" s="201" t="s">
        <v>253</v>
      </c>
      <c r="U508" s="201" t="s">
        <v>2610</v>
      </c>
      <c r="V508" s="201" t="s">
        <v>240</v>
      </c>
      <c r="W508" s="201" t="s">
        <v>278</v>
      </c>
      <c r="X508" s="201" t="s">
        <v>3511</v>
      </c>
      <c r="Y508" s="201" t="s">
        <v>278</v>
      </c>
      <c r="Z508" s="201" t="s">
        <v>2611</v>
      </c>
      <c r="AA508" s="201">
        <v>10</v>
      </c>
      <c r="AB508" s="201">
        <v>10</v>
      </c>
      <c r="AC508" s="201"/>
      <c r="AD508" s="201"/>
      <c r="AE508" s="201"/>
      <c r="AF508" s="201"/>
      <c r="AG508" s="201">
        <v>100</v>
      </c>
      <c r="AH508" s="201"/>
      <c r="AI508" s="201" t="s">
        <v>2612</v>
      </c>
      <c r="AJ508" s="204" t="s">
        <v>101</v>
      </c>
      <c r="AK508" s="201" t="s">
        <v>2613</v>
      </c>
      <c r="AL508" s="201" t="s">
        <v>1419</v>
      </c>
      <c r="AM508" s="201" t="s">
        <v>278</v>
      </c>
      <c r="AN508" s="202">
        <v>45672</v>
      </c>
      <c r="AO508" s="201" t="b">
        <f t="shared" si="15"/>
        <v>1</v>
      </c>
    </row>
    <row r="509" spans="1:41" x14ac:dyDescent="0.2">
      <c r="A509" s="201">
        <v>506</v>
      </c>
      <c r="B509" s="201">
        <v>646</v>
      </c>
      <c r="C509" s="201">
        <v>646</v>
      </c>
      <c r="D509" s="201" t="s">
        <v>1420</v>
      </c>
      <c r="E509" s="201">
        <v>6</v>
      </c>
      <c r="F509" s="201" t="s">
        <v>235</v>
      </c>
      <c r="G509" s="201">
        <v>4.0000000000000003E-5</v>
      </c>
      <c r="H509" s="201" t="s">
        <v>47</v>
      </c>
      <c r="I509" s="201" t="s">
        <v>278</v>
      </c>
      <c r="J509" s="201" t="s">
        <v>47</v>
      </c>
      <c r="K509" s="201">
        <v>4.0000000000000003E-5</v>
      </c>
      <c r="L509" s="203">
        <f t="shared" si="14"/>
        <v>4.0000000000000003E-5</v>
      </c>
      <c r="M509" s="202">
        <v>36557</v>
      </c>
      <c r="N509" s="201" t="s">
        <v>250</v>
      </c>
      <c r="O509" s="201" t="s">
        <v>236</v>
      </c>
      <c r="P509" s="201" t="s">
        <v>97</v>
      </c>
      <c r="Q509" s="224" t="s">
        <v>2609</v>
      </c>
      <c r="R509" s="201" t="s">
        <v>3510</v>
      </c>
      <c r="S509" s="201"/>
      <c r="T509" s="201" t="s">
        <v>253</v>
      </c>
      <c r="U509" s="201" t="s">
        <v>2610</v>
      </c>
      <c r="V509" s="201" t="s">
        <v>240</v>
      </c>
      <c r="W509" s="201" t="s">
        <v>278</v>
      </c>
      <c r="X509" s="201" t="s">
        <v>3511</v>
      </c>
      <c r="Y509" s="201" t="s">
        <v>278</v>
      </c>
      <c r="Z509" s="201" t="s">
        <v>2611</v>
      </c>
      <c r="AA509" s="201">
        <v>10</v>
      </c>
      <c r="AB509" s="201">
        <v>10</v>
      </c>
      <c r="AC509" s="201"/>
      <c r="AD509" s="201"/>
      <c r="AE509" s="201"/>
      <c r="AF509" s="201"/>
      <c r="AG509" s="201">
        <v>100</v>
      </c>
      <c r="AH509" s="201"/>
      <c r="AI509" s="201" t="s">
        <v>2612</v>
      </c>
      <c r="AJ509" s="204" t="s">
        <v>101</v>
      </c>
      <c r="AK509" s="201" t="s">
        <v>2613</v>
      </c>
      <c r="AL509" s="201" t="s">
        <v>1419</v>
      </c>
      <c r="AM509" s="201" t="s">
        <v>278</v>
      </c>
      <c r="AN509" s="202">
        <v>45672</v>
      </c>
      <c r="AO509" s="201" t="b">
        <f t="shared" si="15"/>
        <v>1</v>
      </c>
    </row>
    <row r="510" spans="1:41" x14ac:dyDescent="0.2">
      <c r="A510" s="201">
        <v>515</v>
      </c>
      <c r="B510" s="201">
        <v>406</v>
      </c>
      <c r="C510" s="201" t="s">
        <v>1358</v>
      </c>
      <c r="D510" s="201" t="s">
        <v>1359</v>
      </c>
      <c r="E510" s="201"/>
      <c r="F510" s="201" t="s">
        <v>235</v>
      </c>
      <c r="G510" s="201">
        <v>2E-3</v>
      </c>
      <c r="H510" s="201" t="s">
        <v>43</v>
      </c>
      <c r="I510" s="201" t="s">
        <v>278</v>
      </c>
      <c r="J510" s="201" t="s">
        <v>43</v>
      </c>
      <c r="K510" s="201">
        <v>2E-3</v>
      </c>
      <c r="L510" s="203">
        <f t="shared" si="14"/>
        <v>2E-3</v>
      </c>
      <c r="M510" s="202">
        <v>42754</v>
      </c>
      <c r="N510" s="201" t="s">
        <v>250</v>
      </c>
      <c r="O510" s="201" t="s">
        <v>353</v>
      </c>
      <c r="P510" s="201" t="s">
        <v>97</v>
      </c>
      <c r="Q510" s="224" t="s">
        <v>2586</v>
      </c>
      <c r="R510" s="201" t="s">
        <v>2587</v>
      </c>
      <c r="S510" s="201"/>
      <c r="T510" s="201" t="s">
        <v>246</v>
      </c>
      <c r="U510" s="201"/>
      <c r="V510" s="201" t="s">
        <v>2588</v>
      </c>
      <c r="W510" s="201" t="s">
        <v>97</v>
      </c>
      <c r="X510" s="201" t="s">
        <v>1829</v>
      </c>
      <c r="Y510" s="201" t="s">
        <v>97</v>
      </c>
      <c r="Z510" s="201" t="s">
        <v>2589</v>
      </c>
      <c r="AA510" s="201">
        <v>3</v>
      </c>
      <c r="AB510" s="201">
        <v>10</v>
      </c>
      <c r="AC510" s="201">
        <v>10</v>
      </c>
      <c r="AD510" s="201">
        <v>1</v>
      </c>
      <c r="AE510" s="201">
        <v>10</v>
      </c>
      <c r="AF510" s="201"/>
      <c r="AG510" s="201">
        <v>3000</v>
      </c>
      <c r="AH510" s="201"/>
      <c r="AI510" s="201"/>
      <c r="AJ510" s="204" t="s">
        <v>101</v>
      </c>
      <c r="AK510" s="201"/>
      <c r="AL510" s="201" t="s">
        <v>1362</v>
      </c>
      <c r="AM510" s="201" t="s">
        <v>278</v>
      </c>
      <c r="AN510" s="202">
        <v>45672</v>
      </c>
      <c r="AO510" s="201" t="b">
        <f t="shared" si="15"/>
        <v>1</v>
      </c>
    </row>
    <row r="511" spans="1:41" x14ac:dyDescent="0.2">
      <c r="A511" s="201">
        <v>515</v>
      </c>
      <c r="B511" s="201">
        <v>406</v>
      </c>
      <c r="C511" s="201" t="s">
        <v>1358</v>
      </c>
      <c r="D511" s="201" t="s">
        <v>1359</v>
      </c>
      <c r="E511" s="201"/>
      <c r="F511" s="201" t="s">
        <v>596</v>
      </c>
      <c r="G511" s="201">
        <v>2E-3</v>
      </c>
      <c r="H511" s="201" t="s">
        <v>36</v>
      </c>
      <c r="I511" s="201" t="s">
        <v>278</v>
      </c>
      <c r="J511" s="201" t="s">
        <v>36</v>
      </c>
      <c r="K511" s="201">
        <v>2E-3</v>
      </c>
      <c r="L511" s="203">
        <f t="shared" si="14"/>
        <v>2E-3</v>
      </c>
      <c r="M511" s="202">
        <v>45247</v>
      </c>
      <c r="N511" s="201" t="s">
        <v>98</v>
      </c>
      <c r="O511" s="201" t="s">
        <v>353</v>
      </c>
      <c r="P511" s="201" t="s">
        <v>97</v>
      </c>
      <c r="Q511" s="224" t="s">
        <v>2586</v>
      </c>
      <c r="R511" s="201" t="s">
        <v>2587</v>
      </c>
      <c r="S511" s="201"/>
      <c r="T511" s="201" t="s">
        <v>246</v>
      </c>
      <c r="U511" s="201"/>
      <c r="V511" s="201" t="s">
        <v>2588</v>
      </c>
      <c r="W511" s="201" t="s">
        <v>97</v>
      </c>
      <c r="X511" s="201" t="s">
        <v>1829</v>
      </c>
      <c r="Y511" s="201" t="s">
        <v>97</v>
      </c>
      <c r="Z511" s="201" t="s">
        <v>2589</v>
      </c>
      <c r="AA511" s="201">
        <v>3</v>
      </c>
      <c r="AB511" s="201">
        <v>10</v>
      </c>
      <c r="AC511" s="201">
        <v>10</v>
      </c>
      <c r="AD511" s="201">
        <v>1</v>
      </c>
      <c r="AE511" s="201">
        <v>10</v>
      </c>
      <c r="AF511" s="201"/>
      <c r="AG511" s="201">
        <v>3000</v>
      </c>
      <c r="AH511" s="201"/>
      <c r="AI511" s="201" t="s">
        <v>2590</v>
      </c>
      <c r="AJ511" s="211" t="s">
        <v>157</v>
      </c>
      <c r="AK511" s="201"/>
      <c r="AL511" s="201" t="s">
        <v>1362</v>
      </c>
      <c r="AM511" s="201" t="s">
        <v>278</v>
      </c>
      <c r="AN511" s="202">
        <v>45672</v>
      </c>
      <c r="AO511" s="201" t="b">
        <f t="shared" si="15"/>
        <v>1</v>
      </c>
    </row>
    <row r="512" spans="1:41" x14ac:dyDescent="0.2">
      <c r="A512" s="201">
        <v>518</v>
      </c>
      <c r="B512" s="201">
        <v>409</v>
      </c>
      <c r="C512" s="201" t="s">
        <v>2597</v>
      </c>
      <c r="D512" s="201" t="s">
        <v>2598</v>
      </c>
      <c r="E512" s="201">
        <v>3</v>
      </c>
      <c r="F512" s="201" t="s">
        <v>235</v>
      </c>
      <c r="G512" s="201">
        <v>2E-3</v>
      </c>
      <c r="H512" s="201" t="s">
        <v>45</v>
      </c>
      <c r="I512" s="201" t="s">
        <v>278</v>
      </c>
      <c r="J512" s="201" t="s">
        <v>45</v>
      </c>
      <c r="K512" s="201">
        <v>2E-3</v>
      </c>
      <c r="L512" s="203">
        <f t="shared" si="14"/>
        <v>2E-3</v>
      </c>
      <c r="M512" s="202">
        <v>44462</v>
      </c>
      <c r="N512" s="201" t="s">
        <v>98</v>
      </c>
      <c r="O512" s="201" t="s">
        <v>353</v>
      </c>
      <c r="P512" s="201" t="s">
        <v>97</v>
      </c>
      <c r="Q512" s="211" t="s">
        <v>2599</v>
      </c>
      <c r="R512" s="201" t="s">
        <v>2600</v>
      </c>
      <c r="S512" s="201"/>
      <c r="T512" s="201" t="s">
        <v>246</v>
      </c>
      <c r="U512" s="201"/>
      <c r="V512" s="201" t="s">
        <v>2601</v>
      </c>
      <c r="W512" s="201" t="s">
        <v>97</v>
      </c>
      <c r="X512" s="201" t="s">
        <v>3509</v>
      </c>
      <c r="Y512" s="201" t="s">
        <v>97</v>
      </c>
      <c r="Z512" s="201" t="s">
        <v>2602</v>
      </c>
      <c r="AA512" s="201">
        <v>3</v>
      </c>
      <c r="AB512" s="201">
        <v>10</v>
      </c>
      <c r="AC512" s="201">
        <v>10</v>
      </c>
      <c r="AD512" s="201"/>
      <c r="AE512" s="201">
        <v>10</v>
      </c>
      <c r="AF512" s="201"/>
      <c r="AG512" s="201">
        <v>3000</v>
      </c>
      <c r="AH512" s="201"/>
      <c r="AI512" s="201" t="s">
        <v>1641</v>
      </c>
      <c r="AJ512" s="204" t="s">
        <v>101</v>
      </c>
      <c r="AK512" s="201"/>
      <c r="AL512" s="201" t="s">
        <v>2603</v>
      </c>
      <c r="AM512" s="201" t="s">
        <v>97</v>
      </c>
      <c r="AN512" s="202">
        <v>45672</v>
      </c>
      <c r="AO512" s="201" t="b">
        <f t="shared" si="15"/>
        <v>1</v>
      </c>
    </row>
    <row r="513" spans="1:41" x14ac:dyDescent="0.2">
      <c r="A513" s="201">
        <v>543</v>
      </c>
      <c r="B513" s="201" t="s">
        <v>852</v>
      </c>
      <c r="C513" s="201" t="s">
        <v>853</v>
      </c>
      <c r="D513" s="201" t="s">
        <v>854</v>
      </c>
      <c r="E513" s="201"/>
      <c r="F513" s="201" t="s">
        <v>235</v>
      </c>
      <c r="G513" s="201">
        <v>3.0000000000000001E-3</v>
      </c>
      <c r="H513" s="201" t="s">
        <v>45</v>
      </c>
      <c r="I513" s="201" t="s">
        <v>278</v>
      </c>
      <c r="J513" s="201" t="s">
        <v>45</v>
      </c>
      <c r="K513" s="201">
        <v>3.0000000000000001E-3</v>
      </c>
      <c r="L513" s="203">
        <f t="shared" si="14"/>
        <v>3.0000000000000001E-3</v>
      </c>
      <c r="M513" s="202">
        <v>45352</v>
      </c>
      <c r="N513" s="201" t="s">
        <v>98</v>
      </c>
      <c r="O513" s="201" t="s">
        <v>236</v>
      </c>
      <c r="P513" s="201" t="s">
        <v>97</v>
      </c>
      <c r="Q513" s="211" t="s">
        <v>855</v>
      </c>
      <c r="R513" s="201" t="s">
        <v>856</v>
      </c>
      <c r="S513" s="201"/>
      <c r="T513" s="201" t="s">
        <v>239</v>
      </c>
      <c r="U513" s="201"/>
      <c r="V513" s="201" t="s">
        <v>263</v>
      </c>
      <c r="W513" s="201" t="s">
        <v>97</v>
      </c>
      <c r="X513" s="201" t="s">
        <v>241</v>
      </c>
      <c r="Y513" s="201" t="s">
        <v>97</v>
      </c>
      <c r="Z513" s="201" t="s">
        <v>2532</v>
      </c>
      <c r="AA513" s="201">
        <v>3</v>
      </c>
      <c r="AB513" s="201">
        <v>10</v>
      </c>
      <c r="AC513" s="201"/>
      <c r="AD513" s="201">
        <v>10</v>
      </c>
      <c r="AE513" s="201">
        <v>10</v>
      </c>
      <c r="AF513" s="201"/>
      <c r="AG513" s="201">
        <v>3000</v>
      </c>
      <c r="AH513" s="201"/>
      <c r="AI513" s="201"/>
      <c r="AJ513" s="204" t="s">
        <v>101</v>
      </c>
      <c r="AK513" s="201"/>
      <c r="AL513" s="201" t="s">
        <v>2533</v>
      </c>
      <c r="AM513" s="201" t="s">
        <v>97</v>
      </c>
      <c r="AN513" s="202">
        <v>45859</v>
      </c>
      <c r="AO513" s="201" t="b">
        <f t="shared" si="15"/>
        <v>1</v>
      </c>
    </row>
    <row r="514" spans="1:41" x14ac:dyDescent="0.2">
      <c r="A514" s="201">
        <v>543</v>
      </c>
      <c r="B514" s="201" t="s">
        <v>852</v>
      </c>
      <c r="C514" s="201" t="s">
        <v>853</v>
      </c>
      <c r="D514" s="201" t="s">
        <v>854</v>
      </c>
      <c r="E514" s="201"/>
      <c r="F514" s="201" t="s">
        <v>596</v>
      </c>
      <c r="G514" s="201">
        <v>0.7</v>
      </c>
      <c r="H514" s="201" t="s">
        <v>36</v>
      </c>
      <c r="I514" s="201" t="s">
        <v>97</v>
      </c>
      <c r="J514" s="201" t="s">
        <v>29</v>
      </c>
      <c r="K514" s="201">
        <v>0.5</v>
      </c>
      <c r="L514" s="203">
        <f t="shared" si="14"/>
        <v>0.5</v>
      </c>
      <c r="M514" s="202">
        <v>45748</v>
      </c>
      <c r="N514" s="201" t="s">
        <v>98</v>
      </c>
      <c r="O514" s="201" t="s">
        <v>236</v>
      </c>
      <c r="P514" s="201" t="s">
        <v>97</v>
      </c>
      <c r="Q514" s="211" t="s">
        <v>855</v>
      </c>
      <c r="R514" s="201" t="s">
        <v>856</v>
      </c>
      <c r="S514" s="201"/>
      <c r="T514" s="201" t="s">
        <v>239</v>
      </c>
      <c r="U514" s="201"/>
      <c r="V514" s="201" t="s">
        <v>263</v>
      </c>
      <c r="W514" s="201" t="s">
        <v>97</v>
      </c>
      <c r="X514" s="201" t="s">
        <v>241</v>
      </c>
      <c r="Y514" s="201" t="s">
        <v>97</v>
      </c>
      <c r="Z514" s="201" t="s">
        <v>242</v>
      </c>
      <c r="AA514" s="201">
        <v>3</v>
      </c>
      <c r="AB514" s="201">
        <v>10</v>
      </c>
      <c r="AC514" s="201"/>
      <c r="AD514" s="201"/>
      <c r="AE514" s="201"/>
      <c r="AF514" s="201"/>
      <c r="AG514" s="201">
        <v>30</v>
      </c>
      <c r="AH514" s="201"/>
      <c r="AI514" s="201"/>
      <c r="AJ514" s="211" t="s">
        <v>157</v>
      </c>
      <c r="AK514" s="201"/>
      <c r="AL514" s="201" t="s">
        <v>858</v>
      </c>
      <c r="AM514" s="201" t="s">
        <v>97</v>
      </c>
      <c r="AN514" s="202">
        <v>45859</v>
      </c>
      <c r="AO514" s="201" t="b">
        <f t="shared" si="15"/>
        <v>0</v>
      </c>
    </row>
    <row r="515" spans="1:41" x14ac:dyDescent="0.2">
      <c r="A515" s="201">
        <v>543</v>
      </c>
      <c r="B515" s="201" t="s">
        <v>852</v>
      </c>
      <c r="C515" s="201" t="s">
        <v>853</v>
      </c>
      <c r="D515" s="201" t="s">
        <v>854</v>
      </c>
      <c r="E515" s="201"/>
      <c r="F515" s="201" t="s">
        <v>596</v>
      </c>
      <c r="G515" s="201">
        <v>0.7</v>
      </c>
      <c r="H515" s="201" t="s">
        <v>36</v>
      </c>
      <c r="I515" s="201" t="s">
        <v>97</v>
      </c>
      <c r="J515" s="201" t="s">
        <v>36</v>
      </c>
      <c r="K515" s="201">
        <v>0.7</v>
      </c>
      <c r="L515" s="203">
        <f t="shared" si="14"/>
        <v>0.7</v>
      </c>
      <c r="M515" s="202">
        <v>45499</v>
      </c>
      <c r="N515" s="201" t="s">
        <v>98</v>
      </c>
      <c r="O515" s="201" t="s">
        <v>236</v>
      </c>
      <c r="P515" s="201" t="s">
        <v>97</v>
      </c>
      <c r="Q515" s="211" t="s">
        <v>855</v>
      </c>
      <c r="R515" s="201" t="s">
        <v>856</v>
      </c>
      <c r="S515" s="201"/>
      <c r="T515" s="201" t="s">
        <v>239</v>
      </c>
      <c r="U515" s="201"/>
      <c r="V515" s="201" t="s">
        <v>263</v>
      </c>
      <c r="W515" s="201" t="s">
        <v>97</v>
      </c>
      <c r="X515" s="201" t="s">
        <v>612</v>
      </c>
      <c r="Y515" s="201" t="s">
        <v>97</v>
      </c>
      <c r="Z515" s="201" t="s">
        <v>242</v>
      </c>
      <c r="AA515" s="201">
        <v>3</v>
      </c>
      <c r="AB515" s="201">
        <v>10</v>
      </c>
      <c r="AC515" s="201"/>
      <c r="AD515" s="201"/>
      <c r="AE515" s="201"/>
      <c r="AF515" s="201"/>
      <c r="AG515" s="201">
        <v>30</v>
      </c>
      <c r="AH515" s="201"/>
      <c r="AI515" s="201" t="s">
        <v>857</v>
      </c>
      <c r="AJ515" s="211" t="s">
        <v>157</v>
      </c>
      <c r="AK515" s="201"/>
      <c r="AL515" s="201" t="s">
        <v>858</v>
      </c>
      <c r="AM515" s="201" t="s">
        <v>97</v>
      </c>
      <c r="AN515" s="202">
        <v>45859</v>
      </c>
      <c r="AO515" s="201" t="b">
        <f t="shared" si="15"/>
        <v>1</v>
      </c>
    </row>
    <row r="516" spans="1:41" x14ac:dyDescent="0.2">
      <c r="A516" s="201">
        <v>544</v>
      </c>
      <c r="B516" s="201">
        <v>427</v>
      </c>
      <c r="C516" s="201" t="s">
        <v>859</v>
      </c>
      <c r="D516" s="201" t="s">
        <v>860</v>
      </c>
      <c r="E516" s="201"/>
      <c r="F516" s="201" t="s">
        <v>596</v>
      </c>
      <c r="G516" s="201">
        <v>2.8</v>
      </c>
      <c r="H516" s="201" t="s">
        <v>36</v>
      </c>
      <c r="I516" s="201" t="s">
        <v>97</v>
      </c>
      <c r="J516" s="201" t="s">
        <v>29</v>
      </c>
      <c r="K516" s="201">
        <v>2</v>
      </c>
      <c r="L516" s="203">
        <f t="shared" si="14"/>
        <v>2</v>
      </c>
      <c r="M516" s="202">
        <v>45748</v>
      </c>
      <c r="N516" s="201" t="s">
        <v>98</v>
      </c>
      <c r="O516" s="201" t="s">
        <v>236</v>
      </c>
      <c r="P516" s="201" t="s">
        <v>97</v>
      </c>
      <c r="Q516" s="211" t="s">
        <v>861</v>
      </c>
      <c r="R516" s="201" t="s">
        <v>862</v>
      </c>
      <c r="S516" s="201"/>
      <c r="T516" s="201" t="s">
        <v>246</v>
      </c>
      <c r="U516" s="201"/>
      <c r="V516" s="201" t="s">
        <v>448</v>
      </c>
      <c r="W516" s="201" t="s">
        <v>97</v>
      </c>
      <c r="X516" s="201" t="s">
        <v>241</v>
      </c>
      <c r="Y516" s="201" t="s">
        <v>97</v>
      </c>
      <c r="Z516" s="201" t="s">
        <v>863</v>
      </c>
      <c r="AA516" s="201">
        <v>3</v>
      </c>
      <c r="AB516" s="201">
        <v>10</v>
      </c>
      <c r="AC516" s="201">
        <v>10</v>
      </c>
      <c r="AD516" s="201"/>
      <c r="AE516" s="201"/>
      <c r="AF516" s="201"/>
      <c r="AG516" s="201">
        <v>300</v>
      </c>
      <c r="AH516" s="201"/>
      <c r="AI516" s="201"/>
      <c r="AJ516" s="211" t="s">
        <v>157</v>
      </c>
      <c r="AK516" s="201"/>
      <c r="AL516" s="201" t="s">
        <v>865</v>
      </c>
      <c r="AM516" s="201" t="s">
        <v>97</v>
      </c>
      <c r="AN516" s="202">
        <v>45859</v>
      </c>
      <c r="AO516" s="201" t="b">
        <f t="shared" si="15"/>
        <v>0</v>
      </c>
    </row>
    <row r="517" spans="1:41" x14ac:dyDescent="0.2">
      <c r="A517" s="201">
        <v>544</v>
      </c>
      <c r="B517" s="201">
        <v>427</v>
      </c>
      <c r="C517" s="201" t="s">
        <v>859</v>
      </c>
      <c r="D517" s="201" t="s">
        <v>860</v>
      </c>
      <c r="E517" s="201"/>
      <c r="F517" s="201" t="s">
        <v>596</v>
      </c>
      <c r="G517" s="201">
        <v>2.8</v>
      </c>
      <c r="H517" s="201" t="s">
        <v>36</v>
      </c>
      <c r="I517" s="201" t="s">
        <v>97</v>
      </c>
      <c r="J517" s="201" t="s">
        <v>36</v>
      </c>
      <c r="K517" s="201">
        <v>2.8</v>
      </c>
      <c r="L517" s="203">
        <f t="shared" ref="L517" si="16">IF(K517="--","--",ROUND(K517,2-(1+INT(LOG10(ABS(K517))))))</f>
        <v>2.8</v>
      </c>
      <c r="M517" s="202">
        <v>45499</v>
      </c>
      <c r="N517" s="201" t="s">
        <v>98</v>
      </c>
      <c r="O517" s="201" t="s">
        <v>236</v>
      </c>
      <c r="P517" s="201" t="s">
        <v>97</v>
      </c>
      <c r="Q517" s="211" t="s">
        <v>861</v>
      </c>
      <c r="R517" s="201" t="s">
        <v>862</v>
      </c>
      <c r="S517" s="201"/>
      <c r="T517" s="201" t="s">
        <v>246</v>
      </c>
      <c r="U517" s="201"/>
      <c r="V517" s="201" t="s">
        <v>448</v>
      </c>
      <c r="W517" s="201" t="s">
        <v>97</v>
      </c>
      <c r="X517" s="201" t="s">
        <v>707</v>
      </c>
      <c r="Y517" s="201" t="s">
        <v>97</v>
      </c>
      <c r="Z517" s="201" t="s">
        <v>863</v>
      </c>
      <c r="AA517" s="201">
        <v>3</v>
      </c>
      <c r="AB517" s="201">
        <v>10</v>
      </c>
      <c r="AC517" s="201">
        <v>10</v>
      </c>
      <c r="AD517" s="201"/>
      <c r="AE517" s="201"/>
      <c r="AF517" s="201"/>
      <c r="AG517" s="201">
        <v>300</v>
      </c>
      <c r="AH517" s="201"/>
      <c r="AI517" s="201" t="s">
        <v>864</v>
      </c>
      <c r="AJ517" s="211" t="s">
        <v>157</v>
      </c>
      <c r="AK517" s="201"/>
      <c r="AL517" s="201" t="s">
        <v>865</v>
      </c>
      <c r="AM517" s="201" t="s">
        <v>97</v>
      </c>
      <c r="AN517" s="202">
        <v>45859</v>
      </c>
      <c r="AO517" s="201" t="b">
        <f t="shared" ref="AO517:AO580" si="17">H517=J517</f>
        <v>1</v>
      </c>
    </row>
    <row r="518" spans="1:41" x14ac:dyDescent="0.2">
      <c r="A518" s="201">
        <v>547</v>
      </c>
      <c r="B518" s="201">
        <v>428</v>
      </c>
      <c r="C518" s="201" t="s">
        <v>1393</v>
      </c>
      <c r="D518" s="201" t="s">
        <v>1394</v>
      </c>
      <c r="E518" s="201"/>
      <c r="F518" s="201" t="s">
        <v>235</v>
      </c>
      <c r="G518" s="201" t="s">
        <v>1661</v>
      </c>
      <c r="H518" s="201" t="s">
        <v>29</v>
      </c>
      <c r="I518" s="201" t="s">
        <v>278</v>
      </c>
      <c r="J518" s="201" t="s">
        <v>29</v>
      </c>
      <c r="K518" s="201" t="s">
        <v>2591</v>
      </c>
      <c r="L518" s="203" t="s">
        <v>2591</v>
      </c>
      <c r="M518" s="202">
        <v>45748</v>
      </c>
      <c r="N518" s="201"/>
      <c r="O518" s="201"/>
      <c r="P518" s="201"/>
      <c r="Q518" s="224"/>
      <c r="R518" s="201"/>
      <c r="S518" s="201"/>
      <c r="T518" s="201"/>
      <c r="U518" s="201"/>
      <c r="V518" s="201"/>
      <c r="W518" s="201"/>
      <c r="X518" s="201"/>
      <c r="Y518" s="201"/>
      <c r="Z518" s="201"/>
      <c r="AA518" s="201"/>
      <c r="AB518" s="201"/>
      <c r="AC518" s="201"/>
      <c r="AD518" s="201"/>
      <c r="AE518" s="201"/>
      <c r="AF518" s="201"/>
      <c r="AG518" s="201"/>
      <c r="AH518" s="201"/>
      <c r="AI518" s="201"/>
      <c r="AJ518" s="204" t="s">
        <v>101</v>
      </c>
      <c r="AK518" s="201"/>
      <c r="AL518" s="201" t="s">
        <v>2592</v>
      </c>
      <c r="AM518" s="201" t="s">
        <v>97</v>
      </c>
      <c r="AN518" s="202">
        <v>45859</v>
      </c>
      <c r="AO518" s="201" t="b">
        <f t="shared" si="17"/>
        <v>1</v>
      </c>
    </row>
    <row r="519" spans="1:41" x14ac:dyDescent="0.2">
      <c r="A519" s="201">
        <v>547</v>
      </c>
      <c r="B519" s="201">
        <v>428</v>
      </c>
      <c r="C519" s="201" t="s">
        <v>1393</v>
      </c>
      <c r="D519" s="201" t="s">
        <v>1394</v>
      </c>
      <c r="E519" s="201"/>
      <c r="F519" s="201" t="s">
        <v>596</v>
      </c>
      <c r="G519" s="201">
        <v>0.3</v>
      </c>
      <c r="H519" s="201" t="s">
        <v>29</v>
      </c>
      <c r="I519" s="201" t="s">
        <v>278</v>
      </c>
      <c r="J519" s="201" t="s">
        <v>29</v>
      </c>
      <c r="K519" s="201">
        <v>0.3</v>
      </c>
      <c r="L519" s="203">
        <f t="shared" ref="L519:L550" si="18">IF(K519="--","--",ROUND(K519,2-(1+INT(LOG10(ABS(K519))))))</f>
        <v>0.3</v>
      </c>
      <c r="M519" s="202">
        <v>45748</v>
      </c>
      <c r="N519" s="201" t="s">
        <v>98</v>
      </c>
      <c r="O519" s="201" t="s">
        <v>236</v>
      </c>
      <c r="P519" s="201" t="s">
        <v>97</v>
      </c>
      <c r="Q519" s="224" t="s">
        <v>2593</v>
      </c>
      <c r="R519" s="201" t="s">
        <v>2594</v>
      </c>
      <c r="S519" s="201"/>
      <c r="T519" s="201" t="s">
        <v>239</v>
      </c>
      <c r="U519" s="201"/>
      <c r="V519" s="201" t="s">
        <v>650</v>
      </c>
      <c r="W519" s="201" t="s">
        <v>97</v>
      </c>
      <c r="X519" s="201" t="s">
        <v>607</v>
      </c>
      <c r="Y519" s="201" t="s">
        <v>97</v>
      </c>
      <c r="Z519" s="201" t="s">
        <v>2595</v>
      </c>
      <c r="AA519" s="201">
        <v>3</v>
      </c>
      <c r="AB519" s="201">
        <v>10</v>
      </c>
      <c r="AC519" s="201"/>
      <c r="AD519" s="201"/>
      <c r="AE519" s="201"/>
      <c r="AF519" s="201"/>
      <c r="AG519" s="201">
        <v>30</v>
      </c>
      <c r="AH519" s="201"/>
      <c r="AI519" s="201"/>
      <c r="AJ519" s="204" t="s">
        <v>101</v>
      </c>
      <c r="AK519" s="201"/>
      <c r="AL519" s="201" t="s">
        <v>2596</v>
      </c>
      <c r="AM519" s="201" t="s">
        <v>97</v>
      </c>
      <c r="AN519" s="202">
        <v>45859</v>
      </c>
      <c r="AO519" s="201" t="b">
        <f t="shared" si="17"/>
        <v>1</v>
      </c>
    </row>
    <row r="520" spans="1:41" x14ac:dyDescent="0.2">
      <c r="A520" s="201">
        <v>554</v>
      </c>
      <c r="B520" s="201">
        <v>429</v>
      </c>
      <c r="C520" s="201" t="s">
        <v>2604</v>
      </c>
      <c r="D520" s="201" t="s">
        <v>2605</v>
      </c>
      <c r="E520" s="201">
        <v>3</v>
      </c>
      <c r="F520" s="201" t="s">
        <v>235</v>
      </c>
      <c r="G520" s="201">
        <v>2E-3</v>
      </c>
      <c r="H520" s="201" t="s">
        <v>45</v>
      </c>
      <c r="I520" s="201" t="s">
        <v>278</v>
      </c>
      <c r="J520" s="201" t="s">
        <v>45</v>
      </c>
      <c r="K520" s="201">
        <v>2E-3</v>
      </c>
      <c r="L520" s="203">
        <f t="shared" si="18"/>
        <v>2E-3</v>
      </c>
      <c r="M520" s="202">
        <v>45009</v>
      </c>
      <c r="N520" s="201" t="s">
        <v>98</v>
      </c>
      <c r="O520" s="201" t="s">
        <v>353</v>
      </c>
      <c r="P520" s="201" t="s">
        <v>97</v>
      </c>
      <c r="Q520" s="211" t="s">
        <v>2606</v>
      </c>
      <c r="R520" s="201" t="s">
        <v>2600</v>
      </c>
      <c r="S520" s="201"/>
      <c r="T520" s="201" t="s">
        <v>246</v>
      </c>
      <c r="U520" s="201"/>
      <c r="V520" s="201" t="s">
        <v>2601</v>
      </c>
      <c r="W520" s="201" t="s">
        <v>97</v>
      </c>
      <c r="X520" s="201" t="s">
        <v>2607</v>
      </c>
      <c r="Y520" s="201" t="s">
        <v>97</v>
      </c>
      <c r="Z520" s="201" t="s">
        <v>2602</v>
      </c>
      <c r="AA520" s="201">
        <v>3</v>
      </c>
      <c r="AB520" s="201">
        <v>10</v>
      </c>
      <c r="AC520" s="201">
        <v>10</v>
      </c>
      <c r="AD520" s="201"/>
      <c r="AE520" s="201">
        <v>10</v>
      </c>
      <c r="AF520" s="201"/>
      <c r="AG520" s="201">
        <v>3000</v>
      </c>
      <c r="AH520" s="201"/>
      <c r="AI520" s="201"/>
      <c r="AJ520" s="204" t="s">
        <v>101</v>
      </c>
      <c r="AK520" s="201"/>
      <c r="AL520" s="201" t="s">
        <v>2608</v>
      </c>
      <c r="AM520" s="201" t="s">
        <v>97</v>
      </c>
      <c r="AN520" s="202">
        <v>45672</v>
      </c>
      <c r="AO520" s="201" t="b">
        <f t="shared" si="17"/>
        <v>1</v>
      </c>
    </row>
    <row r="521" spans="1:41" x14ac:dyDescent="0.2">
      <c r="A521" s="201">
        <v>565</v>
      </c>
      <c r="B521" s="201">
        <v>559</v>
      </c>
      <c r="C521" s="201" t="s">
        <v>2751</v>
      </c>
      <c r="D521" s="201" t="s">
        <v>2752</v>
      </c>
      <c r="E521" s="201"/>
      <c r="F521" s="201" t="s">
        <v>235</v>
      </c>
      <c r="G521" s="201">
        <v>8</v>
      </c>
      <c r="H521" s="201" t="s">
        <v>43</v>
      </c>
      <c r="I521" s="201" t="s">
        <v>278</v>
      </c>
      <c r="J521" s="201" t="s">
        <v>43</v>
      </c>
      <c r="K521" s="201">
        <v>8</v>
      </c>
      <c r="L521" s="203">
        <f t="shared" si="18"/>
        <v>8</v>
      </c>
      <c r="M521" s="202">
        <v>39721</v>
      </c>
      <c r="N521" s="201" t="s">
        <v>250</v>
      </c>
      <c r="O521" s="201" t="s">
        <v>236</v>
      </c>
      <c r="P521" s="201" t="s">
        <v>97</v>
      </c>
      <c r="Q521" s="224" t="s">
        <v>2753</v>
      </c>
      <c r="R521" s="201" t="s">
        <v>2754</v>
      </c>
      <c r="S521" s="201"/>
      <c r="T521" s="201" t="s">
        <v>239</v>
      </c>
      <c r="U521" s="201"/>
      <c r="V521" s="201" t="s">
        <v>2755</v>
      </c>
      <c r="W521" s="201" t="s">
        <v>97</v>
      </c>
      <c r="X521" s="201" t="s">
        <v>2756</v>
      </c>
      <c r="Y521" s="201" t="s">
        <v>97</v>
      </c>
      <c r="Z521" s="201" t="s">
        <v>2757</v>
      </c>
      <c r="AA521" s="201">
        <v>3</v>
      </c>
      <c r="AB521" s="201">
        <v>10</v>
      </c>
      <c r="AC521" s="201">
        <v>1</v>
      </c>
      <c r="AD521" s="201">
        <v>10</v>
      </c>
      <c r="AE521" s="201">
        <v>3</v>
      </c>
      <c r="AF521" s="201"/>
      <c r="AG521" s="201">
        <v>1000</v>
      </c>
      <c r="AH521" s="201"/>
      <c r="AI521" s="201" t="s">
        <v>3523</v>
      </c>
      <c r="AJ521" s="204" t="s">
        <v>101</v>
      </c>
      <c r="AK521" s="201"/>
      <c r="AL521" s="201" t="s">
        <v>2758</v>
      </c>
      <c r="AM521" s="201" t="s">
        <v>278</v>
      </c>
      <c r="AN521" s="202">
        <v>45672</v>
      </c>
      <c r="AO521" s="201" t="b">
        <f t="shared" si="17"/>
        <v>1</v>
      </c>
    </row>
    <row r="522" spans="1:41" x14ac:dyDescent="0.2">
      <c r="A522" s="201">
        <v>565</v>
      </c>
      <c r="B522" s="201">
        <v>559</v>
      </c>
      <c r="C522" s="201" t="s">
        <v>2751</v>
      </c>
      <c r="D522" s="201" t="s">
        <v>2752</v>
      </c>
      <c r="E522" s="201"/>
      <c r="F522" s="201" t="s">
        <v>596</v>
      </c>
      <c r="G522" s="201">
        <v>1800</v>
      </c>
      <c r="H522" s="201" t="s">
        <v>36</v>
      </c>
      <c r="I522" s="201" t="s">
        <v>278</v>
      </c>
      <c r="J522" s="201" t="s">
        <v>36</v>
      </c>
      <c r="K522" s="201">
        <v>1800</v>
      </c>
      <c r="L522" s="203">
        <f t="shared" si="18"/>
        <v>1800</v>
      </c>
      <c r="M522" s="202">
        <v>45271</v>
      </c>
      <c r="N522" s="201" t="s">
        <v>108</v>
      </c>
      <c r="O522" s="201" t="s">
        <v>236</v>
      </c>
      <c r="P522" s="201" t="s">
        <v>97</v>
      </c>
      <c r="Q522" s="224" t="s">
        <v>2759</v>
      </c>
      <c r="R522" s="201" t="s">
        <v>2760</v>
      </c>
      <c r="S522" s="201"/>
      <c r="T522" s="201" t="s">
        <v>246</v>
      </c>
      <c r="U522" s="201"/>
      <c r="V522" s="201" t="s">
        <v>725</v>
      </c>
      <c r="W522" s="201" t="s">
        <v>278</v>
      </c>
      <c r="X522" s="201" t="s">
        <v>2761</v>
      </c>
      <c r="Y522" s="201" t="s">
        <v>278</v>
      </c>
      <c r="Z522" s="201"/>
      <c r="AA522" s="201"/>
      <c r="AB522" s="201">
        <v>10</v>
      </c>
      <c r="AC522" s="201">
        <v>3</v>
      </c>
      <c r="AD522" s="201"/>
      <c r="AE522" s="201">
        <v>6</v>
      </c>
      <c r="AF522" s="201"/>
      <c r="AG522" s="201">
        <v>180</v>
      </c>
      <c r="AH522" s="201"/>
      <c r="AI522" s="201" t="s">
        <v>2762</v>
      </c>
      <c r="AJ522" s="211" t="s">
        <v>157</v>
      </c>
      <c r="AK522" s="201"/>
      <c r="AL522" s="201" t="s">
        <v>2758</v>
      </c>
      <c r="AM522" s="201" t="s">
        <v>97</v>
      </c>
      <c r="AN522" s="202">
        <v>45672</v>
      </c>
      <c r="AO522" s="201" t="b">
        <f t="shared" si="17"/>
        <v>1</v>
      </c>
    </row>
    <row r="523" spans="1:41" x14ac:dyDescent="0.2">
      <c r="A523" s="201">
        <v>568</v>
      </c>
      <c r="B523" s="201">
        <v>561</v>
      </c>
      <c r="C523" s="201" t="s">
        <v>2763</v>
      </c>
      <c r="D523" s="201" t="s">
        <v>2764</v>
      </c>
      <c r="E523" s="201"/>
      <c r="F523" s="201" t="s">
        <v>235</v>
      </c>
      <c r="G523" s="201">
        <v>3000</v>
      </c>
      <c r="H523" s="201" t="s">
        <v>47</v>
      </c>
      <c r="I523" s="201" t="s">
        <v>278</v>
      </c>
      <c r="J523" s="201" t="s">
        <v>47</v>
      </c>
      <c r="K523" s="201">
        <v>3000</v>
      </c>
      <c r="L523" s="203">
        <f t="shared" si="18"/>
        <v>3000</v>
      </c>
      <c r="M523" s="202">
        <v>36617</v>
      </c>
      <c r="N523" s="201" t="s">
        <v>250</v>
      </c>
      <c r="O523" s="201" t="s">
        <v>236</v>
      </c>
      <c r="P523" s="201" t="s">
        <v>97</v>
      </c>
      <c r="Q523" s="224" t="s">
        <v>2765</v>
      </c>
      <c r="R523" s="201" t="s">
        <v>2766</v>
      </c>
      <c r="S523" s="201"/>
      <c r="T523" s="201" t="s">
        <v>246</v>
      </c>
      <c r="U523" s="201"/>
      <c r="V523" s="201" t="s">
        <v>240</v>
      </c>
      <c r="W523" s="201" t="s">
        <v>97</v>
      </c>
      <c r="X523" s="201" t="s">
        <v>241</v>
      </c>
      <c r="Y523" s="201" t="s">
        <v>97</v>
      </c>
      <c r="Z523" s="201" t="s">
        <v>2767</v>
      </c>
      <c r="AA523" s="201">
        <v>3</v>
      </c>
      <c r="AB523" s="201">
        <v>10</v>
      </c>
      <c r="AC523" s="201">
        <v>3</v>
      </c>
      <c r="AD523" s="201">
        <v>1</v>
      </c>
      <c r="AE523" s="201">
        <v>1</v>
      </c>
      <c r="AF523" s="201"/>
      <c r="AG523" s="201">
        <v>100</v>
      </c>
      <c r="AH523" s="201"/>
      <c r="AI523" s="201"/>
      <c r="AJ523" s="204" t="s">
        <v>101</v>
      </c>
      <c r="AK523" s="201"/>
      <c r="AL523" s="201" t="s">
        <v>977</v>
      </c>
      <c r="AM523" s="201" t="s">
        <v>278</v>
      </c>
      <c r="AN523" s="202">
        <v>45672</v>
      </c>
      <c r="AO523" s="201" t="b">
        <f t="shared" si="17"/>
        <v>1</v>
      </c>
    </row>
    <row r="524" spans="1:41" x14ac:dyDescent="0.2">
      <c r="A524" s="201">
        <v>570</v>
      </c>
      <c r="B524" s="201" t="s">
        <v>866</v>
      </c>
      <c r="C524" s="201" t="s">
        <v>867</v>
      </c>
      <c r="D524" s="201" t="s">
        <v>868</v>
      </c>
      <c r="E524" s="201"/>
      <c r="F524" s="201" t="s">
        <v>596</v>
      </c>
      <c r="G524" s="201">
        <v>39</v>
      </c>
      <c r="H524" s="201" t="s">
        <v>36</v>
      </c>
      <c r="I524" s="201" t="s">
        <v>97</v>
      </c>
      <c r="J524" s="201" t="s">
        <v>29</v>
      </c>
      <c r="K524" s="201">
        <v>28</v>
      </c>
      <c r="L524" s="203">
        <f t="shared" si="18"/>
        <v>28</v>
      </c>
      <c r="M524" s="202">
        <v>35674</v>
      </c>
      <c r="N524" s="201" t="s">
        <v>98</v>
      </c>
      <c r="O524" s="201" t="s">
        <v>236</v>
      </c>
      <c r="P524" s="201" t="s">
        <v>97</v>
      </c>
      <c r="Q524" s="211" t="s">
        <v>869</v>
      </c>
      <c r="R524" s="201" t="s">
        <v>870</v>
      </c>
      <c r="S524" s="201"/>
      <c r="T524" s="201" t="s">
        <v>246</v>
      </c>
      <c r="U524" s="201"/>
      <c r="V524" s="201" t="s">
        <v>263</v>
      </c>
      <c r="W524" s="201" t="s">
        <v>97</v>
      </c>
      <c r="X524" s="201" t="s">
        <v>241</v>
      </c>
      <c r="Y524" s="201" t="s">
        <v>278</v>
      </c>
      <c r="Z524" s="201"/>
      <c r="AA524" s="201">
        <v>10</v>
      </c>
      <c r="AB524" s="201">
        <v>10</v>
      </c>
      <c r="AC524" s="201">
        <v>10</v>
      </c>
      <c r="AD524" s="201"/>
      <c r="AE524" s="201"/>
      <c r="AF524" s="201"/>
      <c r="AG524" s="201">
        <v>1000</v>
      </c>
      <c r="AH524" s="201"/>
      <c r="AI524" s="201"/>
      <c r="AJ524" s="211" t="s">
        <v>157</v>
      </c>
      <c r="AK524" s="201"/>
      <c r="AL524" s="201" t="s">
        <v>3433</v>
      </c>
      <c r="AM524" s="201" t="s">
        <v>97</v>
      </c>
      <c r="AN524" s="202">
        <v>45672</v>
      </c>
      <c r="AO524" s="201" t="b">
        <f t="shared" si="17"/>
        <v>0</v>
      </c>
    </row>
    <row r="525" spans="1:41" x14ac:dyDescent="0.2">
      <c r="A525" s="201">
        <v>570</v>
      </c>
      <c r="B525" s="201" t="s">
        <v>866</v>
      </c>
      <c r="C525" s="201" t="s">
        <v>867</v>
      </c>
      <c r="D525" s="201" t="s">
        <v>868</v>
      </c>
      <c r="E525" s="201"/>
      <c r="F525" s="201" t="s">
        <v>596</v>
      </c>
      <c r="G525" s="201">
        <v>39</v>
      </c>
      <c r="H525" s="201" t="s">
        <v>36</v>
      </c>
      <c r="I525" s="201" t="s">
        <v>97</v>
      </c>
      <c r="J525" s="201" t="s">
        <v>36</v>
      </c>
      <c r="K525" s="201">
        <v>39.200000000000003</v>
      </c>
      <c r="L525" s="203">
        <f t="shared" si="18"/>
        <v>39</v>
      </c>
      <c r="M525" s="202">
        <v>45338</v>
      </c>
      <c r="N525" s="201" t="s">
        <v>98</v>
      </c>
      <c r="O525" s="201" t="s">
        <v>236</v>
      </c>
      <c r="P525" s="201" t="s">
        <v>97</v>
      </c>
      <c r="Q525" s="211" t="s">
        <v>869</v>
      </c>
      <c r="R525" s="201" t="s">
        <v>870</v>
      </c>
      <c r="S525" s="201"/>
      <c r="T525" s="201" t="s">
        <v>246</v>
      </c>
      <c r="U525" s="201"/>
      <c r="V525" s="201" t="s">
        <v>263</v>
      </c>
      <c r="W525" s="201" t="s">
        <v>97</v>
      </c>
      <c r="X525" s="201" t="s">
        <v>871</v>
      </c>
      <c r="Y525" s="201" t="s">
        <v>278</v>
      </c>
      <c r="Z525" s="201"/>
      <c r="AA525" s="201">
        <v>10</v>
      </c>
      <c r="AB525" s="201">
        <v>10</v>
      </c>
      <c r="AC525" s="201">
        <v>10</v>
      </c>
      <c r="AD525" s="201"/>
      <c r="AE525" s="201"/>
      <c r="AF525" s="201"/>
      <c r="AG525" s="201">
        <v>1000</v>
      </c>
      <c r="AH525" s="201"/>
      <c r="AI525" s="201" t="s">
        <v>3432</v>
      </c>
      <c r="AJ525" s="211" t="s">
        <v>157</v>
      </c>
      <c r="AK525" s="201"/>
      <c r="AL525" s="201" t="s">
        <v>3433</v>
      </c>
      <c r="AM525" s="201" t="s">
        <v>97</v>
      </c>
      <c r="AN525" s="202">
        <v>45672</v>
      </c>
      <c r="AO525" s="201" t="b">
        <f t="shared" si="17"/>
        <v>1</v>
      </c>
    </row>
    <row r="526" spans="1:41" x14ac:dyDescent="0.2">
      <c r="A526" s="201">
        <v>571</v>
      </c>
      <c r="B526" s="201">
        <v>562</v>
      </c>
      <c r="C526" s="201" t="s">
        <v>2768</v>
      </c>
      <c r="D526" s="201" t="s">
        <v>2769</v>
      </c>
      <c r="E526" s="201"/>
      <c r="F526" s="201" t="s">
        <v>235</v>
      </c>
      <c r="G526" s="201">
        <v>0.27</v>
      </c>
      <c r="H526" s="201" t="s">
        <v>29</v>
      </c>
      <c r="I526" s="201" t="s">
        <v>278</v>
      </c>
      <c r="J526" s="201" t="s">
        <v>29</v>
      </c>
      <c r="K526" s="201">
        <v>0.27</v>
      </c>
      <c r="L526" s="203">
        <f t="shared" si="18"/>
        <v>0.27</v>
      </c>
      <c r="M526" s="202">
        <v>34851</v>
      </c>
      <c r="N526" s="201" t="s">
        <v>2770</v>
      </c>
      <c r="O526" s="201" t="s">
        <v>273</v>
      </c>
      <c r="P526" s="201" t="s">
        <v>97</v>
      </c>
      <c r="Q526" s="224" t="s">
        <v>2771</v>
      </c>
      <c r="R526" s="201" t="s">
        <v>2772</v>
      </c>
      <c r="S526" s="201"/>
      <c r="T526" s="201" t="s">
        <v>246</v>
      </c>
      <c r="U526" s="201"/>
      <c r="V526" s="201" t="s">
        <v>2773</v>
      </c>
      <c r="W526" s="201" t="s">
        <v>97</v>
      </c>
      <c r="X526" s="201" t="s">
        <v>241</v>
      </c>
      <c r="Y526" s="201" t="s">
        <v>278</v>
      </c>
      <c r="Z526" s="201"/>
      <c r="AA526" s="201">
        <v>10</v>
      </c>
      <c r="AB526" s="201">
        <v>10</v>
      </c>
      <c r="AC526" s="201">
        <v>10</v>
      </c>
      <c r="AD526" s="201">
        <v>1</v>
      </c>
      <c r="AE526" s="201">
        <v>1</v>
      </c>
      <c r="AF526" s="201"/>
      <c r="AG526" s="201">
        <v>1000</v>
      </c>
      <c r="AH526" s="201"/>
      <c r="AI526" s="201"/>
      <c r="AJ526" s="204" t="s">
        <v>101</v>
      </c>
      <c r="AK526" s="201" t="s">
        <v>236</v>
      </c>
      <c r="AL526" s="201" t="s">
        <v>973</v>
      </c>
      <c r="AM526" s="201" t="s">
        <v>278</v>
      </c>
      <c r="AN526" s="202">
        <v>45672</v>
      </c>
      <c r="AO526" s="201" t="b">
        <f t="shared" si="17"/>
        <v>1</v>
      </c>
    </row>
    <row r="527" spans="1:41" x14ac:dyDescent="0.2">
      <c r="A527" s="201">
        <v>571</v>
      </c>
      <c r="B527" s="201">
        <v>562</v>
      </c>
      <c r="C527" s="201" t="s">
        <v>2768</v>
      </c>
      <c r="D527" s="201" t="s">
        <v>2769</v>
      </c>
      <c r="E527" s="201"/>
      <c r="F527" s="201" t="s">
        <v>596</v>
      </c>
      <c r="G527" s="201">
        <v>20</v>
      </c>
      <c r="H527" s="201" t="s">
        <v>29</v>
      </c>
      <c r="I527" s="201" t="s">
        <v>278</v>
      </c>
      <c r="J527" s="201" t="s">
        <v>29</v>
      </c>
      <c r="K527" s="201">
        <v>20</v>
      </c>
      <c r="L527" s="203">
        <f t="shared" si="18"/>
        <v>20</v>
      </c>
      <c r="M527" s="202">
        <v>34851</v>
      </c>
      <c r="N527" s="201" t="s">
        <v>108</v>
      </c>
      <c r="O527" s="201" t="s">
        <v>270</v>
      </c>
      <c r="P527" s="201" t="s">
        <v>97</v>
      </c>
      <c r="Q527" s="224" t="s">
        <v>2774</v>
      </c>
      <c r="R527" s="201" t="s">
        <v>2775</v>
      </c>
      <c r="S527" s="201"/>
      <c r="T527" s="201" t="s">
        <v>253</v>
      </c>
      <c r="U527" s="201"/>
      <c r="V527" s="201" t="s">
        <v>655</v>
      </c>
      <c r="W527" s="201" t="s">
        <v>97</v>
      </c>
      <c r="X527" s="201" t="s">
        <v>834</v>
      </c>
      <c r="Y527" s="201" t="s">
        <v>278</v>
      </c>
      <c r="Z527" s="201"/>
      <c r="AA527" s="201">
        <v>1</v>
      </c>
      <c r="AB527" s="201">
        <v>10</v>
      </c>
      <c r="AC527" s="201">
        <v>1</v>
      </c>
      <c r="AD527" s="201">
        <v>1</v>
      </c>
      <c r="AE527" s="201">
        <v>1</v>
      </c>
      <c r="AF527" s="201"/>
      <c r="AG527" s="201">
        <v>10</v>
      </c>
      <c r="AH527" s="201"/>
      <c r="AI527" s="201"/>
      <c r="AJ527" s="204" t="s">
        <v>101</v>
      </c>
      <c r="AK527" s="201" t="s">
        <v>2776</v>
      </c>
      <c r="AL527" s="201" t="s">
        <v>973</v>
      </c>
      <c r="AM527" s="201" t="s">
        <v>278</v>
      </c>
      <c r="AN527" s="202">
        <v>45672</v>
      </c>
      <c r="AO527" s="201" t="b">
        <f t="shared" si="17"/>
        <v>1</v>
      </c>
    </row>
    <row r="528" spans="1:41" x14ac:dyDescent="0.2">
      <c r="A528" s="201">
        <v>572</v>
      </c>
      <c r="B528" s="201">
        <v>563</v>
      </c>
      <c r="C528" s="201" t="s">
        <v>872</v>
      </c>
      <c r="D528" s="201" t="s">
        <v>873</v>
      </c>
      <c r="E528" s="201"/>
      <c r="F528" s="201" t="s">
        <v>235</v>
      </c>
      <c r="G528" s="201">
        <v>30</v>
      </c>
      <c r="H528" s="201" t="s">
        <v>47</v>
      </c>
      <c r="I528" s="201" t="s">
        <v>97</v>
      </c>
      <c r="J528" s="201" t="s">
        <v>47</v>
      </c>
      <c r="K528" s="201">
        <v>30</v>
      </c>
      <c r="L528" s="203">
        <f t="shared" si="18"/>
        <v>30</v>
      </c>
      <c r="M528" s="202">
        <v>36557</v>
      </c>
      <c r="N528" s="201" t="s">
        <v>250</v>
      </c>
      <c r="O528" s="201" t="s">
        <v>236</v>
      </c>
      <c r="P528" s="201" t="s">
        <v>97</v>
      </c>
      <c r="Q528" s="224" t="s">
        <v>2777</v>
      </c>
      <c r="R528" s="201" t="s">
        <v>2778</v>
      </c>
      <c r="S528" s="201"/>
      <c r="T528" s="201" t="s">
        <v>246</v>
      </c>
      <c r="U528" s="201"/>
      <c r="V528" s="201" t="s">
        <v>2779</v>
      </c>
      <c r="W528" s="201" t="s">
        <v>97</v>
      </c>
      <c r="X528" s="201" t="s">
        <v>2780</v>
      </c>
      <c r="Y528" s="201" t="s">
        <v>97</v>
      </c>
      <c r="Z528" s="201" t="s">
        <v>321</v>
      </c>
      <c r="AA528" s="201">
        <v>3</v>
      </c>
      <c r="AB528" s="201">
        <v>10</v>
      </c>
      <c r="AC528" s="201">
        <v>3</v>
      </c>
      <c r="AD528" s="201">
        <v>1</v>
      </c>
      <c r="AE528" s="201">
        <v>1</v>
      </c>
      <c r="AF528" s="201"/>
      <c r="AG528" s="201">
        <v>100</v>
      </c>
      <c r="AH528" s="201"/>
      <c r="AI528" s="201"/>
      <c r="AJ528" s="204" t="s">
        <v>101</v>
      </c>
      <c r="AK528" s="201" t="s">
        <v>270</v>
      </c>
      <c r="AL528" s="201" t="s">
        <v>1434</v>
      </c>
      <c r="AM528" s="201" t="s">
        <v>278</v>
      </c>
      <c r="AN528" s="202">
        <v>45672</v>
      </c>
      <c r="AO528" s="201" t="b">
        <f t="shared" si="17"/>
        <v>1</v>
      </c>
    </row>
    <row r="529" spans="1:41" x14ac:dyDescent="0.2">
      <c r="A529" s="201">
        <v>572</v>
      </c>
      <c r="B529" s="201">
        <v>563</v>
      </c>
      <c r="C529" s="201" t="s">
        <v>872</v>
      </c>
      <c r="D529" s="201" t="s">
        <v>873</v>
      </c>
      <c r="E529" s="201"/>
      <c r="F529" s="201" t="s">
        <v>235</v>
      </c>
      <c r="G529" s="201">
        <v>30</v>
      </c>
      <c r="H529" s="201" t="s">
        <v>47</v>
      </c>
      <c r="I529" s="201" t="s">
        <v>97</v>
      </c>
      <c r="J529" s="201" t="s">
        <v>43</v>
      </c>
      <c r="K529" s="201">
        <v>30</v>
      </c>
      <c r="L529" s="203">
        <f t="shared" si="18"/>
        <v>30</v>
      </c>
      <c r="M529" s="202">
        <v>33178</v>
      </c>
      <c r="N529" s="201" t="s">
        <v>98</v>
      </c>
      <c r="O529" s="201" t="s">
        <v>236</v>
      </c>
      <c r="P529" s="201" t="s">
        <v>97</v>
      </c>
      <c r="Q529" s="224" t="s">
        <v>2777</v>
      </c>
      <c r="R529" s="201" t="s">
        <v>2781</v>
      </c>
      <c r="S529" s="201"/>
      <c r="T529" s="201" t="s">
        <v>246</v>
      </c>
      <c r="U529" s="201"/>
      <c r="V529" s="201" t="s">
        <v>240</v>
      </c>
      <c r="W529" s="201" t="s">
        <v>97</v>
      </c>
      <c r="X529" s="201" t="s">
        <v>241</v>
      </c>
      <c r="Y529" s="201" t="s">
        <v>97</v>
      </c>
      <c r="Z529" s="201" t="s">
        <v>321</v>
      </c>
      <c r="AA529" s="201" t="s">
        <v>269</v>
      </c>
      <c r="AB529" s="201">
        <v>10</v>
      </c>
      <c r="AC529" s="201" t="s">
        <v>269</v>
      </c>
      <c r="AD529" s="201"/>
      <c r="AE529" s="201"/>
      <c r="AF529" s="201">
        <v>10</v>
      </c>
      <c r="AG529" s="201">
        <v>100</v>
      </c>
      <c r="AH529" s="201"/>
      <c r="AI529" s="201"/>
      <c r="AJ529" s="204" t="s">
        <v>101</v>
      </c>
      <c r="AK529" s="201"/>
      <c r="AL529" s="201" t="s">
        <v>1434</v>
      </c>
      <c r="AM529" s="201" t="s">
        <v>278</v>
      </c>
      <c r="AN529" s="202">
        <v>45672</v>
      </c>
      <c r="AO529" s="201" t="b">
        <f t="shared" si="17"/>
        <v>0</v>
      </c>
    </row>
    <row r="530" spans="1:41" x14ac:dyDescent="0.2">
      <c r="A530" s="201">
        <v>572</v>
      </c>
      <c r="B530" s="201">
        <v>563</v>
      </c>
      <c r="C530" s="201" t="s">
        <v>872</v>
      </c>
      <c r="D530" s="201" t="s">
        <v>873</v>
      </c>
      <c r="E530" s="201"/>
      <c r="F530" s="201" t="s">
        <v>596</v>
      </c>
      <c r="G530" s="201">
        <v>260</v>
      </c>
      <c r="H530" s="201" t="s">
        <v>36</v>
      </c>
      <c r="I530" s="201" t="s">
        <v>97</v>
      </c>
      <c r="J530" s="201" t="s">
        <v>47</v>
      </c>
      <c r="K530" s="201">
        <v>3100</v>
      </c>
      <c r="L530" s="203">
        <f t="shared" si="18"/>
        <v>3100</v>
      </c>
      <c r="M530" s="202">
        <v>36251</v>
      </c>
      <c r="N530" s="201" t="s">
        <v>267</v>
      </c>
      <c r="O530" s="201" t="s">
        <v>236</v>
      </c>
      <c r="P530" s="201" t="s">
        <v>97</v>
      </c>
      <c r="Q530" s="224" t="s">
        <v>874</v>
      </c>
      <c r="R530" s="201" t="s">
        <v>875</v>
      </c>
      <c r="S530" s="201"/>
      <c r="T530" s="201" t="s">
        <v>246</v>
      </c>
      <c r="U530" s="201"/>
      <c r="V530" s="201" t="s">
        <v>876</v>
      </c>
      <c r="W530" s="201" t="s">
        <v>97</v>
      </c>
      <c r="X530" s="201" t="s">
        <v>880</v>
      </c>
      <c r="Y530" s="201" t="s">
        <v>278</v>
      </c>
      <c r="Z530" s="201"/>
      <c r="AA530" s="201">
        <v>10</v>
      </c>
      <c r="AB530" s="201">
        <v>10</v>
      </c>
      <c r="AC530" s="201">
        <v>6</v>
      </c>
      <c r="AD530" s="201">
        <v>1</v>
      </c>
      <c r="AE530" s="201">
        <v>1</v>
      </c>
      <c r="AF530" s="201"/>
      <c r="AG530" s="201">
        <v>600</v>
      </c>
      <c r="AH530" s="201"/>
      <c r="AI530" s="201" t="s">
        <v>878</v>
      </c>
      <c r="AJ530" s="211" t="s">
        <v>157</v>
      </c>
      <c r="AK530" s="201" t="s">
        <v>881</v>
      </c>
      <c r="AL530" s="201" t="s">
        <v>879</v>
      </c>
      <c r="AM530" s="201" t="s">
        <v>97</v>
      </c>
      <c r="AN530" s="202">
        <v>45859</v>
      </c>
      <c r="AO530" s="201" t="b">
        <f t="shared" si="17"/>
        <v>0</v>
      </c>
    </row>
    <row r="531" spans="1:41" x14ac:dyDescent="0.2">
      <c r="A531" s="201">
        <v>572</v>
      </c>
      <c r="B531" s="201">
        <v>563</v>
      </c>
      <c r="C531" s="201" t="s">
        <v>872</v>
      </c>
      <c r="D531" s="201" t="s">
        <v>873</v>
      </c>
      <c r="E531" s="201"/>
      <c r="F531" s="201" t="s">
        <v>596</v>
      </c>
      <c r="G531" s="201">
        <v>260</v>
      </c>
      <c r="H531" s="201" t="s">
        <v>36</v>
      </c>
      <c r="I531" s="201" t="s">
        <v>97</v>
      </c>
      <c r="J531" s="201" t="s">
        <v>36</v>
      </c>
      <c r="K531" s="203">
        <v>260</v>
      </c>
      <c r="L531" s="203">
        <f t="shared" si="18"/>
        <v>260</v>
      </c>
      <c r="M531" s="202">
        <v>45580</v>
      </c>
      <c r="N531" s="201" t="s">
        <v>98</v>
      </c>
      <c r="O531" s="201" t="s">
        <v>236</v>
      </c>
      <c r="P531" s="201" t="s">
        <v>97</v>
      </c>
      <c r="Q531" s="224" t="s">
        <v>874</v>
      </c>
      <c r="R531" s="201" t="s">
        <v>875</v>
      </c>
      <c r="S531" s="201"/>
      <c r="T531" s="201" t="s">
        <v>246</v>
      </c>
      <c r="U531" s="201"/>
      <c r="V531" s="201" t="s">
        <v>876</v>
      </c>
      <c r="W531" s="201" t="s">
        <v>97</v>
      </c>
      <c r="X531" s="201" t="s">
        <v>877</v>
      </c>
      <c r="Y531" s="201" t="s">
        <v>278</v>
      </c>
      <c r="Z531" s="201"/>
      <c r="AA531" s="201">
        <v>10</v>
      </c>
      <c r="AB531" s="201">
        <v>10</v>
      </c>
      <c r="AC531" s="201">
        <v>6</v>
      </c>
      <c r="AD531" s="201">
        <v>1</v>
      </c>
      <c r="AE531" s="201">
        <v>1</v>
      </c>
      <c r="AF531" s="201"/>
      <c r="AG531" s="201">
        <v>600</v>
      </c>
      <c r="AH531" s="201"/>
      <c r="AI531" s="201" t="s">
        <v>878</v>
      </c>
      <c r="AJ531" s="211" t="s">
        <v>157</v>
      </c>
      <c r="AK531" s="201"/>
      <c r="AL531" s="201" t="s">
        <v>879</v>
      </c>
      <c r="AM531" s="201" t="s">
        <v>97</v>
      </c>
      <c r="AN531" s="202">
        <v>45859</v>
      </c>
      <c r="AO531" s="201" t="b">
        <f t="shared" si="17"/>
        <v>1</v>
      </c>
    </row>
    <row r="532" spans="1:41" x14ac:dyDescent="0.2">
      <c r="A532" s="201">
        <v>580</v>
      </c>
      <c r="B532" s="201">
        <v>575</v>
      </c>
      <c r="C532" s="201" t="s">
        <v>2782</v>
      </c>
      <c r="D532" s="201" t="s">
        <v>2783</v>
      </c>
      <c r="E532" s="201">
        <v>6</v>
      </c>
      <c r="F532" s="201" t="s">
        <v>235</v>
      </c>
      <c r="G532" s="201">
        <v>20</v>
      </c>
      <c r="H532" s="201" t="s">
        <v>47</v>
      </c>
      <c r="I532" s="201" t="s">
        <v>278</v>
      </c>
      <c r="J532" s="201" t="s">
        <v>47</v>
      </c>
      <c r="K532" s="201">
        <v>20</v>
      </c>
      <c r="L532" s="203">
        <f t="shared" si="18"/>
        <v>20</v>
      </c>
      <c r="M532" s="202">
        <v>37226</v>
      </c>
      <c r="N532" s="201" t="s">
        <v>108</v>
      </c>
      <c r="O532" s="201" t="s">
        <v>363</v>
      </c>
      <c r="P532" s="201" t="s">
        <v>97</v>
      </c>
      <c r="Q532" s="224" t="s">
        <v>2784</v>
      </c>
      <c r="R532" s="201" t="s">
        <v>2785</v>
      </c>
      <c r="S532" s="201"/>
      <c r="T532" s="201" t="s">
        <v>253</v>
      </c>
      <c r="U532" s="201"/>
      <c r="V532" s="201" t="s">
        <v>2786</v>
      </c>
      <c r="W532" s="201" t="s">
        <v>278</v>
      </c>
      <c r="X532" s="201"/>
      <c r="Y532" s="201" t="s">
        <v>278</v>
      </c>
      <c r="Z532" s="201"/>
      <c r="AA532" s="201">
        <v>1</v>
      </c>
      <c r="AB532" s="201">
        <v>3</v>
      </c>
      <c r="AC532" s="201">
        <v>1</v>
      </c>
      <c r="AD532" s="201"/>
      <c r="AE532" s="201"/>
      <c r="AF532" s="201"/>
      <c r="AG532" s="201">
        <v>3</v>
      </c>
      <c r="AH532" s="201"/>
      <c r="AI532" s="201"/>
      <c r="AJ532" s="204" t="s">
        <v>101</v>
      </c>
      <c r="AK532" s="201"/>
      <c r="AL532" s="201" t="s">
        <v>2787</v>
      </c>
      <c r="AM532" s="201" t="s">
        <v>97</v>
      </c>
      <c r="AN532" s="202">
        <v>45672</v>
      </c>
      <c r="AO532" s="201" t="b">
        <f t="shared" si="17"/>
        <v>1</v>
      </c>
    </row>
    <row r="533" spans="1:41" x14ac:dyDescent="0.2">
      <c r="A533" s="201">
        <v>580</v>
      </c>
      <c r="B533" s="201">
        <v>575</v>
      </c>
      <c r="C533" s="201" t="s">
        <v>2782</v>
      </c>
      <c r="D533" s="201" t="s">
        <v>2783</v>
      </c>
      <c r="E533" s="201">
        <v>6</v>
      </c>
      <c r="F533" s="201" t="s">
        <v>235</v>
      </c>
      <c r="G533" s="201">
        <v>20</v>
      </c>
      <c r="H533" s="201" t="s">
        <v>47</v>
      </c>
      <c r="I533" s="201" t="s">
        <v>278</v>
      </c>
      <c r="J533" s="201" t="s">
        <v>47</v>
      </c>
      <c r="K533" s="201">
        <v>20</v>
      </c>
      <c r="L533" s="203">
        <f t="shared" si="18"/>
        <v>20</v>
      </c>
      <c r="M533" s="202">
        <v>37226</v>
      </c>
      <c r="N533" s="201" t="s">
        <v>108</v>
      </c>
      <c r="O533" s="201" t="s">
        <v>273</v>
      </c>
      <c r="P533" s="201" t="s">
        <v>97</v>
      </c>
      <c r="Q533" s="224" t="s">
        <v>2784</v>
      </c>
      <c r="R533" s="201" t="s">
        <v>2785</v>
      </c>
      <c r="S533" s="201"/>
      <c r="T533" s="201" t="s">
        <v>253</v>
      </c>
      <c r="U533" s="201"/>
      <c r="V533" s="201" t="s">
        <v>2786</v>
      </c>
      <c r="W533" s="201" t="s">
        <v>278</v>
      </c>
      <c r="X533" s="201"/>
      <c r="Y533" s="201" t="s">
        <v>278</v>
      </c>
      <c r="Z533" s="201"/>
      <c r="AA533" s="201">
        <v>1</v>
      </c>
      <c r="AB533" s="201">
        <v>3</v>
      </c>
      <c r="AC533" s="201">
        <v>1</v>
      </c>
      <c r="AD533" s="201"/>
      <c r="AE533" s="201"/>
      <c r="AF533" s="201"/>
      <c r="AG533" s="201">
        <v>3</v>
      </c>
      <c r="AH533" s="201"/>
      <c r="AI533" s="201"/>
      <c r="AJ533" s="204" t="s">
        <v>101</v>
      </c>
      <c r="AK533" s="201"/>
      <c r="AL533" s="201" t="s">
        <v>2787</v>
      </c>
      <c r="AM533" s="201" t="s">
        <v>97</v>
      </c>
      <c r="AN533" s="202">
        <v>45672</v>
      </c>
      <c r="AO533" s="201" t="b">
        <f t="shared" si="17"/>
        <v>1</v>
      </c>
    </row>
    <row r="534" spans="1:41" x14ac:dyDescent="0.2">
      <c r="A534" s="201">
        <v>580</v>
      </c>
      <c r="B534" s="201">
        <v>575</v>
      </c>
      <c r="C534" s="201" t="s">
        <v>2782</v>
      </c>
      <c r="D534" s="201" t="s">
        <v>2783</v>
      </c>
      <c r="E534" s="201">
        <v>6</v>
      </c>
      <c r="F534" s="201" t="s">
        <v>235</v>
      </c>
      <c r="G534" s="201">
        <v>20</v>
      </c>
      <c r="H534" s="201" t="s">
        <v>47</v>
      </c>
      <c r="I534" s="201" t="s">
        <v>278</v>
      </c>
      <c r="J534" s="201" t="s">
        <v>47</v>
      </c>
      <c r="K534" s="201">
        <v>20</v>
      </c>
      <c r="L534" s="203">
        <f t="shared" si="18"/>
        <v>20</v>
      </c>
      <c r="M534" s="202">
        <v>37226</v>
      </c>
      <c r="N534" s="201" t="s">
        <v>108</v>
      </c>
      <c r="O534" s="201" t="s">
        <v>1567</v>
      </c>
      <c r="P534" s="201" t="s">
        <v>97</v>
      </c>
      <c r="Q534" s="224" t="s">
        <v>2784</v>
      </c>
      <c r="R534" s="201" t="s">
        <v>2785</v>
      </c>
      <c r="S534" s="201"/>
      <c r="T534" s="201" t="s">
        <v>253</v>
      </c>
      <c r="U534" s="201"/>
      <c r="V534" s="201" t="s">
        <v>2786</v>
      </c>
      <c r="W534" s="201" t="s">
        <v>278</v>
      </c>
      <c r="X534" s="201"/>
      <c r="Y534" s="201" t="s">
        <v>278</v>
      </c>
      <c r="Z534" s="201"/>
      <c r="AA534" s="201">
        <v>1</v>
      </c>
      <c r="AB534" s="201">
        <v>3</v>
      </c>
      <c r="AC534" s="201">
        <v>1</v>
      </c>
      <c r="AD534" s="201"/>
      <c r="AE534" s="201"/>
      <c r="AF534" s="201"/>
      <c r="AG534" s="201">
        <v>3</v>
      </c>
      <c r="AH534" s="201"/>
      <c r="AI534" s="201"/>
      <c r="AJ534" s="204" t="s">
        <v>101</v>
      </c>
      <c r="AK534" s="201"/>
      <c r="AL534" s="201" t="s">
        <v>2787</v>
      </c>
      <c r="AM534" s="201" t="s">
        <v>97</v>
      </c>
      <c r="AN534" s="202">
        <v>45672</v>
      </c>
      <c r="AO534" s="201" t="b">
        <f t="shared" si="17"/>
        <v>1</v>
      </c>
    </row>
    <row r="535" spans="1:41" x14ac:dyDescent="0.2">
      <c r="A535" s="201">
        <v>580</v>
      </c>
      <c r="B535" s="201">
        <v>575</v>
      </c>
      <c r="C535" s="201" t="s">
        <v>2782</v>
      </c>
      <c r="D535" s="201" t="s">
        <v>2783</v>
      </c>
      <c r="E535" s="201">
        <v>6</v>
      </c>
      <c r="F535" s="201" t="s">
        <v>235</v>
      </c>
      <c r="G535" s="201">
        <v>20</v>
      </c>
      <c r="H535" s="201" t="s">
        <v>47</v>
      </c>
      <c r="I535" s="201" t="s">
        <v>278</v>
      </c>
      <c r="J535" s="201" t="s">
        <v>47</v>
      </c>
      <c r="K535" s="201">
        <v>20</v>
      </c>
      <c r="L535" s="203">
        <f t="shared" si="18"/>
        <v>20</v>
      </c>
      <c r="M535" s="202">
        <v>37226</v>
      </c>
      <c r="N535" s="201" t="s">
        <v>108</v>
      </c>
      <c r="O535" s="201" t="s">
        <v>270</v>
      </c>
      <c r="P535" s="201" t="s">
        <v>97</v>
      </c>
      <c r="Q535" s="224" t="s">
        <v>2784</v>
      </c>
      <c r="R535" s="201" t="s">
        <v>2785</v>
      </c>
      <c r="S535" s="201"/>
      <c r="T535" s="201" t="s">
        <v>253</v>
      </c>
      <c r="U535" s="201"/>
      <c r="V535" s="201" t="s">
        <v>2786</v>
      </c>
      <c r="W535" s="201" t="s">
        <v>278</v>
      </c>
      <c r="X535" s="201"/>
      <c r="Y535" s="201" t="s">
        <v>278</v>
      </c>
      <c r="Z535" s="201"/>
      <c r="AA535" s="201">
        <v>1</v>
      </c>
      <c r="AB535" s="201">
        <v>3</v>
      </c>
      <c r="AC535" s="201">
        <v>1</v>
      </c>
      <c r="AD535" s="201"/>
      <c r="AE535" s="201"/>
      <c r="AF535" s="201"/>
      <c r="AG535" s="201">
        <v>3</v>
      </c>
      <c r="AH535" s="201"/>
      <c r="AI535" s="201"/>
      <c r="AJ535" s="204" t="s">
        <v>101</v>
      </c>
      <c r="AK535" s="201"/>
      <c r="AL535" s="201" t="s">
        <v>2787</v>
      </c>
      <c r="AM535" s="201" t="s">
        <v>97</v>
      </c>
      <c r="AN535" s="202">
        <v>45672</v>
      </c>
      <c r="AO535" s="201" t="b">
        <f t="shared" si="17"/>
        <v>1</v>
      </c>
    </row>
    <row r="536" spans="1:41" x14ac:dyDescent="0.2">
      <c r="A536" s="201">
        <v>581</v>
      </c>
      <c r="B536" s="201">
        <v>577</v>
      </c>
      <c r="C536" s="201" t="s">
        <v>882</v>
      </c>
      <c r="D536" s="201" t="s">
        <v>883</v>
      </c>
      <c r="E536" s="201"/>
      <c r="F536" s="201" t="s">
        <v>596</v>
      </c>
      <c r="G536" s="201">
        <v>0.21</v>
      </c>
      <c r="H536" s="201" t="s">
        <v>36</v>
      </c>
      <c r="I536" s="201" t="s">
        <v>97</v>
      </c>
      <c r="J536" s="201" t="s">
        <v>47</v>
      </c>
      <c r="K536" s="201">
        <v>5</v>
      </c>
      <c r="L536" s="203">
        <f t="shared" si="18"/>
        <v>5</v>
      </c>
      <c r="M536" s="202">
        <v>36251</v>
      </c>
      <c r="N536" s="201" t="s">
        <v>884</v>
      </c>
      <c r="O536" s="201" t="s">
        <v>258</v>
      </c>
      <c r="P536" s="201" t="s">
        <v>97</v>
      </c>
      <c r="Q536" s="224" t="s">
        <v>885</v>
      </c>
      <c r="R536" s="201" t="s">
        <v>886</v>
      </c>
      <c r="S536" s="201"/>
      <c r="T536" s="201" t="s">
        <v>246</v>
      </c>
      <c r="U536" s="201"/>
      <c r="V536" s="201" t="s">
        <v>784</v>
      </c>
      <c r="W536" s="201" t="s">
        <v>278</v>
      </c>
      <c r="X536" s="201"/>
      <c r="Y536" s="201" t="s">
        <v>278</v>
      </c>
      <c r="Z536" s="201"/>
      <c r="AA536" s="201">
        <v>10</v>
      </c>
      <c r="AB536" s="201">
        <v>10</v>
      </c>
      <c r="AC536" s="201">
        <v>6</v>
      </c>
      <c r="AD536" s="201">
        <v>1</v>
      </c>
      <c r="AE536" s="201">
        <v>1</v>
      </c>
      <c r="AF536" s="201"/>
      <c r="AG536" s="201">
        <v>600</v>
      </c>
      <c r="AH536" s="201"/>
      <c r="AI536" s="201" t="s">
        <v>889</v>
      </c>
      <c r="AJ536" s="211" t="s">
        <v>157</v>
      </c>
      <c r="AK536" s="201"/>
      <c r="AL536" s="201" t="s">
        <v>888</v>
      </c>
      <c r="AM536" s="201" t="s">
        <v>97</v>
      </c>
      <c r="AN536" s="202">
        <v>45672</v>
      </c>
      <c r="AO536" s="201" t="b">
        <f t="shared" si="17"/>
        <v>0</v>
      </c>
    </row>
    <row r="537" spans="1:41" x14ac:dyDescent="0.2">
      <c r="A537" s="201">
        <v>581</v>
      </c>
      <c r="B537" s="201">
        <v>577</v>
      </c>
      <c r="C537" s="201" t="s">
        <v>882</v>
      </c>
      <c r="D537" s="201" t="s">
        <v>883</v>
      </c>
      <c r="E537" s="201"/>
      <c r="F537" s="201" t="s">
        <v>596</v>
      </c>
      <c r="G537" s="201">
        <v>0.21</v>
      </c>
      <c r="H537" s="201" t="s">
        <v>36</v>
      </c>
      <c r="I537" s="201" t="s">
        <v>97</v>
      </c>
      <c r="J537" s="201" t="s">
        <v>47</v>
      </c>
      <c r="K537" s="201">
        <v>5</v>
      </c>
      <c r="L537" s="203">
        <f t="shared" si="18"/>
        <v>5</v>
      </c>
      <c r="M537" s="202">
        <v>36251</v>
      </c>
      <c r="N537" s="201" t="s">
        <v>884</v>
      </c>
      <c r="O537" s="201" t="s">
        <v>236</v>
      </c>
      <c r="P537" s="201" t="s">
        <v>97</v>
      </c>
      <c r="Q537" s="224" t="s">
        <v>885</v>
      </c>
      <c r="R537" s="201" t="s">
        <v>886</v>
      </c>
      <c r="S537" s="201"/>
      <c r="T537" s="201" t="s">
        <v>246</v>
      </c>
      <c r="U537" s="201"/>
      <c r="V537" s="201" t="s">
        <v>784</v>
      </c>
      <c r="W537" s="201" t="s">
        <v>278</v>
      </c>
      <c r="X537" s="201"/>
      <c r="Y537" s="201" t="s">
        <v>278</v>
      </c>
      <c r="Z537" s="201"/>
      <c r="AA537" s="201">
        <v>10</v>
      </c>
      <c r="AB537" s="201">
        <v>10</v>
      </c>
      <c r="AC537" s="201">
        <v>6</v>
      </c>
      <c r="AD537" s="201">
        <v>1</v>
      </c>
      <c r="AE537" s="201">
        <v>1</v>
      </c>
      <c r="AF537" s="201"/>
      <c r="AG537" s="201">
        <v>600</v>
      </c>
      <c r="AH537" s="201"/>
      <c r="AI537" s="201" t="s">
        <v>889</v>
      </c>
      <c r="AJ537" s="211" t="s">
        <v>157</v>
      </c>
      <c r="AK537" s="201"/>
      <c r="AL537" s="201" t="s">
        <v>888</v>
      </c>
      <c r="AM537" s="201" t="s">
        <v>97</v>
      </c>
      <c r="AN537" s="202">
        <v>45672</v>
      </c>
      <c r="AO537" s="201" t="b">
        <f t="shared" si="17"/>
        <v>0</v>
      </c>
    </row>
    <row r="538" spans="1:41" x14ac:dyDescent="0.2">
      <c r="A538" s="201">
        <v>581</v>
      </c>
      <c r="B538" s="201">
        <v>577</v>
      </c>
      <c r="C538" s="201" t="s">
        <v>882</v>
      </c>
      <c r="D538" s="201" t="s">
        <v>883</v>
      </c>
      <c r="E538" s="201"/>
      <c r="F538" s="201" t="s">
        <v>596</v>
      </c>
      <c r="G538" s="201">
        <v>0.21</v>
      </c>
      <c r="H538" s="201" t="s">
        <v>36</v>
      </c>
      <c r="I538" s="201" t="s">
        <v>97</v>
      </c>
      <c r="J538" s="201" t="s">
        <v>36</v>
      </c>
      <c r="K538" s="201">
        <v>0.20830000000000001</v>
      </c>
      <c r="L538" s="203">
        <f t="shared" si="18"/>
        <v>0.21</v>
      </c>
      <c r="M538" s="202">
        <v>45604</v>
      </c>
      <c r="N538" s="201" t="s">
        <v>884</v>
      </c>
      <c r="O538" s="201" t="s">
        <v>258</v>
      </c>
      <c r="P538" s="201" t="s">
        <v>97</v>
      </c>
      <c r="Q538" s="224" t="s">
        <v>885</v>
      </c>
      <c r="R538" s="201" t="s">
        <v>886</v>
      </c>
      <c r="S538" s="201"/>
      <c r="T538" s="201" t="s">
        <v>246</v>
      </c>
      <c r="U538" s="201"/>
      <c r="V538" s="201" t="s">
        <v>784</v>
      </c>
      <c r="W538" s="201" t="s">
        <v>278</v>
      </c>
      <c r="X538" s="226" t="s">
        <v>792</v>
      </c>
      <c r="Y538" s="201" t="s">
        <v>278</v>
      </c>
      <c r="Z538" s="201"/>
      <c r="AA538" s="201">
        <v>10</v>
      </c>
      <c r="AB538" s="201">
        <v>10</v>
      </c>
      <c r="AC538" s="201">
        <v>6</v>
      </c>
      <c r="AD538" s="201">
        <v>1</v>
      </c>
      <c r="AE538" s="201">
        <v>1</v>
      </c>
      <c r="AF538" s="201"/>
      <c r="AG538" s="201">
        <v>600</v>
      </c>
      <c r="AH538" s="201"/>
      <c r="AI538" s="225" t="s">
        <v>887</v>
      </c>
      <c r="AJ538" s="211" t="s">
        <v>157</v>
      </c>
      <c r="AK538" s="201"/>
      <c r="AL538" s="201" t="s">
        <v>888</v>
      </c>
      <c r="AM538" s="201" t="s">
        <v>97</v>
      </c>
      <c r="AN538" s="202">
        <v>45672</v>
      </c>
      <c r="AO538" s="201" t="b">
        <f t="shared" si="17"/>
        <v>1</v>
      </c>
    </row>
    <row r="539" spans="1:41" x14ac:dyDescent="0.2">
      <c r="A539" s="201">
        <v>581</v>
      </c>
      <c r="B539" s="201">
        <v>577</v>
      </c>
      <c r="C539" s="201" t="s">
        <v>882</v>
      </c>
      <c r="D539" s="201" t="s">
        <v>883</v>
      </c>
      <c r="E539" s="201"/>
      <c r="F539" s="201" t="s">
        <v>596</v>
      </c>
      <c r="G539" s="201">
        <v>0.21</v>
      </c>
      <c r="H539" s="201" t="s">
        <v>36</v>
      </c>
      <c r="I539" s="201" t="s">
        <v>97</v>
      </c>
      <c r="J539" s="201" t="s">
        <v>36</v>
      </c>
      <c r="K539" s="201">
        <v>0.20830000000000001</v>
      </c>
      <c r="L539" s="203">
        <f t="shared" si="18"/>
        <v>0.21</v>
      </c>
      <c r="M539" s="202">
        <v>45604</v>
      </c>
      <c r="N539" s="201" t="s">
        <v>884</v>
      </c>
      <c r="O539" s="201" t="s">
        <v>236</v>
      </c>
      <c r="P539" s="201" t="s">
        <v>97</v>
      </c>
      <c r="Q539" s="224" t="s">
        <v>885</v>
      </c>
      <c r="R539" s="201" t="s">
        <v>886</v>
      </c>
      <c r="S539" s="201"/>
      <c r="T539" s="201" t="s">
        <v>246</v>
      </c>
      <c r="U539" s="201"/>
      <c r="V539" s="201" t="s">
        <v>784</v>
      </c>
      <c r="W539" s="201" t="s">
        <v>278</v>
      </c>
      <c r="X539" s="226" t="s">
        <v>792</v>
      </c>
      <c r="Y539" s="201" t="s">
        <v>278</v>
      </c>
      <c r="Z539" s="201"/>
      <c r="AA539" s="201">
        <v>10</v>
      </c>
      <c r="AB539" s="201">
        <v>10</v>
      </c>
      <c r="AC539" s="201">
        <v>6</v>
      </c>
      <c r="AD539" s="201">
        <v>1</v>
      </c>
      <c r="AE539" s="201">
        <v>1</v>
      </c>
      <c r="AF539" s="201"/>
      <c r="AG539" s="201">
        <v>600</v>
      </c>
      <c r="AH539" s="201"/>
      <c r="AI539" s="225" t="s">
        <v>887</v>
      </c>
      <c r="AJ539" s="211" t="s">
        <v>157</v>
      </c>
      <c r="AK539" s="201"/>
      <c r="AL539" s="201" t="s">
        <v>888</v>
      </c>
      <c r="AM539" s="201" t="s">
        <v>97</v>
      </c>
      <c r="AN539" s="202">
        <v>45672</v>
      </c>
      <c r="AO539" s="201" t="b">
        <f t="shared" si="17"/>
        <v>1</v>
      </c>
    </row>
    <row r="540" spans="1:41" x14ac:dyDescent="0.2">
      <c r="A540" s="201">
        <v>582</v>
      </c>
      <c r="B540" s="201">
        <v>579</v>
      </c>
      <c r="C540" s="201" t="s">
        <v>2788</v>
      </c>
      <c r="D540" s="201" t="s">
        <v>2789</v>
      </c>
      <c r="E540" s="201"/>
      <c r="F540" s="201" t="s">
        <v>235</v>
      </c>
      <c r="G540" s="201">
        <v>3</v>
      </c>
      <c r="H540" s="201" t="s">
        <v>47</v>
      </c>
      <c r="I540" s="201" t="s">
        <v>278</v>
      </c>
      <c r="J540" s="201" t="s">
        <v>47</v>
      </c>
      <c r="K540" s="201">
        <v>3</v>
      </c>
      <c r="L540" s="203">
        <f t="shared" si="18"/>
        <v>3</v>
      </c>
      <c r="M540" s="202">
        <v>38384</v>
      </c>
      <c r="N540" s="201" t="s">
        <v>108</v>
      </c>
      <c r="O540" s="201" t="s">
        <v>236</v>
      </c>
      <c r="P540" s="201" t="s">
        <v>97</v>
      </c>
      <c r="Q540" s="224" t="s">
        <v>2790</v>
      </c>
      <c r="R540" s="201" t="s">
        <v>2791</v>
      </c>
      <c r="S540" s="201"/>
      <c r="T540" s="201" t="s">
        <v>2792</v>
      </c>
      <c r="U540" s="201"/>
      <c r="V540" s="201" t="s">
        <v>2793</v>
      </c>
      <c r="W540" s="201" t="s">
        <v>97</v>
      </c>
      <c r="X540" s="201" t="s">
        <v>2794</v>
      </c>
      <c r="Y540" s="201" t="s">
        <v>278</v>
      </c>
      <c r="Z540" s="201"/>
      <c r="AA540" s="201"/>
      <c r="AB540" s="201">
        <v>3</v>
      </c>
      <c r="AC540" s="201"/>
      <c r="AD540" s="201"/>
      <c r="AE540" s="201"/>
      <c r="AF540" s="201"/>
      <c r="AG540" s="201">
        <v>3</v>
      </c>
      <c r="AH540" s="201"/>
      <c r="AI540" s="201"/>
      <c r="AJ540" s="204" t="s">
        <v>101</v>
      </c>
      <c r="AK540" s="201"/>
      <c r="AL540" s="201" t="s">
        <v>3524</v>
      </c>
      <c r="AM540" s="201" t="s">
        <v>97</v>
      </c>
      <c r="AN540" s="202">
        <v>45672</v>
      </c>
      <c r="AO540" s="201" t="b">
        <f t="shared" si="17"/>
        <v>1</v>
      </c>
    </row>
    <row r="541" spans="1:41" x14ac:dyDescent="0.2">
      <c r="A541" s="201">
        <v>582</v>
      </c>
      <c r="B541" s="201">
        <v>579</v>
      </c>
      <c r="C541" s="201" t="s">
        <v>2788</v>
      </c>
      <c r="D541" s="201" t="s">
        <v>2789</v>
      </c>
      <c r="E541" s="201"/>
      <c r="F541" s="201" t="s">
        <v>596</v>
      </c>
      <c r="G541" s="201">
        <v>24</v>
      </c>
      <c r="H541" s="201" t="s">
        <v>36</v>
      </c>
      <c r="I541" s="201" t="s">
        <v>278</v>
      </c>
      <c r="J541" s="201" t="s">
        <v>36</v>
      </c>
      <c r="K541" s="201">
        <v>24</v>
      </c>
      <c r="L541" s="203">
        <f t="shared" si="18"/>
        <v>24</v>
      </c>
      <c r="M541" s="202">
        <v>45355</v>
      </c>
      <c r="N541" s="201" t="s">
        <v>98</v>
      </c>
      <c r="O541" s="201" t="s">
        <v>236</v>
      </c>
      <c r="P541" s="201" t="s">
        <v>97</v>
      </c>
      <c r="Q541" s="224" t="s">
        <v>2795</v>
      </c>
      <c r="R541" s="201" t="s">
        <v>2796</v>
      </c>
      <c r="S541" s="201"/>
      <c r="T541" s="201" t="s">
        <v>246</v>
      </c>
      <c r="U541" s="201"/>
      <c r="V541" s="201" t="s">
        <v>2797</v>
      </c>
      <c r="W541" s="201" t="s">
        <v>97</v>
      </c>
      <c r="X541" s="201" t="s">
        <v>612</v>
      </c>
      <c r="Y541" s="201" t="s">
        <v>97</v>
      </c>
      <c r="Z541" s="201" t="s">
        <v>2798</v>
      </c>
      <c r="AA541" s="201">
        <v>3</v>
      </c>
      <c r="AB541" s="201">
        <v>10</v>
      </c>
      <c r="AC541" s="201">
        <v>3</v>
      </c>
      <c r="AD541" s="201"/>
      <c r="AE541" s="201">
        <v>3</v>
      </c>
      <c r="AF541" s="201"/>
      <c r="AG541" s="201">
        <v>270</v>
      </c>
      <c r="AH541" s="201"/>
      <c r="AI541" s="201" t="s">
        <v>2062</v>
      </c>
      <c r="AJ541" s="211" t="s">
        <v>157</v>
      </c>
      <c r="AK541" s="201"/>
      <c r="AL541" s="201" t="s">
        <v>3524</v>
      </c>
      <c r="AM541" s="201" t="s">
        <v>97</v>
      </c>
      <c r="AN541" s="202">
        <v>45672</v>
      </c>
      <c r="AO541" s="201" t="b">
        <f t="shared" si="17"/>
        <v>1</v>
      </c>
    </row>
    <row r="542" spans="1:41" x14ac:dyDescent="0.2">
      <c r="A542" s="201">
        <v>583</v>
      </c>
      <c r="B542" s="201" t="s">
        <v>2799</v>
      </c>
      <c r="C542" s="201" t="s">
        <v>2799</v>
      </c>
      <c r="D542" s="201" t="s">
        <v>2800</v>
      </c>
      <c r="E542" s="201"/>
      <c r="F542" s="201" t="s">
        <v>235</v>
      </c>
      <c r="G542" s="201">
        <v>6.6</v>
      </c>
      <c r="H542" s="201" t="s">
        <v>36</v>
      </c>
      <c r="I542" s="201" t="s">
        <v>278</v>
      </c>
      <c r="J542" s="201" t="s">
        <v>36</v>
      </c>
      <c r="K542" s="201">
        <v>6.6</v>
      </c>
      <c r="L542" s="203">
        <f t="shared" si="18"/>
        <v>6.6</v>
      </c>
      <c r="M542" s="202">
        <v>45355</v>
      </c>
      <c r="N542" s="201" t="s">
        <v>98</v>
      </c>
      <c r="O542" s="201" t="s">
        <v>236</v>
      </c>
      <c r="P542" s="201" t="s">
        <v>97</v>
      </c>
      <c r="Q542" s="224" t="s">
        <v>2801</v>
      </c>
      <c r="R542" s="201" t="s">
        <v>2802</v>
      </c>
      <c r="S542" s="201"/>
      <c r="T542" s="201" t="s">
        <v>246</v>
      </c>
      <c r="U542" s="201"/>
      <c r="V542" s="201" t="s">
        <v>2803</v>
      </c>
      <c r="W542" s="201" t="s">
        <v>97</v>
      </c>
      <c r="X542" s="201" t="s">
        <v>241</v>
      </c>
      <c r="Y542" s="201" t="s">
        <v>97</v>
      </c>
      <c r="Z542" s="201" t="s">
        <v>2804</v>
      </c>
      <c r="AA542" s="201">
        <v>3</v>
      </c>
      <c r="AB542" s="201">
        <v>10</v>
      </c>
      <c r="AC542" s="201">
        <v>10</v>
      </c>
      <c r="AD542" s="201"/>
      <c r="AE542" s="201"/>
      <c r="AF542" s="201"/>
      <c r="AG542" s="201">
        <v>300</v>
      </c>
      <c r="AH542" s="201"/>
      <c r="AI542" s="201" t="s">
        <v>2805</v>
      </c>
      <c r="AJ542" s="211" t="s">
        <v>157</v>
      </c>
      <c r="AK542" s="201"/>
      <c r="AL542" s="201" t="s">
        <v>3525</v>
      </c>
      <c r="AM542" s="201" t="s">
        <v>97</v>
      </c>
      <c r="AN542" s="202">
        <v>45672</v>
      </c>
      <c r="AO542" s="201" t="b">
        <f t="shared" si="17"/>
        <v>1</v>
      </c>
    </row>
    <row r="543" spans="1:41" x14ac:dyDescent="0.2">
      <c r="A543" s="201">
        <v>585</v>
      </c>
      <c r="B543" s="201">
        <v>582</v>
      </c>
      <c r="C543" s="201" t="s">
        <v>2806</v>
      </c>
      <c r="D543" s="201" t="s">
        <v>2807</v>
      </c>
      <c r="E543" s="201"/>
      <c r="F543" s="201" t="s">
        <v>596</v>
      </c>
      <c r="G543" s="201">
        <v>8</v>
      </c>
      <c r="H543" s="201" t="s">
        <v>47</v>
      </c>
      <c r="I543" s="201" t="s">
        <v>278</v>
      </c>
      <c r="J543" s="201" t="s">
        <v>47</v>
      </c>
      <c r="K543" s="201">
        <v>8</v>
      </c>
      <c r="L543" s="203">
        <f t="shared" si="18"/>
        <v>8</v>
      </c>
      <c r="M543" s="202">
        <v>36251</v>
      </c>
      <c r="N543" s="201" t="s">
        <v>108</v>
      </c>
      <c r="O543" s="201" t="s">
        <v>258</v>
      </c>
      <c r="P543" s="201" t="s">
        <v>97</v>
      </c>
      <c r="Q543" s="224" t="s">
        <v>2808</v>
      </c>
      <c r="R543" s="201" t="s">
        <v>3526</v>
      </c>
      <c r="S543" s="201"/>
      <c r="T543" s="201" t="s">
        <v>246</v>
      </c>
      <c r="U543" s="201"/>
      <c r="V543" s="201" t="s">
        <v>2809</v>
      </c>
      <c r="W543" s="201" t="s">
        <v>278</v>
      </c>
      <c r="X543" s="226" t="s">
        <v>2810</v>
      </c>
      <c r="Y543" s="201" t="s">
        <v>278</v>
      </c>
      <c r="Z543" s="201"/>
      <c r="AA543" s="201"/>
      <c r="AB543" s="201">
        <v>10</v>
      </c>
      <c r="AC543" s="201">
        <v>6</v>
      </c>
      <c r="AD543" s="201"/>
      <c r="AE543" s="201"/>
      <c r="AF543" s="201"/>
      <c r="AG543" s="201">
        <v>60</v>
      </c>
      <c r="AH543" s="201"/>
      <c r="AI543" s="201" t="s">
        <v>2811</v>
      </c>
      <c r="AJ543" s="204" t="s">
        <v>101</v>
      </c>
      <c r="AK543" s="201"/>
      <c r="AL543" s="201" t="s">
        <v>2812</v>
      </c>
      <c r="AM543" s="201" t="s">
        <v>278</v>
      </c>
      <c r="AN543" s="202">
        <v>45672</v>
      </c>
      <c r="AO543" s="201" t="b">
        <f t="shared" si="17"/>
        <v>1</v>
      </c>
    </row>
    <row r="544" spans="1:41" x14ac:dyDescent="0.2">
      <c r="A544" s="201">
        <v>585</v>
      </c>
      <c r="B544" s="201">
        <v>582</v>
      </c>
      <c r="C544" s="201" t="s">
        <v>2806</v>
      </c>
      <c r="D544" s="201" t="s">
        <v>2807</v>
      </c>
      <c r="E544" s="201"/>
      <c r="F544" s="201" t="s">
        <v>596</v>
      </c>
      <c r="G544" s="201">
        <v>8</v>
      </c>
      <c r="H544" s="201" t="s">
        <v>47</v>
      </c>
      <c r="I544" s="201" t="s">
        <v>278</v>
      </c>
      <c r="J544" s="201" t="s">
        <v>47</v>
      </c>
      <c r="K544" s="201">
        <v>8</v>
      </c>
      <c r="L544" s="203">
        <f t="shared" si="18"/>
        <v>8</v>
      </c>
      <c r="M544" s="202">
        <v>36251</v>
      </c>
      <c r="N544" s="201" t="s">
        <v>108</v>
      </c>
      <c r="O544" s="201" t="s">
        <v>1567</v>
      </c>
      <c r="P544" s="201" t="s">
        <v>97</v>
      </c>
      <c r="Q544" s="224" t="s">
        <v>2808</v>
      </c>
      <c r="R544" s="201" t="s">
        <v>3526</v>
      </c>
      <c r="S544" s="201"/>
      <c r="T544" s="201" t="s">
        <v>246</v>
      </c>
      <c r="U544" s="201"/>
      <c r="V544" s="201" t="s">
        <v>2809</v>
      </c>
      <c r="W544" s="201" t="s">
        <v>278</v>
      </c>
      <c r="X544" s="226" t="s">
        <v>2810</v>
      </c>
      <c r="Y544" s="201" t="s">
        <v>278</v>
      </c>
      <c r="Z544" s="201"/>
      <c r="AA544" s="201"/>
      <c r="AB544" s="201">
        <v>10</v>
      </c>
      <c r="AC544" s="201">
        <v>6</v>
      </c>
      <c r="AD544" s="201"/>
      <c r="AE544" s="201"/>
      <c r="AF544" s="201"/>
      <c r="AG544" s="201">
        <v>60</v>
      </c>
      <c r="AH544" s="201"/>
      <c r="AI544" s="201" t="s">
        <v>2811</v>
      </c>
      <c r="AJ544" s="204" t="s">
        <v>101</v>
      </c>
      <c r="AK544" s="201"/>
      <c r="AL544" s="201" t="s">
        <v>2812</v>
      </c>
      <c r="AM544" s="201" t="s">
        <v>278</v>
      </c>
      <c r="AN544" s="202">
        <v>45672</v>
      </c>
      <c r="AO544" s="201" t="b">
        <f t="shared" si="17"/>
        <v>1</v>
      </c>
    </row>
    <row r="545" spans="1:43" x14ac:dyDescent="0.2">
      <c r="A545" s="201">
        <v>585</v>
      </c>
      <c r="B545" s="201">
        <v>582</v>
      </c>
      <c r="C545" s="201" t="s">
        <v>2806</v>
      </c>
      <c r="D545" s="201" t="s">
        <v>2807</v>
      </c>
      <c r="E545" s="201"/>
      <c r="F545" s="201" t="s">
        <v>596</v>
      </c>
      <c r="G545" s="201">
        <v>8</v>
      </c>
      <c r="H545" s="201" t="s">
        <v>47</v>
      </c>
      <c r="I545" s="201" t="s">
        <v>278</v>
      </c>
      <c r="J545" s="201" t="s">
        <v>47</v>
      </c>
      <c r="K545" s="201">
        <v>8</v>
      </c>
      <c r="L545" s="203">
        <f t="shared" si="18"/>
        <v>8</v>
      </c>
      <c r="M545" s="202">
        <v>36251</v>
      </c>
      <c r="N545" s="201" t="s">
        <v>108</v>
      </c>
      <c r="O545" s="201" t="s">
        <v>236</v>
      </c>
      <c r="P545" s="201" t="s">
        <v>97</v>
      </c>
      <c r="Q545" s="224" t="s">
        <v>2808</v>
      </c>
      <c r="R545" s="201" t="s">
        <v>3526</v>
      </c>
      <c r="S545" s="201"/>
      <c r="T545" s="201" t="s">
        <v>246</v>
      </c>
      <c r="U545" s="201"/>
      <c r="V545" s="201" t="s">
        <v>2809</v>
      </c>
      <c r="W545" s="201" t="s">
        <v>278</v>
      </c>
      <c r="X545" s="226" t="s">
        <v>2810</v>
      </c>
      <c r="Y545" s="201" t="s">
        <v>278</v>
      </c>
      <c r="Z545" s="201"/>
      <c r="AA545" s="201"/>
      <c r="AB545" s="201">
        <v>10</v>
      </c>
      <c r="AC545" s="201">
        <v>6</v>
      </c>
      <c r="AD545" s="201"/>
      <c r="AE545" s="201"/>
      <c r="AF545" s="201"/>
      <c r="AG545" s="201">
        <v>60</v>
      </c>
      <c r="AH545" s="201"/>
      <c r="AI545" s="201" t="s">
        <v>2811</v>
      </c>
      <c r="AJ545" s="204" t="s">
        <v>101</v>
      </c>
      <c r="AK545" s="201"/>
      <c r="AL545" s="201" t="s">
        <v>2812</v>
      </c>
      <c r="AM545" s="201" t="s">
        <v>278</v>
      </c>
      <c r="AN545" s="202">
        <v>45672</v>
      </c>
      <c r="AO545" s="201" t="b">
        <f t="shared" si="17"/>
        <v>1</v>
      </c>
    </row>
    <row r="546" spans="1:43" x14ac:dyDescent="0.2">
      <c r="A546" s="201">
        <v>588</v>
      </c>
      <c r="B546" s="201">
        <v>585</v>
      </c>
      <c r="C546" s="201" t="s">
        <v>520</v>
      </c>
      <c r="D546" s="201" t="s">
        <v>521</v>
      </c>
      <c r="E546" s="201"/>
      <c r="F546" s="201" t="s">
        <v>235</v>
      </c>
      <c r="G546" s="201">
        <v>850</v>
      </c>
      <c r="H546" s="201" t="s">
        <v>29</v>
      </c>
      <c r="I546" s="201" t="s">
        <v>97</v>
      </c>
      <c r="J546" s="201" t="s">
        <v>43</v>
      </c>
      <c r="K546" s="201">
        <v>1000</v>
      </c>
      <c r="L546" s="203">
        <f t="shared" si="18"/>
        <v>1000</v>
      </c>
      <c r="M546" s="202">
        <v>33909</v>
      </c>
      <c r="N546" s="201" t="s">
        <v>108</v>
      </c>
      <c r="O546" s="201" t="s">
        <v>270</v>
      </c>
      <c r="P546" s="201" t="s">
        <v>97</v>
      </c>
      <c r="Q546" s="224" t="s">
        <v>526</v>
      </c>
      <c r="R546" s="201" t="s">
        <v>527</v>
      </c>
      <c r="S546" s="201"/>
      <c r="T546" s="201" t="s">
        <v>253</v>
      </c>
      <c r="U546" s="201"/>
      <c r="V546" s="201" t="s">
        <v>528</v>
      </c>
      <c r="W546" s="201" t="s">
        <v>97</v>
      </c>
      <c r="X546" s="201" t="s">
        <v>330</v>
      </c>
      <c r="Y546" s="201" t="s">
        <v>278</v>
      </c>
      <c r="Z546" s="201"/>
      <c r="AA546" s="201">
        <v>1</v>
      </c>
      <c r="AB546" s="201">
        <v>3</v>
      </c>
      <c r="AC546" s="201">
        <v>1</v>
      </c>
      <c r="AD546" s="201">
        <v>3</v>
      </c>
      <c r="AE546" s="201">
        <v>3</v>
      </c>
      <c r="AF546" s="201"/>
      <c r="AG546" s="201">
        <v>30</v>
      </c>
      <c r="AH546" s="201"/>
      <c r="AI546" s="201" t="s">
        <v>529</v>
      </c>
      <c r="AJ546" s="204" t="s">
        <v>101</v>
      </c>
      <c r="AK546" s="201" t="s">
        <v>236</v>
      </c>
      <c r="AL546" s="201" t="s">
        <v>525</v>
      </c>
      <c r="AM546" s="201" t="s">
        <v>97</v>
      </c>
      <c r="AN546" s="202">
        <v>45672</v>
      </c>
      <c r="AO546" s="201" t="b">
        <f t="shared" si="17"/>
        <v>0</v>
      </c>
    </row>
    <row r="547" spans="1:43" x14ac:dyDescent="0.2">
      <c r="A547" s="201">
        <v>588</v>
      </c>
      <c r="B547" s="201">
        <v>585</v>
      </c>
      <c r="C547" s="201" t="s">
        <v>520</v>
      </c>
      <c r="D547" s="201" t="s">
        <v>521</v>
      </c>
      <c r="E547" s="201"/>
      <c r="F547" s="201" t="s">
        <v>235</v>
      </c>
      <c r="G547" s="201">
        <v>850</v>
      </c>
      <c r="H547" s="201" t="s">
        <v>29</v>
      </c>
      <c r="I547" s="201" t="s">
        <v>97</v>
      </c>
      <c r="J547" s="201" t="s">
        <v>47</v>
      </c>
      <c r="K547" s="201">
        <v>900</v>
      </c>
      <c r="L547" s="203">
        <f t="shared" si="18"/>
        <v>900</v>
      </c>
      <c r="M547" s="202">
        <v>36617</v>
      </c>
      <c r="N547" s="201" t="s">
        <v>108</v>
      </c>
      <c r="O547" s="201" t="s">
        <v>270</v>
      </c>
      <c r="P547" s="201" t="s">
        <v>97</v>
      </c>
      <c r="Q547" s="224" t="s">
        <v>526</v>
      </c>
      <c r="R547" s="201" t="s">
        <v>530</v>
      </c>
      <c r="S547" s="201"/>
      <c r="T547" s="201" t="s">
        <v>349</v>
      </c>
      <c r="U547" s="201"/>
      <c r="V547" s="201" t="s">
        <v>528</v>
      </c>
      <c r="W547" s="201" t="s">
        <v>97</v>
      </c>
      <c r="X547" s="201" t="s">
        <v>531</v>
      </c>
      <c r="Y547" s="201" t="s">
        <v>278</v>
      </c>
      <c r="Z547" s="201"/>
      <c r="AA547" s="201"/>
      <c r="AB547" s="201">
        <v>3</v>
      </c>
      <c r="AC547" s="201"/>
      <c r="AD547" s="201"/>
      <c r="AE547" s="201"/>
      <c r="AF547" s="201"/>
      <c r="AG547" s="201">
        <v>3</v>
      </c>
      <c r="AH547" s="201"/>
      <c r="AI547" s="201"/>
      <c r="AJ547" s="204" t="s">
        <v>101</v>
      </c>
      <c r="AK547" s="201"/>
      <c r="AL547" s="201" t="s">
        <v>525</v>
      </c>
      <c r="AM547" s="201" t="s">
        <v>97</v>
      </c>
      <c r="AN547" s="202">
        <v>45672</v>
      </c>
      <c r="AO547" s="201" t="b">
        <f t="shared" si="17"/>
        <v>0</v>
      </c>
    </row>
    <row r="548" spans="1:43" x14ac:dyDescent="0.2">
      <c r="A548" s="201">
        <v>588</v>
      </c>
      <c r="B548" s="201">
        <v>585</v>
      </c>
      <c r="C548" s="201" t="s">
        <v>520</v>
      </c>
      <c r="D548" s="201" t="s">
        <v>521</v>
      </c>
      <c r="E548" s="201"/>
      <c r="F548" s="201" t="s">
        <v>235</v>
      </c>
      <c r="G548" s="201">
        <v>850</v>
      </c>
      <c r="H548" s="201" t="s">
        <v>29</v>
      </c>
      <c r="I548" s="201" t="s">
        <v>97</v>
      </c>
      <c r="J548" s="201" t="s">
        <v>29</v>
      </c>
      <c r="K548" s="201">
        <v>850</v>
      </c>
      <c r="L548" s="203">
        <f t="shared" si="18"/>
        <v>850</v>
      </c>
      <c r="M548" s="202">
        <v>40483</v>
      </c>
      <c r="N548" s="201" t="s">
        <v>108</v>
      </c>
      <c r="O548" s="201" t="s">
        <v>270</v>
      </c>
      <c r="P548" s="201" t="s">
        <v>97</v>
      </c>
      <c r="Q548" s="224" t="s">
        <v>522</v>
      </c>
      <c r="R548" s="201" t="s">
        <v>523</v>
      </c>
      <c r="S548" s="201"/>
      <c r="T548" s="201" t="s">
        <v>246</v>
      </c>
      <c r="U548" s="201"/>
      <c r="V548" s="201" t="s">
        <v>524</v>
      </c>
      <c r="W548" s="201" t="s">
        <v>97</v>
      </c>
      <c r="X548" s="201" t="s">
        <v>395</v>
      </c>
      <c r="Y548" s="201" t="s">
        <v>278</v>
      </c>
      <c r="Z548" s="201"/>
      <c r="AA548" s="201"/>
      <c r="AB548" s="201">
        <v>10</v>
      </c>
      <c r="AC548" s="201">
        <v>3</v>
      </c>
      <c r="AD548" s="201"/>
      <c r="AE548" s="201"/>
      <c r="AF548" s="201"/>
      <c r="AG548" s="201">
        <v>30</v>
      </c>
      <c r="AH548" s="201"/>
      <c r="AI548" s="201"/>
      <c r="AJ548" s="204" t="s">
        <v>101</v>
      </c>
      <c r="AK548" s="201"/>
      <c r="AL548" s="201" t="s">
        <v>525</v>
      </c>
      <c r="AM548" s="201" t="s">
        <v>97</v>
      </c>
      <c r="AN548" s="202">
        <v>45672</v>
      </c>
      <c r="AO548" s="201" t="b">
        <f t="shared" si="17"/>
        <v>1</v>
      </c>
    </row>
    <row r="549" spans="1:43" x14ac:dyDescent="0.2">
      <c r="A549" s="201">
        <v>588</v>
      </c>
      <c r="B549" s="201">
        <v>585</v>
      </c>
      <c r="C549" s="201" t="s">
        <v>520</v>
      </c>
      <c r="D549" s="201" t="s">
        <v>521</v>
      </c>
      <c r="E549" s="201"/>
      <c r="F549" s="201" t="s">
        <v>596</v>
      </c>
      <c r="G549" s="201">
        <v>21000</v>
      </c>
      <c r="H549" s="201" t="s">
        <v>29</v>
      </c>
      <c r="I549" s="201" t="s">
        <v>97</v>
      </c>
      <c r="J549" s="201" t="s">
        <v>29</v>
      </c>
      <c r="K549" s="201">
        <v>21000</v>
      </c>
      <c r="L549" s="203">
        <f t="shared" si="18"/>
        <v>21000</v>
      </c>
      <c r="M549" s="202">
        <v>40483</v>
      </c>
      <c r="N549" s="201" t="s">
        <v>108</v>
      </c>
      <c r="O549" s="201" t="s">
        <v>270</v>
      </c>
      <c r="P549" s="201" t="s">
        <v>97</v>
      </c>
      <c r="Q549" s="224" t="s">
        <v>2814</v>
      </c>
      <c r="R549" s="201" t="s">
        <v>2815</v>
      </c>
      <c r="S549" s="201"/>
      <c r="T549" s="201" t="s">
        <v>253</v>
      </c>
      <c r="U549" s="201"/>
      <c r="V549" s="201" t="s">
        <v>2816</v>
      </c>
      <c r="W549" s="201" t="s">
        <v>278</v>
      </c>
      <c r="X549" s="201"/>
      <c r="Y549" s="201" t="s">
        <v>278</v>
      </c>
      <c r="Z549" s="201"/>
      <c r="AA549" s="201">
        <v>1</v>
      </c>
      <c r="AB549" s="201">
        <v>10</v>
      </c>
      <c r="AC549" s="201">
        <v>1</v>
      </c>
      <c r="AD549" s="201"/>
      <c r="AE549" s="201"/>
      <c r="AF549" s="201"/>
      <c r="AG549" s="201">
        <v>10</v>
      </c>
      <c r="AH549" s="201"/>
      <c r="AI549" s="201" t="s">
        <v>2817</v>
      </c>
      <c r="AJ549" s="204" t="s">
        <v>101</v>
      </c>
      <c r="AK549" s="201" t="s">
        <v>2818</v>
      </c>
      <c r="AL549" s="201" t="s">
        <v>525</v>
      </c>
      <c r="AM549" s="201" t="s">
        <v>278</v>
      </c>
      <c r="AN549" s="202">
        <v>45672</v>
      </c>
      <c r="AO549" s="201" t="b">
        <f t="shared" si="17"/>
        <v>1</v>
      </c>
    </row>
    <row r="550" spans="1:43" x14ac:dyDescent="0.2">
      <c r="A550" s="201">
        <v>588</v>
      </c>
      <c r="B550" s="201">
        <v>585</v>
      </c>
      <c r="C550" s="201" t="s">
        <v>520</v>
      </c>
      <c r="D550" s="201" t="s">
        <v>521</v>
      </c>
      <c r="E550" s="201"/>
      <c r="F550" s="201" t="s">
        <v>596</v>
      </c>
      <c r="G550" s="201">
        <v>21000</v>
      </c>
      <c r="H550" s="201" t="s">
        <v>29</v>
      </c>
      <c r="I550" s="201" t="s">
        <v>97</v>
      </c>
      <c r="J550" s="201" t="s">
        <v>47</v>
      </c>
      <c r="K550" s="201">
        <v>21000</v>
      </c>
      <c r="L550" s="203">
        <f t="shared" si="18"/>
        <v>21000</v>
      </c>
      <c r="M550" s="202">
        <v>36251</v>
      </c>
      <c r="N550" s="201" t="s">
        <v>108</v>
      </c>
      <c r="O550" s="201" t="s">
        <v>258</v>
      </c>
      <c r="P550" s="201" t="s">
        <v>97</v>
      </c>
      <c r="Q550" s="224" t="s">
        <v>2819</v>
      </c>
      <c r="R550" s="201" t="s">
        <v>2820</v>
      </c>
      <c r="S550" s="201"/>
      <c r="T550" s="201" t="s">
        <v>253</v>
      </c>
      <c r="U550" s="201"/>
      <c r="V550" s="201" t="s">
        <v>784</v>
      </c>
      <c r="W550" s="201" t="s">
        <v>278</v>
      </c>
      <c r="X550" s="201"/>
      <c r="Y550" s="201" t="s">
        <v>278</v>
      </c>
      <c r="Z550" s="201"/>
      <c r="AA550" s="201"/>
      <c r="AB550" s="201">
        <v>10</v>
      </c>
      <c r="AC550" s="201"/>
      <c r="AD550" s="201"/>
      <c r="AE550" s="201"/>
      <c r="AF550" s="201"/>
      <c r="AG550" s="201">
        <v>10</v>
      </c>
      <c r="AH550" s="201"/>
      <c r="AI550" s="201"/>
      <c r="AJ550" s="204" t="s">
        <v>101</v>
      </c>
      <c r="AK550" s="201"/>
      <c r="AL550" s="201" t="s">
        <v>525</v>
      </c>
      <c r="AM550" s="201" t="s">
        <v>278</v>
      </c>
      <c r="AN550" s="202">
        <v>45672</v>
      </c>
      <c r="AO550" s="201" t="b">
        <f t="shared" si="17"/>
        <v>0</v>
      </c>
    </row>
    <row r="551" spans="1:43" x14ac:dyDescent="0.2">
      <c r="A551" s="201">
        <v>588</v>
      </c>
      <c r="B551" s="201">
        <v>585</v>
      </c>
      <c r="C551" s="201" t="s">
        <v>520</v>
      </c>
      <c r="D551" s="201" t="s">
        <v>521</v>
      </c>
      <c r="E551" s="201"/>
      <c r="F551" s="201" t="s">
        <v>596</v>
      </c>
      <c r="G551" s="201">
        <v>21000</v>
      </c>
      <c r="H551" s="201" t="s">
        <v>29</v>
      </c>
      <c r="I551" s="201" t="s">
        <v>97</v>
      </c>
      <c r="J551" s="201" t="s">
        <v>47</v>
      </c>
      <c r="K551" s="201">
        <v>21000</v>
      </c>
      <c r="L551" s="203">
        <f t="shared" ref="L551:L582" si="19">IF(K551="--","--",ROUND(K551,2-(1+INT(LOG10(ABS(K551))))))</f>
        <v>21000</v>
      </c>
      <c r="M551" s="202">
        <v>36251</v>
      </c>
      <c r="N551" s="201" t="s">
        <v>108</v>
      </c>
      <c r="O551" s="201" t="s">
        <v>236</v>
      </c>
      <c r="P551" s="201" t="s">
        <v>97</v>
      </c>
      <c r="Q551" s="224" t="s">
        <v>2819</v>
      </c>
      <c r="R551" s="201" t="s">
        <v>2820</v>
      </c>
      <c r="S551" s="201"/>
      <c r="T551" s="201" t="s">
        <v>253</v>
      </c>
      <c r="U551" s="201"/>
      <c r="V551" s="201" t="s">
        <v>784</v>
      </c>
      <c r="W551" s="201" t="s">
        <v>278</v>
      </c>
      <c r="X551" s="201"/>
      <c r="Y551" s="201" t="s">
        <v>278</v>
      </c>
      <c r="Z551" s="201"/>
      <c r="AA551" s="201"/>
      <c r="AB551" s="201">
        <v>10</v>
      </c>
      <c r="AC551" s="201"/>
      <c r="AD551" s="201"/>
      <c r="AE551" s="201"/>
      <c r="AF551" s="201"/>
      <c r="AG551" s="201">
        <v>10</v>
      </c>
      <c r="AH551" s="201"/>
      <c r="AI551" s="201"/>
      <c r="AJ551" s="204" t="s">
        <v>101</v>
      </c>
      <c r="AK551" s="201"/>
      <c r="AL551" s="201" t="s">
        <v>525</v>
      </c>
      <c r="AM551" s="201" t="s">
        <v>278</v>
      </c>
      <c r="AN551" s="202">
        <v>45672</v>
      </c>
      <c r="AO551" s="201" t="b">
        <f t="shared" si="17"/>
        <v>0</v>
      </c>
    </row>
    <row r="552" spans="1:43" x14ac:dyDescent="0.2">
      <c r="A552" s="201">
        <v>591</v>
      </c>
      <c r="B552" s="201">
        <v>591</v>
      </c>
      <c r="C552" s="201" t="s">
        <v>2827</v>
      </c>
      <c r="D552" s="201" t="s">
        <v>2828</v>
      </c>
      <c r="E552" s="201"/>
      <c r="F552" s="201" t="s">
        <v>235</v>
      </c>
      <c r="G552" s="201">
        <v>1</v>
      </c>
      <c r="H552" s="201" t="s">
        <v>47</v>
      </c>
      <c r="I552" s="201" t="s">
        <v>278</v>
      </c>
      <c r="J552" s="201" t="s">
        <v>47</v>
      </c>
      <c r="K552" s="201">
        <v>1</v>
      </c>
      <c r="L552" s="203">
        <f t="shared" si="19"/>
        <v>1</v>
      </c>
      <c r="M552" s="202">
        <v>37226</v>
      </c>
      <c r="N552" s="201" t="s">
        <v>734</v>
      </c>
      <c r="O552" s="201" t="s">
        <v>236</v>
      </c>
      <c r="P552" s="201" t="s">
        <v>97</v>
      </c>
      <c r="Q552" s="224" t="s">
        <v>2829</v>
      </c>
      <c r="R552" s="201" t="s">
        <v>2830</v>
      </c>
      <c r="S552" s="201"/>
      <c r="T552" s="201" t="s">
        <v>246</v>
      </c>
      <c r="U552" s="201"/>
      <c r="V552" s="201" t="s">
        <v>2831</v>
      </c>
      <c r="W552" s="201" t="s">
        <v>278</v>
      </c>
      <c r="X552" s="201" t="s">
        <v>3528</v>
      </c>
      <c r="Y552" s="201" t="s">
        <v>278</v>
      </c>
      <c r="Z552" s="201" t="s">
        <v>2417</v>
      </c>
      <c r="AA552" s="201">
        <v>3</v>
      </c>
      <c r="AB552" s="201">
        <v>10</v>
      </c>
      <c r="AC552" s="201">
        <v>3</v>
      </c>
      <c r="AD552" s="201">
        <v>3</v>
      </c>
      <c r="AE552" s="201">
        <v>1</v>
      </c>
      <c r="AF552" s="201"/>
      <c r="AG552" s="201">
        <v>300</v>
      </c>
      <c r="AH552" s="201"/>
      <c r="AI552" s="201" t="s">
        <v>2832</v>
      </c>
      <c r="AJ552" s="204" t="s">
        <v>101</v>
      </c>
      <c r="AK552" s="201"/>
      <c r="AL552" s="201" t="s">
        <v>2833</v>
      </c>
      <c r="AM552" s="201" t="s">
        <v>278</v>
      </c>
      <c r="AN552" s="202">
        <v>45672</v>
      </c>
      <c r="AO552" s="201" t="b">
        <f t="shared" si="17"/>
        <v>1</v>
      </c>
    </row>
    <row r="553" spans="1:43" x14ac:dyDescent="0.2">
      <c r="A553" s="201">
        <v>591</v>
      </c>
      <c r="B553" s="201">
        <v>591</v>
      </c>
      <c r="C553" s="201" t="s">
        <v>2827</v>
      </c>
      <c r="D553" s="201" t="s">
        <v>2828</v>
      </c>
      <c r="E553" s="201"/>
      <c r="F553" s="201" t="s">
        <v>596</v>
      </c>
      <c r="G553" s="201">
        <v>120</v>
      </c>
      <c r="H553" s="201" t="s">
        <v>47</v>
      </c>
      <c r="I553" s="201" t="s">
        <v>278</v>
      </c>
      <c r="J553" s="201" t="s">
        <v>47</v>
      </c>
      <c r="K553" s="201">
        <v>120</v>
      </c>
      <c r="L553" s="203">
        <f t="shared" si="19"/>
        <v>120</v>
      </c>
      <c r="M553" s="202">
        <v>36251</v>
      </c>
      <c r="N553" s="201" t="s">
        <v>108</v>
      </c>
      <c r="O553" s="201" t="s">
        <v>236</v>
      </c>
      <c r="P553" s="201" t="s">
        <v>97</v>
      </c>
      <c r="Q553" s="224" t="s">
        <v>2834</v>
      </c>
      <c r="R553" s="201" t="s">
        <v>2835</v>
      </c>
      <c r="S553" s="201"/>
      <c r="T553" s="201" t="s">
        <v>253</v>
      </c>
      <c r="U553" s="201"/>
      <c r="V553" s="201" t="s">
        <v>2583</v>
      </c>
      <c r="W553" s="201" t="s">
        <v>97</v>
      </c>
      <c r="X553" s="226" t="s">
        <v>2836</v>
      </c>
      <c r="Y553" s="201" t="s">
        <v>278</v>
      </c>
      <c r="Z553" s="201"/>
      <c r="AA553" s="201">
        <v>1</v>
      </c>
      <c r="AB553" s="201">
        <v>1</v>
      </c>
      <c r="AC553" s="201">
        <v>1</v>
      </c>
      <c r="AD553" s="201">
        <v>1</v>
      </c>
      <c r="AE553" s="201">
        <v>1</v>
      </c>
      <c r="AF553" s="201"/>
      <c r="AG553" s="201">
        <v>1</v>
      </c>
      <c r="AH553" s="201"/>
      <c r="AI553" s="201" t="s">
        <v>2837</v>
      </c>
      <c r="AJ553" s="204" t="s">
        <v>101</v>
      </c>
      <c r="AK553" s="201" t="s">
        <v>1776</v>
      </c>
      <c r="AL553" s="201" t="s">
        <v>2833</v>
      </c>
      <c r="AM553" s="201" t="s">
        <v>278</v>
      </c>
      <c r="AN553" s="202">
        <v>45672</v>
      </c>
      <c r="AO553" s="201" t="b">
        <f t="shared" si="17"/>
        <v>1</v>
      </c>
    </row>
    <row r="554" spans="1:43" x14ac:dyDescent="0.2">
      <c r="A554" s="201">
        <v>592</v>
      </c>
      <c r="B554" s="201">
        <v>588</v>
      </c>
      <c r="C554" s="201" t="s">
        <v>2821</v>
      </c>
      <c r="D554" s="201" t="s">
        <v>2822</v>
      </c>
      <c r="E554" s="201"/>
      <c r="F554" s="201" t="s">
        <v>596</v>
      </c>
      <c r="G554" s="201">
        <v>0.7</v>
      </c>
      <c r="H554" s="201" t="s">
        <v>29</v>
      </c>
      <c r="I554" s="201" t="s">
        <v>278</v>
      </c>
      <c r="J554" s="201" t="s">
        <v>29</v>
      </c>
      <c r="K554" s="201">
        <v>0.7</v>
      </c>
      <c r="L554" s="203">
        <f t="shared" si="19"/>
        <v>0.7</v>
      </c>
      <c r="M554" s="202">
        <v>37865</v>
      </c>
      <c r="N554" s="201" t="s">
        <v>108</v>
      </c>
      <c r="O554" s="201" t="s">
        <v>258</v>
      </c>
      <c r="P554" s="201" t="s">
        <v>97</v>
      </c>
      <c r="Q554" s="224" t="s">
        <v>2823</v>
      </c>
      <c r="R554" s="201" t="s">
        <v>3527</v>
      </c>
      <c r="S554" s="201"/>
      <c r="T554" s="201" t="s">
        <v>246</v>
      </c>
      <c r="U554" s="201"/>
      <c r="V554" s="201" t="s">
        <v>2824</v>
      </c>
      <c r="W554" s="201" t="s">
        <v>97</v>
      </c>
      <c r="X554" s="201" t="s">
        <v>834</v>
      </c>
      <c r="Y554" s="201" t="s">
        <v>278</v>
      </c>
      <c r="Z554" s="201"/>
      <c r="AA554" s="201">
        <v>1</v>
      </c>
      <c r="AB554" s="201">
        <v>10</v>
      </c>
      <c r="AC554" s="201">
        <v>3</v>
      </c>
      <c r="AD554" s="201">
        <v>1</v>
      </c>
      <c r="AE554" s="201">
        <v>1</v>
      </c>
      <c r="AF554" s="201"/>
      <c r="AG554" s="201">
        <v>30</v>
      </c>
      <c r="AH554" s="201"/>
      <c r="AI554" s="201"/>
      <c r="AJ554" s="204" t="s">
        <v>101</v>
      </c>
      <c r="AK554" s="201" t="s">
        <v>2825</v>
      </c>
      <c r="AL554" s="201" t="s">
        <v>2826</v>
      </c>
      <c r="AM554" s="201" t="s">
        <v>278</v>
      </c>
      <c r="AN554" s="202">
        <v>45672</v>
      </c>
      <c r="AO554" s="201" t="b">
        <f t="shared" si="17"/>
        <v>1</v>
      </c>
    </row>
    <row r="555" spans="1:43" x14ac:dyDescent="0.2">
      <c r="A555" s="201">
        <v>594</v>
      </c>
      <c r="B555" s="224" t="s">
        <v>76</v>
      </c>
      <c r="C555" s="201" t="s">
        <v>3002</v>
      </c>
      <c r="D555" s="201" t="s">
        <v>3003</v>
      </c>
      <c r="E555" s="201"/>
      <c r="F555" s="201" t="s">
        <v>596</v>
      </c>
      <c r="G555" s="201">
        <v>3100</v>
      </c>
      <c r="H555" s="201" t="s">
        <v>34</v>
      </c>
      <c r="I555" s="201" t="s">
        <v>278</v>
      </c>
      <c r="J555" s="201" t="s">
        <v>34</v>
      </c>
      <c r="K555" s="203">
        <v>3100</v>
      </c>
      <c r="L555" s="203">
        <f t="shared" si="19"/>
        <v>3100</v>
      </c>
      <c r="M555" s="202">
        <v>43952</v>
      </c>
      <c r="N555" s="201" t="s">
        <v>760</v>
      </c>
      <c r="O555" s="201" t="s">
        <v>270</v>
      </c>
      <c r="P555" s="201" t="s">
        <v>97</v>
      </c>
      <c r="Q555" s="224" t="s">
        <v>3004</v>
      </c>
      <c r="R555" s="201" t="s">
        <v>3005</v>
      </c>
      <c r="S555" s="201"/>
      <c r="T555" s="201" t="s">
        <v>253</v>
      </c>
      <c r="U555" s="201"/>
      <c r="V555" s="201" t="s">
        <v>3006</v>
      </c>
      <c r="W555" s="201" t="s">
        <v>97</v>
      </c>
      <c r="X555" s="201" t="s">
        <v>612</v>
      </c>
      <c r="Y555" s="201" t="s">
        <v>97</v>
      </c>
      <c r="Z555" s="201" t="s">
        <v>3007</v>
      </c>
      <c r="AA555" s="201">
        <v>3</v>
      </c>
      <c r="AB555" s="201">
        <v>10</v>
      </c>
      <c r="AC555" s="201"/>
      <c r="AD555" s="201"/>
      <c r="AE555" s="201">
        <v>3</v>
      </c>
      <c r="AF555" s="201"/>
      <c r="AG555" s="201">
        <v>100</v>
      </c>
      <c r="AH555" s="201"/>
      <c r="AI555" s="201" t="s">
        <v>3008</v>
      </c>
      <c r="AJ555" s="204" t="s">
        <v>101</v>
      </c>
      <c r="AK555" s="201"/>
      <c r="AL555" s="201" t="s">
        <v>3009</v>
      </c>
      <c r="AM555" s="201" t="s">
        <v>97</v>
      </c>
      <c r="AN555" s="202">
        <v>45859</v>
      </c>
      <c r="AO555" s="201" t="b">
        <f t="shared" si="17"/>
        <v>1</v>
      </c>
    </row>
    <row r="556" spans="1:43" x14ac:dyDescent="0.2">
      <c r="A556" s="201">
        <v>594</v>
      </c>
      <c r="B556" s="224" t="s">
        <v>76</v>
      </c>
      <c r="C556" s="201" t="s">
        <v>3002</v>
      </c>
      <c r="D556" s="201" t="s">
        <v>3003</v>
      </c>
      <c r="E556" s="201"/>
      <c r="F556" s="201" t="s">
        <v>235</v>
      </c>
      <c r="G556" s="201">
        <v>50</v>
      </c>
      <c r="H556" s="201" t="s">
        <v>34</v>
      </c>
      <c r="I556" s="201" t="s">
        <v>278</v>
      </c>
      <c r="J556" s="201" t="s">
        <v>34</v>
      </c>
      <c r="K556" s="201">
        <v>50</v>
      </c>
      <c r="L556" s="203">
        <f t="shared" si="19"/>
        <v>50</v>
      </c>
      <c r="M556" s="202">
        <v>43952</v>
      </c>
      <c r="N556" s="201" t="s">
        <v>98</v>
      </c>
      <c r="O556" s="201" t="s">
        <v>270</v>
      </c>
      <c r="P556" s="201" t="s">
        <v>97</v>
      </c>
      <c r="Q556" s="224" t="s">
        <v>3010</v>
      </c>
      <c r="R556" s="201" t="s">
        <v>3011</v>
      </c>
      <c r="S556" s="201"/>
      <c r="T556" s="201" t="s">
        <v>239</v>
      </c>
      <c r="U556" s="201" t="s">
        <v>3012</v>
      </c>
      <c r="V556" s="201" t="s">
        <v>240</v>
      </c>
      <c r="W556" s="201" t="s">
        <v>97</v>
      </c>
      <c r="X556" s="201" t="s">
        <v>241</v>
      </c>
      <c r="Y556" s="201" t="s">
        <v>278</v>
      </c>
      <c r="Z556" s="201"/>
      <c r="AA556" s="201">
        <v>10</v>
      </c>
      <c r="AB556" s="201">
        <v>10</v>
      </c>
      <c r="AC556" s="201"/>
      <c r="AD556" s="201"/>
      <c r="AE556" s="201">
        <v>3</v>
      </c>
      <c r="AF556" s="201"/>
      <c r="AG556" s="201">
        <v>300</v>
      </c>
      <c r="AH556" s="201"/>
      <c r="AI556" s="201" t="s">
        <v>3013</v>
      </c>
      <c r="AJ556" s="205" t="s">
        <v>101</v>
      </c>
      <c r="AK556" s="201"/>
      <c r="AL556" s="201" t="s">
        <v>3009</v>
      </c>
      <c r="AM556" s="201" t="s">
        <v>97</v>
      </c>
      <c r="AN556" s="202">
        <v>45859</v>
      </c>
      <c r="AO556" s="201" t="b">
        <f t="shared" si="17"/>
        <v>1</v>
      </c>
      <c r="AP556" s="227"/>
      <c r="AQ556" s="227"/>
    </row>
    <row r="557" spans="1:43" x14ac:dyDescent="0.2">
      <c r="A557" s="201">
        <v>597</v>
      </c>
      <c r="B557" s="201">
        <v>488</v>
      </c>
      <c r="C557" s="201" t="s">
        <v>1439</v>
      </c>
      <c r="D557" s="201" t="s">
        <v>1440</v>
      </c>
      <c r="E557" s="201"/>
      <c r="F557" s="201" t="s">
        <v>235</v>
      </c>
      <c r="G557" s="201">
        <v>41</v>
      </c>
      <c r="H557" s="201" t="s">
        <v>29</v>
      </c>
      <c r="I557" s="201" t="s">
        <v>97</v>
      </c>
      <c r="J557" s="201" t="s">
        <v>29</v>
      </c>
      <c r="K557" s="201">
        <v>41</v>
      </c>
      <c r="L557" s="203">
        <f t="shared" si="19"/>
        <v>41</v>
      </c>
      <c r="M557" s="202">
        <v>43617</v>
      </c>
      <c r="N557" s="201" t="s">
        <v>108</v>
      </c>
      <c r="O557" s="201" t="s">
        <v>270</v>
      </c>
      <c r="P557" s="201" t="s">
        <v>97</v>
      </c>
      <c r="Q557" s="224" t="s">
        <v>2838</v>
      </c>
      <c r="R557" s="201" t="s">
        <v>2839</v>
      </c>
      <c r="S557" s="201"/>
      <c r="T557" s="201" t="s">
        <v>246</v>
      </c>
      <c r="U557" s="201"/>
      <c r="V557" s="201" t="s">
        <v>2840</v>
      </c>
      <c r="W557" s="201" t="s">
        <v>97</v>
      </c>
      <c r="X557" s="201" t="s">
        <v>395</v>
      </c>
      <c r="Y557" s="201" t="s">
        <v>278</v>
      </c>
      <c r="Z557" s="201"/>
      <c r="AA557" s="201">
        <v>1</v>
      </c>
      <c r="AB557" s="201">
        <v>10</v>
      </c>
      <c r="AC557" s="201">
        <v>10</v>
      </c>
      <c r="AD557" s="201">
        <v>1</v>
      </c>
      <c r="AE557" s="201">
        <v>3</v>
      </c>
      <c r="AF557" s="201"/>
      <c r="AG557" s="201">
        <v>300</v>
      </c>
      <c r="AH557" s="201"/>
      <c r="AI557" s="201" t="s">
        <v>2841</v>
      </c>
      <c r="AJ557" s="204" t="s">
        <v>101</v>
      </c>
      <c r="AK557" s="201" t="s">
        <v>2842</v>
      </c>
      <c r="AL557" s="201" t="s">
        <v>1443</v>
      </c>
      <c r="AM557" s="201" t="s">
        <v>278</v>
      </c>
      <c r="AN557" s="202">
        <v>45672</v>
      </c>
      <c r="AO557" s="201" t="b">
        <f t="shared" si="17"/>
        <v>1</v>
      </c>
    </row>
    <row r="558" spans="1:43" x14ac:dyDescent="0.2">
      <c r="A558" s="201">
        <v>597</v>
      </c>
      <c r="B558" s="201">
        <v>488</v>
      </c>
      <c r="C558" s="201" t="s">
        <v>1439</v>
      </c>
      <c r="D558" s="201" t="s">
        <v>1440</v>
      </c>
      <c r="E558" s="201"/>
      <c r="F558" s="201" t="s">
        <v>235</v>
      </c>
      <c r="G558" s="201">
        <v>41</v>
      </c>
      <c r="H558" s="201" t="s">
        <v>29</v>
      </c>
      <c r="I558" s="201" t="s">
        <v>97</v>
      </c>
      <c r="J558" s="201" t="s">
        <v>43</v>
      </c>
      <c r="K558" s="201">
        <v>40</v>
      </c>
      <c r="L558" s="203">
        <f t="shared" si="19"/>
        <v>40</v>
      </c>
      <c r="M558" s="202">
        <v>40949</v>
      </c>
      <c r="N558" s="201" t="s">
        <v>108</v>
      </c>
      <c r="O558" s="201" t="s">
        <v>270</v>
      </c>
      <c r="P558" s="201" t="s">
        <v>97</v>
      </c>
      <c r="Q558" s="224" t="s">
        <v>2843</v>
      </c>
      <c r="R558" s="201" t="s">
        <v>2844</v>
      </c>
      <c r="S558" s="201"/>
      <c r="T558" s="201" t="s">
        <v>246</v>
      </c>
      <c r="U558" s="201"/>
      <c r="V558" s="201" t="s">
        <v>2845</v>
      </c>
      <c r="W558" s="201" t="s">
        <v>97</v>
      </c>
      <c r="X558" s="201" t="s">
        <v>330</v>
      </c>
      <c r="Y558" s="201" t="s">
        <v>278</v>
      </c>
      <c r="Z558" s="201"/>
      <c r="AA558" s="201"/>
      <c r="AB558" s="201">
        <v>10</v>
      </c>
      <c r="AC558" s="201">
        <v>10</v>
      </c>
      <c r="AD558" s="201"/>
      <c r="AE558" s="201">
        <v>10</v>
      </c>
      <c r="AF558" s="201"/>
      <c r="AG558" s="201">
        <v>1000</v>
      </c>
      <c r="AH558" s="201"/>
      <c r="AI558" s="201" t="s">
        <v>2846</v>
      </c>
      <c r="AJ558" s="204" t="s">
        <v>101</v>
      </c>
      <c r="AK558" s="201"/>
      <c r="AL558" s="201" t="s">
        <v>1443</v>
      </c>
      <c r="AM558" s="201" t="s">
        <v>278</v>
      </c>
      <c r="AN558" s="202">
        <v>45672</v>
      </c>
      <c r="AO558" s="201" t="b">
        <f t="shared" si="17"/>
        <v>0</v>
      </c>
    </row>
    <row r="559" spans="1:43" x14ac:dyDescent="0.2">
      <c r="A559" s="201">
        <v>597</v>
      </c>
      <c r="B559" s="201">
        <v>488</v>
      </c>
      <c r="C559" s="201" t="s">
        <v>1439</v>
      </c>
      <c r="D559" s="201" t="s">
        <v>1440</v>
      </c>
      <c r="E559" s="201"/>
      <c r="F559" s="201" t="s">
        <v>235</v>
      </c>
      <c r="G559" s="201">
        <v>41</v>
      </c>
      <c r="H559" s="201" t="s">
        <v>29</v>
      </c>
      <c r="I559" s="201" t="s">
        <v>97</v>
      </c>
      <c r="J559" s="201" t="s">
        <v>47</v>
      </c>
      <c r="K559" s="201">
        <v>35</v>
      </c>
      <c r="L559" s="203">
        <f t="shared" si="19"/>
        <v>35</v>
      </c>
      <c r="M559" s="202">
        <v>33512</v>
      </c>
      <c r="N559" s="201"/>
      <c r="O559" s="201" t="s">
        <v>368</v>
      </c>
      <c r="P559" s="201" t="s">
        <v>97</v>
      </c>
      <c r="Q559" s="224"/>
      <c r="R559" s="201" t="s">
        <v>2847</v>
      </c>
      <c r="S559" s="201"/>
      <c r="T559" s="201"/>
      <c r="U559" s="201"/>
      <c r="V559" s="201"/>
      <c r="W559" s="201"/>
      <c r="X559" s="201"/>
      <c r="Y559" s="201"/>
      <c r="Z559" s="201"/>
      <c r="AA559" s="201"/>
      <c r="AB559" s="201"/>
      <c r="AC559" s="201"/>
      <c r="AD559" s="201"/>
      <c r="AE559" s="201"/>
      <c r="AF559" s="201"/>
      <c r="AG559" s="201"/>
      <c r="AH559" s="201"/>
      <c r="AI559" s="201"/>
      <c r="AJ559" s="204" t="s">
        <v>101</v>
      </c>
      <c r="AK559" s="201"/>
      <c r="AL559" s="201" t="s">
        <v>1443</v>
      </c>
      <c r="AM559" s="201" t="s">
        <v>278</v>
      </c>
      <c r="AN559" s="202">
        <v>45672</v>
      </c>
      <c r="AO559" s="201" t="b">
        <f t="shared" si="17"/>
        <v>0</v>
      </c>
    </row>
    <row r="560" spans="1:43" x14ac:dyDescent="0.2">
      <c r="A560" s="201">
        <v>597</v>
      </c>
      <c r="B560" s="201">
        <v>488</v>
      </c>
      <c r="C560" s="201" t="s">
        <v>1439</v>
      </c>
      <c r="D560" s="201" t="s">
        <v>1440</v>
      </c>
      <c r="E560" s="201"/>
      <c r="F560" s="201" t="s">
        <v>235</v>
      </c>
      <c r="G560" s="201">
        <v>41</v>
      </c>
      <c r="H560" s="201" t="s">
        <v>29</v>
      </c>
      <c r="I560" s="201" t="s">
        <v>97</v>
      </c>
      <c r="J560" s="201" t="s">
        <v>47</v>
      </c>
      <c r="K560" s="201">
        <v>35</v>
      </c>
      <c r="L560" s="203">
        <f t="shared" si="19"/>
        <v>35</v>
      </c>
      <c r="M560" s="202">
        <v>33512</v>
      </c>
      <c r="N560" s="201"/>
      <c r="O560" s="201" t="s">
        <v>363</v>
      </c>
      <c r="P560" s="201" t="s">
        <v>97</v>
      </c>
      <c r="Q560" s="224"/>
      <c r="R560" s="201" t="s">
        <v>2847</v>
      </c>
      <c r="S560" s="201"/>
      <c r="T560" s="201"/>
      <c r="U560" s="201"/>
      <c r="V560" s="201"/>
      <c r="W560" s="201"/>
      <c r="X560" s="201"/>
      <c r="Y560" s="201"/>
      <c r="Z560" s="201"/>
      <c r="AA560" s="201"/>
      <c r="AB560" s="201"/>
      <c r="AC560" s="201"/>
      <c r="AD560" s="201"/>
      <c r="AE560" s="201"/>
      <c r="AF560" s="201"/>
      <c r="AG560" s="201"/>
      <c r="AH560" s="201"/>
      <c r="AI560" s="201"/>
      <c r="AJ560" s="204" t="s">
        <v>101</v>
      </c>
      <c r="AK560" s="201"/>
      <c r="AL560" s="201" t="s">
        <v>1443</v>
      </c>
      <c r="AM560" s="201" t="s">
        <v>278</v>
      </c>
      <c r="AN560" s="202">
        <v>45672</v>
      </c>
      <c r="AO560" s="201" t="b">
        <f t="shared" si="17"/>
        <v>0</v>
      </c>
    </row>
    <row r="561" spans="1:41" x14ac:dyDescent="0.2">
      <c r="A561" s="201">
        <v>597</v>
      </c>
      <c r="B561" s="201">
        <v>488</v>
      </c>
      <c r="C561" s="201" t="s">
        <v>1439</v>
      </c>
      <c r="D561" s="201" t="s">
        <v>1440</v>
      </c>
      <c r="E561" s="201"/>
      <c r="F561" s="201" t="s">
        <v>596</v>
      </c>
      <c r="G561" s="201">
        <v>41</v>
      </c>
      <c r="H561" s="201" t="s">
        <v>29</v>
      </c>
      <c r="I561" s="201" t="s">
        <v>97</v>
      </c>
      <c r="J561" s="201" t="s">
        <v>29</v>
      </c>
      <c r="K561" s="201">
        <v>41</v>
      </c>
      <c r="L561" s="203">
        <f t="shared" si="19"/>
        <v>41</v>
      </c>
      <c r="M561" s="202">
        <v>43617</v>
      </c>
      <c r="N561" s="201" t="s">
        <v>108</v>
      </c>
      <c r="O561" s="201" t="s">
        <v>270</v>
      </c>
      <c r="P561" s="201" t="s">
        <v>97</v>
      </c>
      <c r="Q561" s="224" t="s">
        <v>2848</v>
      </c>
      <c r="R561" s="201" t="s">
        <v>2849</v>
      </c>
      <c r="S561" s="201"/>
      <c r="T561" s="201" t="s">
        <v>246</v>
      </c>
      <c r="U561" s="201"/>
      <c r="V561" s="201" t="s">
        <v>2850</v>
      </c>
      <c r="W561" s="201" t="s">
        <v>97</v>
      </c>
      <c r="X561" s="201" t="s">
        <v>395</v>
      </c>
      <c r="Y561" s="201" t="s">
        <v>278</v>
      </c>
      <c r="Z561" s="201"/>
      <c r="AA561" s="201">
        <v>1</v>
      </c>
      <c r="AB561" s="201">
        <v>10</v>
      </c>
      <c r="AC561" s="201">
        <v>10</v>
      </c>
      <c r="AD561" s="201">
        <v>1</v>
      </c>
      <c r="AE561" s="201">
        <v>3</v>
      </c>
      <c r="AF561" s="201"/>
      <c r="AG561" s="201">
        <v>300</v>
      </c>
      <c r="AH561" s="201"/>
      <c r="AI561" s="201" t="s">
        <v>2851</v>
      </c>
      <c r="AJ561" s="204" t="s">
        <v>101</v>
      </c>
      <c r="AK561" s="201" t="s">
        <v>2269</v>
      </c>
      <c r="AL561" s="201" t="s">
        <v>1443</v>
      </c>
      <c r="AM561" s="201" t="s">
        <v>278</v>
      </c>
      <c r="AN561" s="202">
        <v>45672</v>
      </c>
      <c r="AO561" s="201" t="b">
        <f t="shared" si="17"/>
        <v>1</v>
      </c>
    </row>
    <row r="562" spans="1:41" x14ac:dyDescent="0.2">
      <c r="A562" s="201">
        <v>597</v>
      </c>
      <c r="B562" s="201">
        <v>488</v>
      </c>
      <c r="C562" s="201" t="s">
        <v>1439</v>
      </c>
      <c r="D562" s="201" t="s">
        <v>1440</v>
      </c>
      <c r="E562" s="201"/>
      <c r="F562" s="201" t="s">
        <v>596</v>
      </c>
      <c r="G562" s="201">
        <v>41</v>
      </c>
      <c r="H562" s="201" t="s">
        <v>29</v>
      </c>
      <c r="I562" s="201" t="s">
        <v>97</v>
      </c>
      <c r="J562" s="201" t="s">
        <v>47</v>
      </c>
      <c r="K562" s="201">
        <v>20000</v>
      </c>
      <c r="L562" s="203">
        <f t="shared" si="19"/>
        <v>20000</v>
      </c>
      <c r="M562" s="202">
        <v>36251</v>
      </c>
      <c r="N562" s="201" t="s">
        <v>108</v>
      </c>
      <c r="O562" s="201" t="s">
        <v>270</v>
      </c>
      <c r="P562" s="201" t="s">
        <v>97</v>
      </c>
      <c r="Q562" s="224" t="s">
        <v>2852</v>
      </c>
      <c r="R562" s="201" t="s">
        <v>2853</v>
      </c>
      <c r="S562" s="201"/>
      <c r="T562" s="201" t="s">
        <v>246</v>
      </c>
      <c r="U562" s="201"/>
      <c r="V562" s="201" t="s">
        <v>2134</v>
      </c>
      <c r="W562" s="201" t="s">
        <v>97</v>
      </c>
      <c r="X562" s="201" t="s">
        <v>2854</v>
      </c>
      <c r="Y562" s="201" t="s">
        <v>278</v>
      </c>
      <c r="Z562" s="201"/>
      <c r="AA562" s="201"/>
      <c r="AB562" s="201">
        <v>10</v>
      </c>
      <c r="AC562" s="201">
        <v>6</v>
      </c>
      <c r="AD562" s="201"/>
      <c r="AE562" s="201"/>
      <c r="AF562" s="201"/>
      <c r="AG562" s="201">
        <v>60</v>
      </c>
      <c r="AH562" s="201"/>
      <c r="AI562" s="201"/>
      <c r="AJ562" s="204" t="s">
        <v>101</v>
      </c>
      <c r="AK562" s="201"/>
      <c r="AL562" s="201" t="s">
        <v>1443</v>
      </c>
      <c r="AM562" s="201" t="s">
        <v>278</v>
      </c>
      <c r="AN562" s="202">
        <v>45672</v>
      </c>
      <c r="AO562" s="201" t="b">
        <f t="shared" si="17"/>
        <v>0</v>
      </c>
    </row>
    <row r="563" spans="1:41" x14ac:dyDescent="0.2">
      <c r="A563" s="201">
        <v>597</v>
      </c>
      <c r="B563" s="201">
        <v>488</v>
      </c>
      <c r="C563" s="201" t="s">
        <v>1439</v>
      </c>
      <c r="D563" s="201" t="s">
        <v>1440</v>
      </c>
      <c r="E563" s="201"/>
      <c r="F563" s="201" t="s">
        <v>596</v>
      </c>
      <c r="G563" s="201">
        <v>41</v>
      </c>
      <c r="H563" s="201" t="s">
        <v>29</v>
      </c>
      <c r="I563" s="201" t="s">
        <v>97</v>
      </c>
      <c r="J563" s="201" t="s">
        <v>47</v>
      </c>
      <c r="K563" s="201">
        <v>20000</v>
      </c>
      <c r="L563" s="203">
        <f t="shared" si="19"/>
        <v>20000</v>
      </c>
      <c r="M563" s="202">
        <v>36251</v>
      </c>
      <c r="N563" s="201" t="s">
        <v>108</v>
      </c>
      <c r="O563" s="201" t="s">
        <v>236</v>
      </c>
      <c r="P563" s="201" t="s">
        <v>97</v>
      </c>
      <c r="Q563" s="224" t="s">
        <v>2852</v>
      </c>
      <c r="R563" s="201" t="s">
        <v>2853</v>
      </c>
      <c r="S563" s="201"/>
      <c r="T563" s="201" t="s">
        <v>246</v>
      </c>
      <c r="U563" s="201"/>
      <c r="V563" s="201" t="s">
        <v>2134</v>
      </c>
      <c r="W563" s="201" t="s">
        <v>97</v>
      </c>
      <c r="X563" s="201" t="s">
        <v>2854</v>
      </c>
      <c r="Y563" s="201" t="s">
        <v>278</v>
      </c>
      <c r="Z563" s="201"/>
      <c r="AA563" s="201"/>
      <c r="AB563" s="201">
        <v>10</v>
      </c>
      <c r="AC563" s="201">
        <v>6</v>
      </c>
      <c r="AD563" s="201"/>
      <c r="AE563" s="201"/>
      <c r="AF563" s="201"/>
      <c r="AG563" s="201">
        <v>60</v>
      </c>
      <c r="AH563" s="201"/>
      <c r="AI563" s="201"/>
      <c r="AJ563" s="204" t="s">
        <v>101</v>
      </c>
      <c r="AK563" s="201"/>
      <c r="AL563" s="201" t="s">
        <v>1443</v>
      </c>
      <c r="AM563" s="201" t="s">
        <v>278</v>
      </c>
      <c r="AN563" s="202">
        <v>45672</v>
      </c>
      <c r="AO563" s="201" t="b">
        <f t="shared" si="17"/>
        <v>0</v>
      </c>
    </row>
    <row r="564" spans="1:41" x14ac:dyDescent="0.2">
      <c r="A564" s="201">
        <v>597</v>
      </c>
      <c r="B564" s="201">
        <v>488</v>
      </c>
      <c r="C564" s="201" t="s">
        <v>1439</v>
      </c>
      <c r="D564" s="201" t="s">
        <v>1440</v>
      </c>
      <c r="E564" s="201"/>
      <c r="F564" s="201" t="s">
        <v>596</v>
      </c>
      <c r="G564" s="201">
        <v>41</v>
      </c>
      <c r="H564" s="201" t="s">
        <v>29</v>
      </c>
      <c r="I564" s="201" t="s">
        <v>97</v>
      </c>
      <c r="J564" s="201" t="s">
        <v>47</v>
      </c>
      <c r="K564" s="201">
        <v>20000</v>
      </c>
      <c r="L564" s="203">
        <f t="shared" si="19"/>
        <v>20000</v>
      </c>
      <c r="M564" s="202">
        <v>36251</v>
      </c>
      <c r="N564" s="201" t="s">
        <v>108</v>
      </c>
      <c r="O564" s="201" t="s">
        <v>258</v>
      </c>
      <c r="P564" s="201" t="s">
        <v>97</v>
      </c>
      <c r="Q564" s="224" t="s">
        <v>2852</v>
      </c>
      <c r="R564" s="201" t="s">
        <v>2853</v>
      </c>
      <c r="S564" s="201"/>
      <c r="T564" s="201" t="s">
        <v>246</v>
      </c>
      <c r="U564" s="201"/>
      <c r="V564" s="201" t="s">
        <v>2134</v>
      </c>
      <c r="W564" s="201" t="s">
        <v>97</v>
      </c>
      <c r="X564" s="201" t="s">
        <v>2854</v>
      </c>
      <c r="Y564" s="201" t="s">
        <v>278</v>
      </c>
      <c r="Z564" s="201"/>
      <c r="AA564" s="201"/>
      <c r="AB564" s="201">
        <v>10</v>
      </c>
      <c r="AC564" s="201">
        <v>6</v>
      </c>
      <c r="AD564" s="201"/>
      <c r="AE564" s="201"/>
      <c r="AF564" s="201"/>
      <c r="AG564" s="201">
        <v>60</v>
      </c>
      <c r="AH564" s="201"/>
      <c r="AI564" s="201"/>
      <c r="AJ564" s="204" t="s">
        <v>101</v>
      </c>
      <c r="AK564" s="201"/>
      <c r="AL564" s="201" t="s">
        <v>1443</v>
      </c>
      <c r="AM564" s="201" t="s">
        <v>278</v>
      </c>
      <c r="AN564" s="202">
        <v>45672</v>
      </c>
      <c r="AO564" s="201" t="b">
        <f t="shared" si="17"/>
        <v>0</v>
      </c>
    </row>
    <row r="565" spans="1:41" x14ac:dyDescent="0.2">
      <c r="A565" s="201">
        <v>601</v>
      </c>
      <c r="B565" s="201">
        <v>245</v>
      </c>
      <c r="C565" s="201" t="s">
        <v>2855</v>
      </c>
      <c r="D565" s="201" t="s">
        <v>2856</v>
      </c>
      <c r="E565" s="201"/>
      <c r="F565" s="201" t="s">
        <v>235</v>
      </c>
      <c r="G565" s="201">
        <v>80000</v>
      </c>
      <c r="H565" s="201" t="s">
        <v>43</v>
      </c>
      <c r="I565" s="201" t="s">
        <v>278</v>
      </c>
      <c r="J565" s="201" t="s">
        <v>43</v>
      </c>
      <c r="K565" s="201">
        <v>80000</v>
      </c>
      <c r="L565" s="203">
        <f t="shared" si="19"/>
        <v>80000</v>
      </c>
      <c r="M565" s="202">
        <v>34912</v>
      </c>
      <c r="N565" s="201" t="s">
        <v>250</v>
      </c>
      <c r="O565" s="201" t="s">
        <v>410</v>
      </c>
      <c r="P565" s="201" t="s">
        <v>97</v>
      </c>
      <c r="Q565" s="224" t="s">
        <v>2857</v>
      </c>
      <c r="R565" s="201" t="s">
        <v>2858</v>
      </c>
      <c r="S565" s="201"/>
      <c r="T565" s="201" t="s">
        <v>239</v>
      </c>
      <c r="U565" s="201"/>
      <c r="V565" s="201" t="s">
        <v>2859</v>
      </c>
      <c r="W565" s="201" t="s">
        <v>97</v>
      </c>
      <c r="X565" s="201" t="s">
        <v>241</v>
      </c>
      <c r="Y565" s="201" t="s">
        <v>97</v>
      </c>
      <c r="Z565" s="201" t="s">
        <v>453</v>
      </c>
      <c r="AA565" s="201">
        <v>3</v>
      </c>
      <c r="AB565" s="201">
        <v>10</v>
      </c>
      <c r="AC565" s="201">
        <v>1</v>
      </c>
      <c r="AD565" s="201">
        <v>1</v>
      </c>
      <c r="AE565" s="201">
        <v>3</v>
      </c>
      <c r="AF565" s="201"/>
      <c r="AG565" s="201">
        <v>100</v>
      </c>
      <c r="AH565" s="201"/>
      <c r="AI565" s="201"/>
      <c r="AJ565" s="204" t="s">
        <v>101</v>
      </c>
      <c r="AK565" s="201" t="s">
        <v>2860</v>
      </c>
      <c r="AL565" s="201" t="s">
        <v>977</v>
      </c>
      <c r="AM565" s="201" t="s">
        <v>278</v>
      </c>
      <c r="AN565" s="202">
        <v>45672</v>
      </c>
      <c r="AO565" s="201" t="b">
        <f t="shared" si="17"/>
        <v>1</v>
      </c>
    </row>
    <row r="566" spans="1:41" x14ac:dyDescent="0.2">
      <c r="A566" s="201">
        <v>602</v>
      </c>
      <c r="B566" s="201" t="s">
        <v>2861</v>
      </c>
      <c r="C566" s="201" t="s">
        <v>2862</v>
      </c>
      <c r="D566" s="201" t="s">
        <v>2863</v>
      </c>
      <c r="E566" s="201"/>
      <c r="F566" s="201" t="s">
        <v>235</v>
      </c>
      <c r="G566" s="201">
        <v>2000</v>
      </c>
      <c r="H566" s="201" t="s">
        <v>43</v>
      </c>
      <c r="I566" s="201" t="s">
        <v>278</v>
      </c>
      <c r="J566" s="201" t="s">
        <v>43</v>
      </c>
      <c r="K566" s="201">
        <v>2000</v>
      </c>
      <c r="L566" s="203">
        <f t="shared" si="19"/>
        <v>2000</v>
      </c>
      <c r="M566" s="202">
        <v>40960</v>
      </c>
      <c r="N566" s="201" t="s">
        <v>98</v>
      </c>
      <c r="O566" s="201" t="s">
        <v>363</v>
      </c>
      <c r="P566" s="201" t="s">
        <v>97</v>
      </c>
      <c r="Q566" s="211" t="s">
        <v>130</v>
      </c>
      <c r="R566" s="201" t="s">
        <v>2864</v>
      </c>
      <c r="S566" s="201"/>
      <c r="T566" s="201" t="s">
        <v>239</v>
      </c>
      <c r="U566" s="201"/>
      <c r="V566" s="201" t="s">
        <v>240</v>
      </c>
      <c r="W566" s="201" t="s">
        <v>97</v>
      </c>
      <c r="X566" s="201" t="s">
        <v>241</v>
      </c>
      <c r="Y566" s="201" t="s">
        <v>97</v>
      </c>
      <c r="Z566" s="201" t="s">
        <v>464</v>
      </c>
      <c r="AA566" s="201">
        <v>3</v>
      </c>
      <c r="AB566" s="201">
        <v>10</v>
      </c>
      <c r="AC566" s="201"/>
      <c r="AD566" s="201"/>
      <c r="AE566" s="201">
        <v>3</v>
      </c>
      <c r="AF566" s="201"/>
      <c r="AG566" s="201">
        <v>100</v>
      </c>
      <c r="AH566" s="201"/>
      <c r="AI566" s="201"/>
      <c r="AJ566" s="204" t="s">
        <v>101</v>
      </c>
      <c r="AK566" s="201"/>
      <c r="AL566" s="201" t="s">
        <v>2865</v>
      </c>
      <c r="AM566" s="201" t="s">
        <v>97</v>
      </c>
      <c r="AN566" s="202">
        <v>45672</v>
      </c>
      <c r="AO566" s="201" t="b">
        <f t="shared" si="17"/>
        <v>1</v>
      </c>
    </row>
    <row r="567" spans="1:41" x14ac:dyDescent="0.2">
      <c r="A567" s="201">
        <v>602</v>
      </c>
      <c r="B567" s="201" t="s">
        <v>2861</v>
      </c>
      <c r="C567" s="201" t="s">
        <v>2862</v>
      </c>
      <c r="D567" s="201" t="s">
        <v>2863</v>
      </c>
      <c r="E567" s="201"/>
      <c r="F567" s="201" t="s">
        <v>235</v>
      </c>
      <c r="G567" s="201">
        <v>2000</v>
      </c>
      <c r="H567" s="201" t="s">
        <v>43</v>
      </c>
      <c r="I567" s="201" t="s">
        <v>278</v>
      </c>
      <c r="J567" s="201" t="s">
        <v>43</v>
      </c>
      <c r="K567" s="201">
        <v>2000</v>
      </c>
      <c r="L567" s="203">
        <f t="shared" si="19"/>
        <v>2000</v>
      </c>
      <c r="M567" s="202">
        <v>40960</v>
      </c>
      <c r="N567" s="201" t="s">
        <v>98</v>
      </c>
      <c r="O567" s="201" t="s">
        <v>270</v>
      </c>
      <c r="P567" s="201" t="s">
        <v>97</v>
      </c>
      <c r="Q567" s="211" t="s">
        <v>130</v>
      </c>
      <c r="R567" s="201" t="s">
        <v>2866</v>
      </c>
      <c r="S567" s="201"/>
      <c r="T567" s="201" t="s">
        <v>239</v>
      </c>
      <c r="U567" s="201"/>
      <c r="V567" s="201" t="s">
        <v>240</v>
      </c>
      <c r="W567" s="201" t="s">
        <v>97</v>
      </c>
      <c r="X567" s="201" t="s">
        <v>241</v>
      </c>
      <c r="Y567" s="201" t="s">
        <v>97</v>
      </c>
      <c r="Z567" s="201" t="s">
        <v>464</v>
      </c>
      <c r="AA567" s="201">
        <v>3</v>
      </c>
      <c r="AB567" s="201">
        <v>10</v>
      </c>
      <c r="AC567" s="201"/>
      <c r="AD567" s="201"/>
      <c r="AE567" s="201">
        <v>3</v>
      </c>
      <c r="AF567" s="201"/>
      <c r="AG567" s="201">
        <v>100</v>
      </c>
      <c r="AH567" s="201"/>
      <c r="AI567" s="201"/>
      <c r="AJ567" s="204" t="s">
        <v>101</v>
      </c>
      <c r="AK567" s="201"/>
      <c r="AL567" s="201" t="s">
        <v>2865</v>
      </c>
      <c r="AM567" s="201" t="s">
        <v>97</v>
      </c>
      <c r="AN567" s="202">
        <v>45672</v>
      </c>
      <c r="AO567" s="201" t="b">
        <f t="shared" si="17"/>
        <v>1</v>
      </c>
    </row>
    <row r="568" spans="1:41" x14ac:dyDescent="0.2">
      <c r="A568" s="201">
        <v>607</v>
      </c>
      <c r="B568" s="201">
        <v>599</v>
      </c>
      <c r="C568" s="201" t="s">
        <v>2867</v>
      </c>
      <c r="D568" s="201" t="s">
        <v>2868</v>
      </c>
      <c r="E568" s="201"/>
      <c r="F568" s="201" t="s">
        <v>235</v>
      </c>
      <c r="G568" s="201">
        <v>0.1</v>
      </c>
      <c r="H568" s="201" t="s">
        <v>29</v>
      </c>
      <c r="I568" s="201" t="s">
        <v>278</v>
      </c>
      <c r="J568" s="201" t="s">
        <v>29</v>
      </c>
      <c r="K568" s="201">
        <v>0.1</v>
      </c>
      <c r="L568" s="203">
        <f t="shared" si="19"/>
        <v>0.1</v>
      </c>
      <c r="M568" s="202">
        <v>35674</v>
      </c>
      <c r="N568" s="201" t="s">
        <v>250</v>
      </c>
      <c r="O568" s="201" t="s">
        <v>236</v>
      </c>
      <c r="P568" s="201" t="s">
        <v>97</v>
      </c>
      <c r="Q568" s="224" t="s">
        <v>2869</v>
      </c>
      <c r="R568" s="201" t="s">
        <v>2870</v>
      </c>
      <c r="S568" s="201"/>
      <c r="T568" s="201" t="s">
        <v>246</v>
      </c>
      <c r="U568" s="201"/>
      <c r="V568" s="201" t="s">
        <v>365</v>
      </c>
      <c r="W568" s="201" t="s">
        <v>278</v>
      </c>
      <c r="X568" s="201" t="s">
        <v>2871</v>
      </c>
      <c r="Y568" s="201" t="s">
        <v>97</v>
      </c>
      <c r="Z568" s="201" t="s">
        <v>2872</v>
      </c>
      <c r="AA568" s="201">
        <v>3</v>
      </c>
      <c r="AB568" s="201">
        <v>10</v>
      </c>
      <c r="AC568" s="201">
        <v>3</v>
      </c>
      <c r="AD568" s="201">
        <v>1</v>
      </c>
      <c r="AE568" s="201">
        <v>1</v>
      </c>
      <c r="AF568" s="201"/>
      <c r="AG568" s="201">
        <v>90</v>
      </c>
      <c r="AH568" s="201"/>
      <c r="AI568" s="201"/>
      <c r="AJ568" s="204" t="s">
        <v>101</v>
      </c>
      <c r="AK568" s="201" t="s">
        <v>280</v>
      </c>
      <c r="AL568" s="201" t="s">
        <v>977</v>
      </c>
      <c r="AM568" s="201" t="s">
        <v>278</v>
      </c>
      <c r="AN568" s="202">
        <v>45672</v>
      </c>
      <c r="AO568" s="201" t="b">
        <f t="shared" si="17"/>
        <v>1</v>
      </c>
    </row>
    <row r="569" spans="1:41" x14ac:dyDescent="0.2">
      <c r="A569" s="201">
        <v>607</v>
      </c>
      <c r="B569" s="201">
        <v>599</v>
      </c>
      <c r="C569" s="201" t="s">
        <v>2867</v>
      </c>
      <c r="D569" s="201" t="s">
        <v>2868</v>
      </c>
      <c r="E569" s="201"/>
      <c r="F569" s="201" t="s">
        <v>596</v>
      </c>
      <c r="G569" s="201">
        <v>10</v>
      </c>
      <c r="H569" s="201" t="s">
        <v>29</v>
      </c>
      <c r="I569" s="201" t="s">
        <v>278</v>
      </c>
      <c r="J569" s="201" t="s">
        <v>29</v>
      </c>
      <c r="K569" s="201">
        <v>10</v>
      </c>
      <c r="L569" s="203">
        <f t="shared" si="19"/>
        <v>10</v>
      </c>
      <c r="M569" s="202">
        <v>35674</v>
      </c>
      <c r="N569" s="201" t="s">
        <v>250</v>
      </c>
      <c r="O569" s="201" t="s">
        <v>236</v>
      </c>
      <c r="P569" s="201" t="s">
        <v>97</v>
      </c>
      <c r="Q569" s="224" t="s">
        <v>2873</v>
      </c>
      <c r="R569" s="201" t="s">
        <v>2874</v>
      </c>
      <c r="S569" s="201"/>
      <c r="T569" s="201" t="s">
        <v>246</v>
      </c>
      <c r="U569" s="201"/>
      <c r="V569" s="201" t="s">
        <v>448</v>
      </c>
      <c r="W569" s="201" t="s">
        <v>278</v>
      </c>
      <c r="X569" s="226" t="s">
        <v>2871</v>
      </c>
      <c r="Y569" s="201" t="s">
        <v>97</v>
      </c>
      <c r="Z569" s="201" t="s">
        <v>2875</v>
      </c>
      <c r="AA569" s="201">
        <v>3</v>
      </c>
      <c r="AB569" s="201">
        <v>10</v>
      </c>
      <c r="AC569" s="201">
        <v>3</v>
      </c>
      <c r="AD569" s="201">
        <v>1</v>
      </c>
      <c r="AE569" s="201">
        <v>1</v>
      </c>
      <c r="AF569" s="201"/>
      <c r="AG569" s="201">
        <v>90</v>
      </c>
      <c r="AH569" s="201"/>
      <c r="AI569" s="201" t="s">
        <v>932</v>
      </c>
      <c r="AJ569" s="204" t="s">
        <v>101</v>
      </c>
      <c r="AK569" s="201" t="s">
        <v>2005</v>
      </c>
      <c r="AL569" s="201" t="s">
        <v>977</v>
      </c>
      <c r="AM569" s="201" t="s">
        <v>278</v>
      </c>
      <c r="AN569" s="202">
        <v>45672</v>
      </c>
      <c r="AO569" s="201" t="b">
        <f t="shared" si="17"/>
        <v>1</v>
      </c>
    </row>
    <row r="570" spans="1:41" x14ac:dyDescent="0.2">
      <c r="A570" s="201">
        <v>608</v>
      </c>
      <c r="B570" s="201">
        <v>600</v>
      </c>
      <c r="C570" s="201" t="s">
        <v>532</v>
      </c>
      <c r="D570" s="201" t="s">
        <v>533</v>
      </c>
      <c r="E570" s="201"/>
      <c r="F570" s="201" t="s">
        <v>235</v>
      </c>
      <c r="G570" s="201">
        <v>420</v>
      </c>
      <c r="H570" s="201" t="s">
        <v>47</v>
      </c>
      <c r="I570" s="201" t="s">
        <v>97</v>
      </c>
      <c r="J570" s="201" t="s">
        <v>43</v>
      </c>
      <c r="K570" s="201">
        <v>5000</v>
      </c>
      <c r="L570" s="203">
        <f t="shared" si="19"/>
        <v>5000</v>
      </c>
      <c r="M570" s="202">
        <v>38618</v>
      </c>
      <c r="N570" s="201" t="s">
        <v>108</v>
      </c>
      <c r="O570" s="201" t="s">
        <v>270</v>
      </c>
      <c r="P570" s="201" t="s">
        <v>97</v>
      </c>
      <c r="Q570" s="224" t="s">
        <v>542</v>
      </c>
      <c r="R570" s="201" t="s">
        <v>543</v>
      </c>
      <c r="S570" s="201"/>
      <c r="T570" s="201" t="s">
        <v>253</v>
      </c>
      <c r="U570" s="201" t="s">
        <v>544</v>
      </c>
      <c r="V570" s="201" t="s">
        <v>545</v>
      </c>
      <c r="W570" s="201" t="s">
        <v>97</v>
      </c>
      <c r="X570" s="201" t="s">
        <v>330</v>
      </c>
      <c r="Y570" s="201" t="s">
        <v>278</v>
      </c>
      <c r="Z570" s="201"/>
      <c r="AA570" s="201">
        <v>1</v>
      </c>
      <c r="AB570" s="201">
        <v>10</v>
      </c>
      <c r="AC570" s="201">
        <v>1</v>
      </c>
      <c r="AD570" s="201">
        <v>1</v>
      </c>
      <c r="AE570" s="201">
        <v>1</v>
      </c>
      <c r="AF570" s="201"/>
      <c r="AG570" s="201">
        <v>10</v>
      </c>
      <c r="AH570" s="201"/>
      <c r="AI570" s="201"/>
      <c r="AJ570" s="204" t="s">
        <v>101</v>
      </c>
      <c r="AK570" s="201" t="s">
        <v>236</v>
      </c>
      <c r="AL570" s="201" t="s">
        <v>2876</v>
      </c>
      <c r="AM570" s="201" t="s">
        <v>97</v>
      </c>
      <c r="AN570" s="202">
        <v>45859</v>
      </c>
      <c r="AO570" s="201" t="b">
        <f t="shared" si="17"/>
        <v>0</v>
      </c>
    </row>
    <row r="571" spans="1:41" x14ac:dyDescent="0.2">
      <c r="A571" s="201">
        <v>608</v>
      </c>
      <c r="B571" s="201">
        <v>600</v>
      </c>
      <c r="C571" s="201" t="s">
        <v>532</v>
      </c>
      <c r="D571" s="201" t="s">
        <v>533</v>
      </c>
      <c r="E571" s="201"/>
      <c r="F571" s="201" t="s">
        <v>235</v>
      </c>
      <c r="G571" s="201">
        <v>420</v>
      </c>
      <c r="H571" s="201" t="s">
        <v>47</v>
      </c>
      <c r="I571" s="201" t="s">
        <v>97</v>
      </c>
      <c r="J571" s="201" t="s">
        <v>47</v>
      </c>
      <c r="K571" s="201">
        <v>420</v>
      </c>
      <c r="L571" s="203">
        <f t="shared" si="19"/>
        <v>420</v>
      </c>
      <c r="M571" s="202">
        <v>44044</v>
      </c>
      <c r="N571" s="201" t="s">
        <v>108</v>
      </c>
      <c r="O571" s="201" t="s">
        <v>270</v>
      </c>
      <c r="P571" s="201" t="s">
        <v>97</v>
      </c>
      <c r="Q571" s="224" t="s">
        <v>534</v>
      </c>
      <c r="R571" s="201" t="s">
        <v>535</v>
      </c>
      <c r="S571" s="201"/>
      <c r="T571" s="201" t="s">
        <v>349</v>
      </c>
      <c r="U571" s="201"/>
      <c r="V571" s="201" t="s">
        <v>536</v>
      </c>
      <c r="W571" s="201" t="s">
        <v>97</v>
      </c>
      <c r="X571" s="201" t="s">
        <v>330</v>
      </c>
      <c r="Y571" s="201" t="s">
        <v>278</v>
      </c>
      <c r="Z571" s="201"/>
      <c r="AA571" s="201"/>
      <c r="AB571" s="201">
        <v>39</v>
      </c>
      <c r="AC571" s="201"/>
      <c r="AD571" s="201"/>
      <c r="AE571" s="201"/>
      <c r="AF571" s="201"/>
      <c r="AG571" s="201">
        <v>39</v>
      </c>
      <c r="AH571" s="201" t="s">
        <v>537</v>
      </c>
      <c r="AI571" s="201"/>
      <c r="AJ571" s="204" t="s">
        <v>101</v>
      </c>
      <c r="AK571" s="201"/>
      <c r="AL571" s="201" t="s">
        <v>538</v>
      </c>
      <c r="AM571" s="201" t="s">
        <v>97</v>
      </c>
      <c r="AN571" s="202">
        <v>45859</v>
      </c>
      <c r="AO571" s="201" t="b">
        <f t="shared" si="17"/>
        <v>1</v>
      </c>
    </row>
    <row r="572" spans="1:41" x14ac:dyDescent="0.2">
      <c r="A572" s="201">
        <v>608</v>
      </c>
      <c r="B572" s="201">
        <v>600</v>
      </c>
      <c r="C572" s="201" t="s">
        <v>532</v>
      </c>
      <c r="D572" s="201" t="s">
        <v>533</v>
      </c>
      <c r="E572" s="201"/>
      <c r="F572" s="201" t="s">
        <v>235</v>
      </c>
      <c r="G572" s="201">
        <v>420</v>
      </c>
      <c r="H572" s="201" t="s">
        <v>47</v>
      </c>
      <c r="I572" s="201" t="s">
        <v>97</v>
      </c>
      <c r="J572" s="201" t="s">
        <v>29</v>
      </c>
      <c r="K572" s="201">
        <v>3800</v>
      </c>
      <c r="L572" s="203">
        <f t="shared" si="19"/>
        <v>3800</v>
      </c>
      <c r="M572" s="202">
        <v>42887</v>
      </c>
      <c r="N572" s="201" t="s">
        <v>108</v>
      </c>
      <c r="O572" s="201" t="s">
        <v>270</v>
      </c>
      <c r="P572" s="201" t="s">
        <v>97</v>
      </c>
      <c r="Q572" s="224" t="s">
        <v>539</v>
      </c>
      <c r="R572" s="201" t="s">
        <v>540</v>
      </c>
      <c r="S572" s="201"/>
      <c r="T572" s="201" t="s">
        <v>253</v>
      </c>
      <c r="U572" s="201"/>
      <c r="V572" s="201" t="s">
        <v>541</v>
      </c>
      <c r="W572" s="201" t="s">
        <v>97</v>
      </c>
      <c r="X572" s="201" t="s">
        <v>395</v>
      </c>
      <c r="Y572" s="201" t="s">
        <v>278</v>
      </c>
      <c r="Z572" s="201"/>
      <c r="AA572" s="201"/>
      <c r="AB572" s="201">
        <v>10</v>
      </c>
      <c r="AC572" s="201"/>
      <c r="AD572" s="201"/>
      <c r="AE572" s="201"/>
      <c r="AF572" s="201"/>
      <c r="AG572" s="201">
        <v>10</v>
      </c>
      <c r="AH572" s="201"/>
      <c r="AI572" s="201"/>
      <c r="AJ572" s="204" t="s">
        <v>101</v>
      </c>
      <c r="AK572" s="201"/>
      <c r="AL572" s="201" t="s">
        <v>538</v>
      </c>
      <c r="AM572" s="201" t="s">
        <v>97</v>
      </c>
      <c r="AN572" s="202">
        <v>45859</v>
      </c>
      <c r="AO572" s="201" t="b">
        <f t="shared" si="17"/>
        <v>0</v>
      </c>
    </row>
    <row r="573" spans="1:41" x14ac:dyDescent="0.2">
      <c r="A573" s="201">
        <v>608</v>
      </c>
      <c r="B573" s="201">
        <v>600</v>
      </c>
      <c r="C573" s="201" t="s">
        <v>532</v>
      </c>
      <c r="D573" s="201" t="s">
        <v>533</v>
      </c>
      <c r="E573" s="201"/>
      <c r="F573" s="201" t="s">
        <v>596</v>
      </c>
      <c r="G573" s="201">
        <v>7500</v>
      </c>
      <c r="H573" s="201" t="s">
        <v>29</v>
      </c>
      <c r="I573" s="201" t="s">
        <v>97</v>
      </c>
      <c r="J573" s="201" t="s">
        <v>29</v>
      </c>
      <c r="K573" s="201">
        <v>7500</v>
      </c>
      <c r="L573" s="203">
        <f t="shared" si="19"/>
        <v>7500</v>
      </c>
      <c r="M573" s="202">
        <v>42887</v>
      </c>
      <c r="N573" s="201" t="s">
        <v>108</v>
      </c>
      <c r="O573" s="201" t="s">
        <v>270</v>
      </c>
      <c r="P573" s="201" t="s">
        <v>97</v>
      </c>
      <c r="Q573" s="224" t="s">
        <v>2877</v>
      </c>
      <c r="R573" s="201" t="s">
        <v>2878</v>
      </c>
      <c r="S573" s="201"/>
      <c r="T573" s="201" t="s">
        <v>246</v>
      </c>
      <c r="U573" s="201"/>
      <c r="V573" s="201" t="s">
        <v>2879</v>
      </c>
      <c r="W573" s="201" t="s">
        <v>278</v>
      </c>
      <c r="X573" s="201" t="s">
        <v>2880</v>
      </c>
      <c r="Y573" s="201" t="s">
        <v>278</v>
      </c>
      <c r="Z573" s="201"/>
      <c r="AA573" s="201">
        <v>1</v>
      </c>
      <c r="AB573" s="201">
        <v>3</v>
      </c>
      <c r="AC573" s="201">
        <v>3</v>
      </c>
      <c r="AD573" s="201">
        <v>1</v>
      </c>
      <c r="AE573" s="201">
        <v>1</v>
      </c>
      <c r="AF573" s="201"/>
      <c r="AG573" s="201">
        <v>9</v>
      </c>
      <c r="AH573" s="201" t="s">
        <v>2881</v>
      </c>
      <c r="AI573" s="201" t="s">
        <v>2882</v>
      </c>
      <c r="AJ573" s="204" t="s">
        <v>101</v>
      </c>
      <c r="AK573" s="201" t="s">
        <v>2883</v>
      </c>
      <c r="AL573" s="201" t="s">
        <v>2884</v>
      </c>
      <c r="AM573" s="201" t="s">
        <v>278</v>
      </c>
      <c r="AN573" s="202">
        <v>45672</v>
      </c>
      <c r="AO573" s="201" t="b">
        <f t="shared" si="17"/>
        <v>1</v>
      </c>
    </row>
    <row r="574" spans="1:41" x14ac:dyDescent="0.2">
      <c r="A574" s="201">
        <v>608</v>
      </c>
      <c r="B574" s="201">
        <v>600</v>
      </c>
      <c r="C574" s="201" t="s">
        <v>532</v>
      </c>
      <c r="D574" s="201" t="s">
        <v>533</v>
      </c>
      <c r="E574" s="201"/>
      <c r="F574" s="201" t="s">
        <v>596</v>
      </c>
      <c r="G574" s="201">
        <v>7500</v>
      </c>
      <c r="H574" s="201" t="s">
        <v>29</v>
      </c>
      <c r="I574" s="201" t="s">
        <v>97</v>
      </c>
      <c r="J574" s="201" t="s">
        <v>47</v>
      </c>
      <c r="K574" s="201">
        <v>5000</v>
      </c>
      <c r="L574" s="203">
        <f t="shared" si="19"/>
        <v>5000</v>
      </c>
      <c r="M574" s="202">
        <v>44044</v>
      </c>
      <c r="N574" s="201" t="s">
        <v>108</v>
      </c>
      <c r="O574" s="201" t="s">
        <v>270</v>
      </c>
      <c r="P574" s="201" t="s">
        <v>97</v>
      </c>
      <c r="Q574" s="224" t="s">
        <v>2885</v>
      </c>
      <c r="R574" s="201" t="s">
        <v>2886</v>
      </c>
      <c r="S574" s="201"/>
      <c r="T574" s="201" t="s">
        <v>253</v>
      </c>
      <c r="U574" s="201"/>
      <c r="V574" s="201" t="s">
        <v>650</v>
      </c>
      <c r="W574" s="201" t="s">
        <v>278</v>
      </c>
      <c r="X574" s="201" t="s">
        <v>2887</v>
      </c>
      <c r="Y574" s="201" t="s">
        <v>278</v>
      </c>
      <c r="Z574" s="201"/>
      <c r="AA574" s="201"/>
      <c r="AB574" s="201">
        <v>30</v>
      </c>
      <c r="AC574" s="201"/>
      <c r="AD574" s="201"/>
      <c r="AE574" s="201"/>
      <c r="AF574" s="201"/>
      <c r="AG574" s="201">
        <v>30</v>
      </c>
      <c r="AH574" s="201" t="s">
        <v>2888</v>
      </c>
      <c r="AI574" s="201"/>
      <c r="AJ574" s="204" t="s">
        <v>101</v>
      </c>
      <c r="AK574" s="201"/>
      <c r="AL574" s="201" t="s">
        <v>2884</v>
      </c>
      <c r="AM574" s="201" t="s">
        <v>278</v>
      </c>
      <c r="AN574" s="202">
        <v>45672</v>
      </c>
      <c r="AO574" s="201" t="b">
        <f t="shared" si="17"/>
        <v>0</v>
      </c>
    </row>
    <row r="575" spans="1:41" x14ac:dyDescent="0.2">
      <c r="A575" s="201">
        <v>608</v>
      </c>
      <c r="B575" s="201">
        <v>600</v>
      </c>
      <c r="C575" s="201" t="s">
        <v>532</v>
      </c>
      <c r="D575" s="201" t="s">
        <v>533</v>
      </c>
      <c r="E575" s="201"/>
      <c r="F575" s="201" t="s">
        <v>596</v>
      </c>
      <c r="G575" s="201">
        <v>7500</v>
      </c>
      <c r="H575" s="201" t="s">
        <v>29</v>
      </c>
      <c r="I575" s="201" t="s">
        <v>97</v>
      </c>
      <c r="J575" s="201" t="s">
        <v>29</v>
      </c>
      <c r="K575" s="201">
        <v>7500</v>
      </c>
      <c r="L575" s="203">
        <f t="shared" si="19"/>
        <v>7500</v>
      </c>
      <c r="M575" s="202">
        <v>42887</v>
      </c>
      <c r="N575" s="201" t="s">
        <v>108</v>
      </c>
      <c r="O575" s="201" t="s">
        <v>258</v>
      </c>
      <c r="P575" s="201" t="s">
        <v>97</v>
      </c>
      <c r="Q575" s="224" t="s">
        <v>2877</v>
      </c>
      <c r="R575" s="201" t="s">
        <v>2878</v>
      </c>
      <c r="S575" s="201"/>
      <c r="T575" s="201" t="s">
        <v>246</v>
      </c>
      <c r="U575" s="201"/>
      <c r="V575" s="201" t="s">
        <v>2879</v>
      </c>
      <c r="W575" s="201" t="s">
        <v>278</v>
      </c>
      <c r="X575" s="201" t="s">
        <v>2880</v>
      </c>
      <c r="Y575" s="201" t="s">
        <v>278</v>
      </c>
      <c r="Z575" s="201"/>
      <c r="AA575" s="201">
        <v>1</v>
      </c>
      <c r="AB575" s="201">
        <v>3</v>
      </c>
      <c r="AC575" s="201">
        <v>3</v>
      </c>
      <c r="AD575" s="201">
        <v>1</v>
      </c>
      <c r="AE575" s="201">
        <v>1</v>
      </c>
      <c r="AF575" s="201"/>
      <c r="AG575" s="201">
        <v>9</v>
      </c>
      <c r="AH575" s="201" t="s">
        <v>2881</v>
      </c>
      <c r="AI575" s="201" t="s">
        <v>2882</v>
      </c>
      <c r="AJ575" s="204" t="s">
        <v>101</v>
      </c>
      <c r="AK575" s="201"/>
      <c r="AL575" s="201" t="s">
        <v>2884</v>
      </c>
      <c r="AM575" s="201" t="s">
        <v>278</v>
      </c>
      <c r="AN575" s="202">
        <v>45672</v>
      </c>
      <c r="AO575" s="201" t="b">
        <f t="shared" si="17"/>
        <v>1</v>
      </c>
    </row>
    <row r="576" spans="1:41" x14ac:dyDescent="0.2">
      <c r="A576" s="201">
        <v>608</v>
      </c>
      <c r="B576" s="201">
        <v>600</v>
      </c>
      <c r="C576" s="201" t="s">
        <v>532</v>
      </c>
      <c r="D576" s="201" t="s">
        <v>533</v>
      </c>
      <c r="E576" s="201"/>
      <c r="F576" s="201" t="s">
        <v>596</v>
      </c>
      <c r="G576" s="201">
        <v>7500</v>
      </c>
      <c r="H576" s="201" t="s">
        <v>29</v>
      </c>
      <c r="I576" s="201" t="s">
        <v>97</v>
      </c>
      <c r="J576" s="201" t="s">
        <v>29</v>
      </c>
      <c r="K576" s="201">
        <v>7500</v>
      </c>
      <c r="L576" s="203">
        <f t="shared" si="19"/>
        <v>7500</v>
      </c>
      <c r="M576" s="202">
        <v>42887</v>
      </c>
      <c r="N576" s="201" t="s">
        <v>108</v>
      </c>
      <c r="O576" s="201" t="s">
        <v>236</v>
      </c>
      <c r="P576" s="201" t="s">
        <v>97</v>
      </c>
      <c r="Q576" s="224" t="s">
        <v>2877</v>
      </c>
      <c r="R576" s="201" t="s">
        <v>2878</v>
      </c>
      <c r="S576" s="201"/>
      <c r="T576" s="201" t="s">
        <v>246</v>
      </c>
      <c r="U576" s="201"/>
      <c r="V576" s="201" t="s">
        <v>2879</v>
      </c>
      <c r="W576" s="201" t="s">
        <v>278</v>
      </c>
      <c r="X576" s="201" t="s">
        <v>2880</v>
      </c>
      <c r="Y576" s="201" t="s">
        <v>278</v>
      </c>
      <c r="Z576" s="201"/>
      <c r="AA576" s="201">
        <v>1</v>
      </c>
      <c r="AB576" s="201">
        <v>3</v>
      </c>
      <c r="AC576" s="201">
        <v>3</v>
      </c>
      <c r="AD576" s="201">
        <v>1</v>
      </c>
      <c r="AE576" s="201">
        <v>1</v>
      </c>
      <c r="AF576" s="201"/>
      <c r="AG576" s="201">
        <v>9</v>
      </c>
      <c r="AH576" s="201" t="s">
        <v>2881</v>
      </c>
      <c r="AI576" s="201" t="s">
        <v>2882</v>
      </c>
      <c r="AJ576" s="204" t="s">
        <v>101</v>
      </c>
      <c r="AK576" s="201"/>
      <c r="AL576" s="201" t="s">
        <v>2884</v>
      </c>
      <c r="AM576" s="201" t="s">
        <v>278</v>
      </c>
      <c r="AN576" s="202">
        <v>45672</v>
      </c>
      <c r="AO576" s="201" t="b">
        <f t="shared" si="17"/>
        <v>1</v>
      </c>
    </row>
    <row r="577" spans="1:41" x14ac:dyDescent="0.2">
      <c r="A577" s="201">
        <v>613</v>
      </c>
      <c r="B577" s="201" t="s">
        <v>890</v>
      </c>
      <c r="C577" s="201" t="s">
        <v>891</v>
      </c>
      <c r="D577" s="201" t="s">
        <v>892</v>
      </c>
      <c r="E577" s="201"/>
      <c r="F577" s="201" t="s">
        <v>235</v>
      </c>
      <c r="G577" s="201">
        <v>13</v>
      </c>
      <c r="H577" s="201" t="s">
        <v>36</v>
      </c>
      <c r="I577" s="201" t="s">
        <v>278</v>
      </c>
      <c r="J577" s="201" t="s">
        <v>36</v>
      </c>
      <c r="K577" s="201">
        <v>13.33</v>
      </c>
      <c r="L577" s="203">
        <f t="shared" si="19"/>
        <v>13</v>
      </c>
      <c r="M577" s="202">
        <v>45350</v>
      </c>
      <c r="N577" s="201" t="s">
        <v>98</v>
      </c>
      <c r="O577" s="201" t="s">
        <v>270</v>
      </c>
      <c r="P577" s="201" t="s">
        <v>97</v>
      </c>
      <c r="Q577" s="211" t="s">
        <v>893</v>
      </c>
      <c r="R577" s="201" t="s">
        <v>3446</v>
      </c>
      <c r="S577" s="201"/>
      <c r="T577" s="201" t="s">
        <v>253</v>
      </c>
      <c r="U577" s="201"/>
      <c r="V577" s="201" t="s">
        <v>263</v>
      </c>
      <c r="W577" s="201" t="s">
        <v>97</v>
      </c>
      <c r="X577" s="201" t="s">
        <v>241</v>
      </c>
      <c r="Y577" s="201" t="s">
        <v>97</v>
      </c>
      <c r="Z577" s="201" t="s">
        <v>895</v>
      </c>
      <c r="AA577" s="201">
        <v>3</v>
      </c>
      <c r="AB577" s="201">
        <v>10</v>
      </c>
      <c r="AC577" s="201"/>
      <c r="AD577" s="201">
        <v>3</v>
      </c>
      <c r="AE577" s="201"/>
      <c r="AF577" s="201"/>
      <c r="AG577" s="201">
        <v>90</v>
      </c>
      <c r="AH577" s="201"/>
      <c r="AI577" s="201" t="s">
        <v>2813</v>
      </c>
      <c r="AJ577" s="211" t="s">
        <v>157</v>
      </c>
      <c r="AK577" s="201"/>
      <c r="AL577" s="201" t="s">
        <v>897</v>
      </c>
      <c r="AM577" s="201" t="s">
        <v>97</v>
      </c>
      <c r="AN577" s="202">
        <v>45672</v>
      </c>
      <c r="AO577" s="201" t="b">
        <f t="shared" si="17"/>
        <v>1</v>
      </c>
    </row>
    <row r="578" spans="1:41" x14ac:dyDescent="0.2">
      <c r="A578" s="201">
        <v>613</v>
      </c>
      <c r="B578" s="201" t="s">
        <v>890</v>
      </c>
      <c r="C578" s="201" t="s">
        <v>891</v>
      </c>
      <c r="D578" s="201" t="s">
        <v>892</v>
      </c>
      <c r="E578" s="201"/>
      <c r="F578" s="201" t="s">
        <v>596</v>
      </c>
      <c r="G578" s="201">
        <v>56</v>
      </c>
      <c r="H578" s="201" t="s">
        <v>36</v>
      </c>
      <c r="I578" s="201" t="s">
        <v>97</v>
      </c>
      <c r="J578" s="201" t="s">
        <v>29</v>
      </c>
      <c r="K578" s="201">
        <v>40</v>
      </c>
      <c r="L578" s="203">
        <f t="shared" si="19"/>
        <v>40</v>
      </c>
      <c r="M578" s="202">
        <v>43891</v>
      </c>
      <c r="N578" s="201" t="s">
        <v>98</v>
      </c>
      <c r="O578" s="201" t="s">
        <v>270</v>
      </c>
      <c r="P578" s="201" t="s">
        <v>97</v>
      </c>
      <c r="Q578" s="211" t="s">
        <v>893</v>
      </c>
      <c r="R578" s="201" t="s">
        <v>3446</v>
      </c>
      <c r="S578" s="201"/>
      <c r="T578" s="201" t="s">
        <v>253</v>
      </c>
      <c r="U578" s="201"/>
      <c r="V578" s="201" t="s">
        <v>263</v>
      </c>
      <c r="W578" s="201" t="s">
        <v>97</v>
      </c>
      <c r="X578" s="201" t="s">
        <v>241</v>
      </c>
      <c r="Y578" s="201" t="s">
        <v>97</v>
      </c>
      <c r="Z578" s="201" t="s">
        <v>895</v>
      </c>
      <c r="AA578" s="201">
        <v>3</v>
      </c>
      <c r="AB578" s="201">
        <v>10</v>
      </c>
      <c r="AC578" s="201"/>
      <c r="AD578" s="201"/>
      <c r="AE578" s="201"/>
      <c r="AF578" s="201"/>
      <c r="AG578" s="201">
        <v>30</v>
      </c>
      <c r="AH578" s="201"/>
      <c r="AI578" s="201"/>
      <c r="AJ578" s="211" t="s">
        <v>157</v>
      </c>
      <c r="AK578" s="201"/>
      <c r="AL578" s="201" t="s">
        <v>897</v>
      </c>
      <c r="AM578" s="201" t="s">
        <v>97</v>
      </c>
      <c r="AN578" s="202">
        <v>45672</v>
      </c>
      <c r="AO578" s="201" t="b">
        <f t="shared" si="17"/>
        <v>0</v>
      </c>
    </row>
    <row r="579" spans="1:41" x14ac:dyDescent="0.2">
      <c r="A579" s="201">
        <v>613</v>
      </c>
      <c r="B579" s="201" t="s">
        <v>890</v>
      </c>
      <c r="C579" s="201" t="s">
        <v>891</v>
      </c>
      <c r="D579" s="201" t="s">
        <v>892</v>
      </c>
      <c r="E579" s="201"/>
      <c r="F579" s="201" t="s">
        <v>596</v>
      </c>
      <c r="G579" s="201">
        <v>56</v>
      </c>
      <c r="H579" s="201" t="s">
        <v>36</v>
      </c>
      <c r="I579" s="201" t="s">
        <v>97</v>
      </c>
      <c r="J579" s="201" t="s">
        <v>36</v>
      </c>
      <c r="K579" s="201">
        <v>56</v>
      </c>
      <c r="L579" s="203">
        <f t="shared" si="19"/>
        <v>56</v>
      </c>
      <c r="M579" s="202">
        <v>45350</v>
      </c>
      <c r="N579" s="201" t="s">
        <v>98</v>
      </c>
      <c r="O579" s="201" t="s">
        <v>270</v>
      </c>
      <c r="P579" s="201" t="s">
        <v>97</v>
      </c>
      <c r="Q579" s="211" t="s">
        <v>893</v>
      </c>
      <c r="R579" s="201" t="s">
        <v>3446</v>
      </c>
      <c r="S579" s="201"/>
      <c r="T579" s="201" t="s">
        <v>253</v>
      </c>
      <c r="U579" s="201"/>
      <c r="V579" s="201" t="s">
        <v>263</v>
      </c>
      <c r="W579" s="201" t="s">
        <v>97</v>
      </c>
      <c r="X579" s="201" t="s">
        <v>894</v>
      </c>
      <c r="Y579" s="201" t="s">
        <v>97</v>
      </c>
      <c r="Z579" s="201" t="s">
        <v>895</v>
      </c>
      <c r="AA579" s="201">
        <v>3</v>
      </c>
      <c r="AB579" s="201">
        <v>10</v>
      </c>
      <c r="AC579" s="201"/>
      <c r="AD579" s="201"/>
      <c r="AE579" s="201"/>
      <c r="AF579" s="201"/>
      <c r="AG579" s="201">
        <v>30</v>
      </c>
      <c r="AH579" s="201"/>
      <c r="AI579" s="201" t="s">
        <v>896</v>
      </c>
      <c r="AJ579" s="211" t="s">
        <v>157</v>
      </c>
      <c r="AK579" s="201"/>
      <c r="AL579" s="201" t="s">
        <v>897</v>
      </c>
      <c r="AM579" s="201" t="s">
        <v>97</v>
      </c>
      <c r="AN579" s="202">
        <v>45672</v>
      </c>
      <c r="AO579" s="201" t="b">
        <f t="shared" si="17"/>
        <v>1</v>
      </c>
    </row>
    <row r="580" spans="1:41" x14ac:dyDescent="0.2">
      <c r="A580" s="201">
        <v>614</v>
      </c>
      <c r="B580" s="201">
        <v>113</v>
      </c>
      <c r="C580" s="201" t="s">
        <v>2903</v>
      </c>
      <c r="D580" s="201" t="s">
        <v>2904</v>
      </c>
      <c r="E580" s="201"/>
      <c r="F580" s="201" t="s">
        <v>235</v>
      </c>
      <c r="G580" s="201">
        <v>2</v>
      </c>
      <c r="H580" s="201" t="s">
        <v>45</v>
      </c>
      <c r="I580" s="201" t="s">
        <v>278</v>
      </c>
      <c r="J580" s="201" t="s">
        <v>45</v>
      </c>
      <c r="K580" s="201">
        <v>2</v>
      </c>
      <c r="L580" s="203">
        <f t="shared" si="19"/>
        <v>2</v>
      </c>
      <c r="M580" s="202">
        <v>39980</v>
      </c>
      <c r="N580" s="201" t="s">
        <v>98</v>
      </c>
      <c r="O580" s="201" t="s">
        <v>273</v>
      </c>
      <c r="P580" s="201" t="s">
        <v>97</v>
      </c>
      <c r="Q580" s="211" t="s">
        <v>2905</v>
      </c>
      <c r="R580" s="201" t="s">
        <v>2906</v>
      </c>
      <c r="S580" s="201"/>
      <c r="T580" s="201" t="s">
        <v>283</v>
      </c>
      <c r="U580" s="201"/>
      <c r="V580" s="201" t="s">
        <v>1550</v>
      </c>
      <c r="W580" s="201" t="s">
        <v>97</v>
      </c>
      <c r="X580" s="201" t="s">
        <v>241</v>
      </c>
      <c r="Y580" s="201" t="s">
        <v>97</v>
      </c>
      <c r="Z580" s="201" t="s">
        <v>453</v>
      </c>
      <c r="AA580" s="201">
        <v>3</v>
      </c>
      <c r="AB580" s="201">
        <v>10</v>
      </c>
      <c r="AC580" s="201"/>
      <c r="AD580" s="201">
        <v>10</v>
      </c>
      <c r="AE580" s="201">
        <v>10</v>
      </c>
      <c r="AF580" s="201"/>
      <c r="AG580" s="201">
        <v>3000</v>
      </c>
      <c r="AH580" s="201"/>
      <c r="AI580" s="201"/>
      <c r="AJ580" s="204" t="s">
        <v>101</v>
      </c>
      <c r="AK580" s="201"/>
      <c r="AL580" s="201" t="s">
        <v>2907</v>
      </c>
      <c r="AM580" s="201" t="s">
        <v>97</v>
      </c>
      <c r="AN580" s="202">
        <v>45672</v>
      </c>
      <c r="AO580" s="201" t="b">
        <f t="shared" si="17"/>
        <v>1</v>
      </c>
    </row>
    <row r="581" spans="1:41" x14ac:dyDescent="0.2">
      <c r="A581" s="201">
        <v>615</v>
      </c>
      <c r="B581" s="201">
        <v>326</v>
      </c>
      <c r="C581" s="201" t="s">
        <v>898</v>
      </c>
      <c r="D581" s="201" t="s">
        <v>899</v>
      </c>
      <c r="E581" s="201"/>
      <c r="F581" s="201" t="s">
        <v>235</v>
      </c>
      <c r="G581" s="201">
        <v>5000</v>
      </c>
      <c r="H581" s="201" t="s">
        <v>43</v>
      </c>
      <c r="I581" s="201" t="s">
        <v>97</v>
      </c>
      <c r="J581" s="201" t="s">
        <v>43</v>
      </c>
      <c r="K581" s="201">
        <v>5000</v>
      </c>
      <c r="L581" s="203">
        <f t="shared" si="19"/>
        <v>5000</v>
      </c>
      <c r="M581" s="202">
        <v>39353</v>
      </c>
      <c r="N581" s="201" t="s">
        <v>250</v>
      </c>
      <c r="O581" s="201" t="s">
        <v>363</v>
      </c>
      <c r="P581" s="201" t="s">
        <v>97</v>
      </c>
      <c r="Q581" s="224" t="s">
        <v>2908</v>
      </c>
      <c r="R581" s="201" t="s">
        <v>2909</v>
      </c>
      <c r="S581" s="201"/>
      <c r="T581" s="201" t="s">
        <v>253</v>
      </c>
      <c r="U581" s="201"/>
      <c r="V581" s="201" t="s">
        <v>240</v>
      </c>
      <c r="W581" s="201" t="s">
        <v>97</v>
      </c>
      <c r="X581" s="201" t="s">
        <v>241</v>
      </c>
      <c r="Y581" s="201" t="s">
        <v>97</v>
      </c>
      <c r="Z581" s="201" t="s">
        <v>2910</v>
      </c>
      <c r="AA581" s="201">
        <v>3</v>
      </c>
      <c r="AB581" s="201">
        <v>10</v>
      </c>
      <c r="AC581" s="201">
        <v>1</v>
      </c>
      <c r="AD581" s="201">
        <v>1</v>
      </c>
      <c r="AE581" s="201">
        <v>3</v>
      </c>
      <c r="AF581" s="201"/>
      <c r="AG581" s="201">
        <v>100</v>
      </c>
      <c r="AH581" s="201"/>
      <c r="AI581" s="201" t="s">
        <v>2911</v>
      </c>
      <c r="AJ581" s="204" t="s">
        <v>101</v>
      </c>
      <c r="AK581" s="201"/>
      <c r="AL581" s="201" t="s">
        <v>905</v>
      </c>
      <c r="AM581" s="201" t="s">
        <v>278</v>
      </c>
      <c r="AN581" s="202">
        <v>45672</v>
      </c>
      <c r="AO581" s="201" t="b">
        <f t="shared" ref="AO581:AO647" si="20">H581=J581</f>
        <v>1</v>
      </c>
    </row>
    <row r="582" spans="1:41" x14ac:dyDescent="0.2">
      <c r="A582" s="201">
        <v>615</v>
      </c>
      <c r="B582" s="201">
        <v>326</v>
      </c>
      <c r="C582" s="201" t="s">
        <v>898</v>
      </c>
      <c r="D582" s="201" t="s">
        <v>899</v>
      </c>
      <c r="E582" s="201"/>
      <c r="F582" s="201" t="s">
        <v>235</v>
      </c>
      <c r="G582" s="201">
        <v>5000</v>
      </c>
      <c r="H582" s="201" t="s">
        <v>43</v>
      </c>
      <c r="I582" s="201" t="s">
        <v>97</v>
      </c>
      <c r="J582" s="201" t="s">
        <v>47</v>
      </c>
      <c r="K582" s="201">
        <v>1000</v>
      </c>
      <c r="L582" s="203">
        <f t="shared" si="19"/>
        <v>1000</v>
      </c>
      <c r="M582" s="202">
        <v>36557</v>
      </c>
      <c r="N582" s="201" t="s">
        <v>98</v>
      </c>
      <c r="O582" s="201" t="s">
        <v>270</v>
      </c>
      <c r="P582" s="201" t="s">
        <v>97</v>
      </c>
      <c r="Q582" s="224" t="s">
        <v>2912</v>
      </c>
      <c r="R582" s="201" t="s">
        <v>3529</v>
      </c>
      <c r="S582" s="201"/>
      <c r="T582" s="201" t="s">
        <v>253</v>
      </c>
      <c r="U582" s="201"/>
      <c r="V582" s="201" t="s">
        <v>1550</v>
      </c>
      <c r="W582" s="201" t="s">
        <v>278</v>
      </c>
      <c r="X582" s="201" t="s">
        <v>3530</v>
      </c>
      <c r="Y582" s="201" t="s">
        <v>278</v>
      </c>
      <c r="Z582" s="201"/>
      <c r="AA582" s="201">
        <v>10</v>
      </c>
      <c r="AB582" s="201">
        <v>10</v>
      </c>
      <c r="AC582" s="201"/>
      <c r="AD582" s="201">
        <v>3</v>
      </c>
      <c r="AE582" s="201"/>
      <c r="AF582" s="201"/>
      <c r="AG582" s="201">
        <v>300</v>
      </c>
      <c r="AH582" s="201"/>
      <c r="AI582" s="201"/>
      <c r="AJ582" s="204" t="s">
        <v>101</v>
      </c>
      <c r="AK582" s="201"/>
      <c r="AL582" s="201" t="s">
        <v>905</v>
      </c>
      <c r="AM582" s="201" t="s">
        <v>278</v>
      </c>
      <c r="AN582" s="202">
        <v>45672</v>
      </c>
      <c r="AO582" s="201" t="b">
        <f t="shared" si="20"/>
        <v>0</v>
      </c>
    </row>
    <row r="583" spans="1:41" x14ac:dyDescent="0.2">
      <c r="A583" s="201">
        <v>615</v>
      </c>
      <c r="B583" s="201">
        <v>326</v>
      </c>
      <c r="C583" s="201" t="s">
        <v>898</v>
      </c>
      <c r="D583" s="201" t="s">
        <v>899</v>
      </c>
      <c r="E583" s="201"/>
      <c r="F583" s="201" t="s">
        <v>596</v>
      </c>
      <c r="G583" s="201">
        <v>5500</v>
      </c>
      <c r="H583" s="201" t="s">
        <v>29</v>
      </c>
      <c r="I583" s="201" t="s">
        <v>97</v>
      </c>
      <c r="J583" s="201" t="s">
        <v>29</v>
      </c>
      <c r="K583" s="201">
        <v>5500</v>
      </c>
      <c r="L583" s="203">
        <f t="shared" ref="L583:L614" si="21">IF(K583="--","--",ROUND(K583,2-(1+INT(LOG10(ABS(K583))))))</f>
        <v>5500</v>
      </c>
      <c r="M583" s="202">
        <v>45352</v>
      </c>
      <c r="N583" s="201" t="s">
        <v>108</v>
      </c>
      <c r="O583" s="201" t="s">
        <v>270</v>
      </c>
      <c r="P583" s="201" t="s">
        <v>97</v>
      </c>
      <c r="Q583" s="224" t="s">
        <v>900</v>
      </c>
      <c r="R583" s="201" t="s">
        <v>901</v>
      </c>
      <c r="S583" s="201"/>
      <c r="T583" s="201" t="s">
        <v>246</v>
      </c>
      <c r="U583" s="201"/>
      <c r="V583" s="201" t="s">
        <v>902</v>
      </c>
      <c r="W583" s="201" t="s">
        <v>97</v>
      </c>
      <c r="X583" s="201" t="s">
        <v>903</v>
      </c>
      <c r="Y583" s="201" t="s">
        <v>278</v>
      </c>
      <c r="Z583" s="201"/>
      <c r="AA583" s="201">
        <v>1</v>
      </c>
      <c r="AB583" s="201">
        <v>10</v>
      </c>
      <c r="AC583" s="201">
        <v>10</v>
      </c>
      <c r="AD583" s="201">
        <v>1</v>
      </c>
      <c r="AE583" s="201">
        <v>1</v>
      </c>
      <c r="AF583" s="201"/>
      <c r="AG583" s="201">
        <v>100</v>
      </c>
      <c r="AH583" s="201"/>
      <c r="AI583" s="201"/>
      <c r="AJ583" s="204" t="s">
        <v>101</v>
      </c>
      <c r="AK583" s="201" t="s">
        <v>904</v>
      </c>
      <c r="AL583" s="201" t="s">
        <v>905</v>
      </c>
      <c r="AM583" s="201" t="s">
        <v>97</v>
      </c>
      <c r="AN583" s="202">
        <v>45672</v>
      </c>
      <c r="AO583" s="201" t="b">
        <f t="shared" si="20"/>
        <v>1</v>
      </c>
    </row>
    <row r="584" spans="1:41" x14ac:dyDescent="0.2">
      <c r="A584" s="201">
        <v>615</v>
      </c>
      <c r="B584" s="201">
        <v>326</v>
      </c>
      <c r="C584" s="201" t="s">
        <v>898</v>
      </c>
      <c r="D584" s="201" t="s">
        <v>899</v>
      </c>
      <c r="E584" s="201"/>
      <c r="F584" s="201" t="s">
        <v>596</v>
      </c>
      <c r="G584" s="201">
        <v>5500</v>
      </c>
      <c r="H584" s="201" t="s">
        <v>29</v>
      </c>
      <c r="I584" s="201" t="s">
        <v>97</v>
      </c>
      <c r="J584" s="201" t="s">
        <v>47</v>
      </c>
      <c r="K584" s="201">
        <v>68000</v>
      </c>
      <c r="L584" s="203">
        <f t="shared" si="21"/>
        <v>68000</v>
      </c>
      <c r="M584" s="202">
        <v>36251</v>
      </c>
      <c r="N584" s="201" t="s">
        <v>108</v>
      </c>
      <c r="O584" s="201" t="s">
        <v>270</v>
      </c>
      <c r="P584" s="201" t="s">
        <v>97</v>
      </c>
      <c r="Q584" s="224" t="s">
        <v>906</v>
      </c>
      <c r="R584" s="201" t="s">
        <v>907</v>
      </c>
      <c r="S584" s="201"/>
      <c r="T584" s="201" t="s">
        <v>253</v>
      </c>
      <c r="U584" s="201"/>
      <c r="V584" s="201" t="s">
        <v>725</v>
      </c>
      <c r="W584" s="201" t="s">
        <v>97</v>
      </c>
      <c r="X584" s="201" t="s">
        <v>908</v>
      </c>
      <c r="Y584" s="201" t="s">
        <v>278</v>
      </c>
      <c r="Z584" s="201"/>
      <c r="AA584" s="201"/>
      <c r="AB584" s="201">
        <v>10</v>
      </c>
      <c r="AC584" s="201"/>
      <c r="AD584" s="201"/>
      <c r="AE584" s="201"/>
      <c r="AF584" s="201"/>
      <c r="AG584" s="201">
        <v>10</v>
      </c>
      <c r="AH584" s="201"/>
      <c r="AI584" s="201"/>
      <c r="AJ584" s="204" t="s">
        <v>101</v>
      </c>
      <c r="AK584" s="201"/>
      <c r="AL584" s="201" t="s">
        <v>905</v>
      </c>
      <c r="AM584" s="201" t="s">
        <v>97</v>
      </c>
      <c r="AN584" s="202">
        <v>45672</v>
      </c>
      <c r="AO584" s="201" t="b">
        <f t="shared" si="20"/>
        <v>0</v>
      </c>
    </row>
    <row r="585" spans="1:41" x14ac:dyDescent="0.2">
      <c r="A585" s="201">
        <v>616</v>
      </c>
      <c r="B585" s="201">
        <v>607</v>
      </c>
      <c r="C585" s="201" t="s">
        <v>1463</v>
      </c>
      <c r="D585" s="201" t="s">
        <v>1464</v>
      </c>
      <c r="E585" s="201">
        <v>3</v>
      </c>
      <c r="F585" s="201" t="s">
        <v>235</v>
      </c>
      <c r="G585" s="201">
        <v>0.2</v>
      </c>
      <c r="H585" s="201" t="s">
        <v>45</v>
      </c>
      <c r="I585" s="201" t="s">
        <v>278</v>
      </c>
      <c r="J585" s="201" t="s">
        <v>45</v>
      </c>
      <c r="K585" s="201">
        <v>0.2</v>
      </c>
      <c r="L585" s="203">
        <f t="shared" si="21"/>
        <v>0.2</v>
      </c>
      <c r="M585" s="202">
        <v>40634</v>
      </c>
      <c r="N585" s="201" t="s">
        <v>98</v>
      </c>
      <c r="O585" s="201" t="s">
        <v>236</v>
      </c>
      <c r="P585" s="201" t="s">
        <v>97</v>
      </c>
      <c r="Q585" s="224" t="s">
        <v>2913</v>
      </c>
      <c r="R585" s="201" t="s">
        <v>2914</v>
      </c>
      <c r="S585" s="201"/>
      <c r="T585" s="201" t="s">
        <v>239</v>
      </c>
      <c r="U585" s="201"/>
      <c r="V585" s="201" t="s">
        <v>263</v>
      </c>
      <c r="W585" s="201" t="s">
        <v>97</v>
      </c>
      <c r="X585" s="201" t="s">
        <v>241</v>
      </c>
      <c r="Y585" s="201" t="s">
        <v>97</v>
      </c>
      <c r="Z585" s="201" t="s">
        <v>2915</v>
      </c>
      <c r="AA585" s="201">
        <v>3</v>
      </c>
      <c r="AB585" s="201">
        <v>10</v>
      </c>
      <c r="AC585" s="201"/>
      <c r="AD585" s="201">
        <v>10</v>
      </c>
      <c r="AE585" s="201">
        <v>10</v>
      </c>
      <c r="AF585" s="201"/>
      <c r="AG585" s="201">
        <v>3000</v>
      </c>
      <c r="AH585" s="201"/>
      <c r="AI585" s="201"/>
      <c r="AJ585" s="204" t="s">
        <v>101</v>
      </c>
      <c r="AK585" s="201"/>
      <c r="AL585" s="201" t="s">
        <v>1466</v>
      </c>
      <c r="AM585" s="201" t="s">
        <v>97</v>
      </c>
      <c r="AN585" s="202">
        <v>45672</v>
      </c>
      <c r="AO585" s="201" t="b">
        <f t="shared" si="20"/>
        <v>1</v>
      </c>
    </row>
    <row r="586" spans="1:41" x14ac:dyDescent="0.2">
      <c r="A586" s="201">
        <v>616</v>
      </c>
      <c r="B586" s="201">
        <v>607</v>
      </c>
      <c r="C586" s="201" t="s">
        <v>1463</v>
      </c>
      <c r="D586" s="201" t="s">
        <v>1464</v>
      </c>
      <c r="E586" s="201"/>
      <c r="F586" s="201" t="s">
        <v>596</v>
      </c>
      <c r="G586" s="201">
        <v>160</v>
      </c>
      <c r="H586" s="201" t="s">
        <v>29</v>
      </c>
      <c r="I586" s="201" t="s">
        <v>278</v>
      </c>
      <c r="J586" s="201" t="s">
        <v>29</v>
      </c>
      <c r="K586" s="201">
        <v>160</v>
      </c>
      <c r="L586" s="203">
        <f t="shared" si="21"/>
        <v>160</v>
      </c>
      <c r="M586" s="202">
        <v>44256</v>
      </c>
      <c r="N586" s="201" t="s">
        <v>98</v>
      </c>
      <c r="O586" s="201" t="s">
        <v>236</v>
      </c>
      <c r="P586" s="201" t="s">
        <v>97</v>
      </c>
      <c r="Q586" s="224" t="s">
        <v>2916</v>
      </c>
      <c r="R586" s="201" t="s">
        <v>3531</v>
      </c>
      <c r="S586" s="201"/>
      <c r="T586" s="201" t="s">
        <v>246</v>
      </c>
      <c r="U586" s="201"/>
      <c r="V586" s="201" t="s">
        <v>1828</v>
      </c>
      <c r="W586" s="201" t="s">
        <v>278</v>
      </c>
      <c r="X586" s="201"/>
      <c r="Y586" s="201" t="s">
        <v>97</v>
      </c>
      <c r="Z586" s="201" t="s">
        <v>2915</v>
      </c>
      <c r="AA586" s="201">
        <v>3</v>
      </c>
      <c r="AB586" s="201">
        <v>10</v>
      </c>
      <c r="AC586" s="201">
        <v>3</v>
      </c>
      <c r="AD586" s="201"/>
      <c r="AE586" s="201">
        <v>3</v>
      </c>
      <c r="AF586" s="201"/>
      <c r="AG586" s="201">
        <v>270</v>
      </c>
      <c r="AH586" s="201"/>
      <c r="AI586" s="201"/>
      <c r="AJ586" s="204" t="s">
        <v>101</v>
      </c>
      <c r="AK586" s="201"/>
      <c r="AL586" s="201" t="s">
        <v>1466</v>
      </c>
      <c r="AM586" s="201" t="s">
        <v>97</v>
      </c>
      <c r="AN586" s="202">
        <v>45672</v>
      </c>
      <c r="AO586" s="201" t="b">
        <f t="shared" si="20"/>
        <v>1</v>
      </c>
    </row>
    <row r="587" spans="1:41" x14ac:dyDescent="0.2">
      <c r="A587" s="201">
        <v>617</v>
      </c>
      <c r="B587" s="201">
        <v>608</v>
      </c>
      <c r="C587" s="201" t="s">
        <v>1468</v>
      </c>
      <c r="D587" s="201" t="s">
        <v>1469</v>
      </c>
      <c r="E587" s="201"/>
      <c r="F587" s="201" t="s">
        <v>235</v>
      </c>
      <c r="G587" s="201">
        <v>2.1</v>
      </c>
      <c r="H587" s="201" t="s">
        <v>29</v>
      </c>
      <c r="I587" s="201" t="s">
        <v>97</v>
      </c>
      <c r="J587" s="201" t="s">
        <v>29</v>
      </c>
      <c r="K587" s="201">
        <v>2.1</v>
      </c>
      <c r="L587" s="203">
        <f t="shared" si="21"/>
        <v>2.1</v>
      </c>
      <c r="M587" s="202">
        <v>43617</v>
      </c>
      <c r="N587" s="201" t="s">
        <v>627</v>
      </c>
      <c r="O587" s="201" t="s">
        <v>280</v>
      </c>
      <c r="P587" s="201" t="s">
        <v>97</v>
      </c>
      <c r="Q587" s="224" t="s">
        <v>2917</v>
      </c>
      <c r="R587" s="201" t="s">
        <v>2918</v>
      </c>
      <c r="S587" s="201"/>
      <c r="T587" s="201" t="s">
        <v>246</v>
      </c>
      <c r="U587" s="201"/>
      <c r="V587" s="201" t="s">
        <v>2919</v>
      </c>
      <c r="W587" s="201" t="s">
        <v>97</v>
      </c>
      <c r="X587" s="201" t="s">
        <v>2920</v>
      </c>
      <c r="Y587" s="201" t="s">
        <v>97</v>
      </c>
      <c r="Z587" s="201" t="s">
        <v>2920</v>
      </c>
      <c r="AA587" s="201">
        <v>3.16</v>
      </c>
      <c r="AB587" s="201">
        <v>3.16</v>
      </c>
      <c r="AC587" s="201">
        <v>10</v>
      </c>
      <c r="AD587" s="201"/>
      <c r="AE587" s="201"/>
      <c r="AF587" s="201"/>
      <c r="AG587" s="201">
        <v>100</v>
      </c>
      <c r="AH587" s="201"/>
      <c r="AI587" s="201"/>
      <c r="AJ587" s="204" t="s">
        <v>101</v>
      </c>
      <c r="AK587" s="201" t="s">
        <v>368</v>
      </c>
      <c r="AL587" s="201" t="s">
        <v>1472</v>
      </c>
      <c r="AM587" s="201" t="s">
        <v>278</v>
      </c>
      <c r="AN587" s="202">
        <v>45672</v>
      </c>
      <c r="AO587" s="201" t="b">
        <f t="shared" si="20"/>
        <v>1</v>
      </c>
    </row>
    <row r="588" spans="1:41" x14ac:dyDescent="0.2">
      <c r="A588" s="201">
        <v>617</v>
      </c>
      <c r="B588" s="201">
        <v>608</v>
      </c>
      <c r="C588" s="201" t="s">
        <v>1468</v>
      </c>
      <c r="D588" s="201" t="s">
        <v>1469</v>
      </c>
      <c r="E588" s="201"/>
      <c r="F588" s="201" t="s">
        <v>235</v>
      </c>
      <c r="G588" s="201">
        <v>2.1</v>
      </c>
      <c r="H588" s="201" t="s">
        <v>29</v>
      </c>
      <c r="I588" s="201" t="s">
        <v>97</v>
      </c>
      <c r="J588" s="201" t="s">
        <v>29</v>
      </c>
      <c r="K588" s="201">
        <v>2.1</v>
      </c>
      <c r="L588" s="203">
        <f t="shared" si="21"/>
        <v>2.1</v>
      </c>
      <c r="M588" s="202">
        <v>43617</v>
      </c>
      <c r="N588" s="201" t="s">
        <v>627</v>
      </c>
      <c r="O588" s="201" t="s">
        <v>353</v>
      </c>
      <c r="P588" s="201" t="s">
        <v>97</v>
      </c>
      <c r="Q588" s="224" t="s">
        <v>2917</v>
      </c>
      <c r="R588" s="201" t="s">
        <v>2918</v>
      </c>
      <c r="S588" s="201"/>
      <c r="T588" s="201" t="s">
        <v>2792</v>
      </c>
      <c r="U588" s="201"/>
      <c r="V588" s="201" t="s">
        <v>2921</v>
      </c>
      <c r="W588" s="201" t="s">
        <v>97</v>
      </c>
      <c r="X588" s="201" t="s">
        <v>2920</v>
      </c>
      <c r="Y588" s="201" t="s">
        <v>97</v>
      </c>
      <c r="Z588" s="201" t="s">
        <v>2920</v>
      </c>
      <c r="AA588" s="201">
        <v>3.16</v>
      </c>
      <c r="AB588" s="201">
        <v>3.16</v>
      </c>
      <c r="AC588" s="201"/>
      <c r="AD588" s="201"/>
      <c r="AE588" s="201"/>
      <c r="AF588" s="201"/>
      <c r="AG588" s="201">
        <v>10</v>
      </c>
      <c r="AH588" s="201"/>
      <c r="AI588" s="201"/>
      <c r="AJ588" s="204" t="s">
        <v>101</v>
      </c>
      <c r="AK588" s="201" t="s">
        <v>368</v>
      </c>
      <c r="AL588" s="201" t="s">
        <v>1472</v>
      </c>
      <c r="AM588" s="201" t="s">
        <v>278</v>
      </c>
      <c r="AN588" s="202">
        <v>45672</v>
      </c>
      <c r="AO588" s="201" t="b">
        <f t="shared" si="20"/>
        <v>1</v>
      </c>
    </row>
    <row r="589" spans="1:41" x14ac:dyDescent="0.2">
      <c r="A589" s="201">
        <v>617</v>
      </c>
      <c r="B589" s="201">
        <v>608</v>
      </c>
      <c r="C589" s="201" t="s">
        <v>1468</v>
      </c>
      <c r="D589" s="201" t="s">
        <v>1469</v>
      </c>
      <c r="E589" s="201"/>
      <c r="F589" s="201" t="s">
        <v>235</v>
      </c>
      <c r="G589" s="201">
        <v>2.1</v>
      </c>
      <c r="H589" s="201" t="s">
        <v>29</v>
      </c>
      <c r="I589" s="201" t="s">
        <v>97</v>
      </c>
      <c r="J589" s="201" t="s">
        <v>43</v>
      </c>
      <c r="K589" s="201">
        <v>2</v>
      </c>
      <c r="L589" s="203">
        <f t="shared" si="21"/>
        <v>2</v>
      </c>
      <c r="M589" s="202">
        <v>40814</v>
      </c>
      <c r="N589" s="201" t="s">
        <v>98</v>
      </c>
      <c r="O589" s="201" t="s">
        <v>353</v>
      </c>
      <c r="P589" s="201" t="s">
        <v>97</v>
      </c>
      <c r="Q589" s="224" t="s">
        <v>2917</v>
      </c>
      <c r="R589" s="201" t="s">
        <v>2918</v>
      </c>
      <c r="S589" s="201"/>
      <c r="T589" s="201" t="s">
        <v>2792</v>
      </c>
      <c r="U589" s="201"/>
      <c r="V589" s="201" t="s">
        <v>2922</v>
      </c>
      <c r="W589" s="201" t="s">
        <v>97</v>
      </c>
      <c r="X589" s="201" t="s">
        <v>2923</v>
      </c>
      <c r="Y589" s="201" t="s">
        <v>97</v>
      </c>
      <c r="Z589" s="201" t="s">
        <v>2920</v>
      </c>
      <c r="AA589" s="201">
        <v>3</v>
      </c>
      <c r="AB589" s="201">
        <v>3</v>
      </c>
      <c r="AC589" s="201"/>
      <c r="AD589" s="201"/>
      <c r="AE589" s="201"/>
      <c r="AF589" s="201"/>
      <c r="AG589" s="201">
        <v>10</v>
      </c>
      <c r="AH589" s="201"/>
      <c r="AI589" s="201"/>
      <c r="AJ589" s="204" t="s">
        <v>101</v>
      </c>
      <c r="AK589" s="201"/>
      <c r="AL589" s="201" t="s">
        <v>1472</v>
      </c>
      <c r="AM589" s="201" t="s">
        <v>278</v>
      </c>
      <c r="AN589" s="202">
        <v>45672</v>
      </c>
      <c r="AO589" s="201" t="b">
        <f t="shared" si="20"/>
        <v>0</v>
      </c>
    </row>
    <row r="590" spans="1:41" x14ac:dyDescent="0.2">
      <c r="A590" s="201">
        <v>617</v>
      </c>
      <c r="B590" s="201">
        <v>608</v>
      </c>
      <c r="C590" s="201" t="s">
        <v>1468</v>
      </c>
      <c r="D590" s="201" t="s">
        <v>1469</v>
      </c>
      <c r="E590" s="201"/>
      <c r="F590" s="201" t="s">
        <v>235</v>
      </c>
      <c r="G590" s="201">
        <v>2.1</v>
      </c>
      <c r="H590" s="201" t="s">
        <v>29</v>
      </c>
      <c r="I590" s="201" t="s">
        <v>97</v>
      </c>
      <c r="J590" s="201" t="s">
        <v>43</v>
      </c>
      <c r="K590" s="201">
        <v>2</v>
      </c>
      <c r="L590" s="203">
        <f t="shared" si="21"/>
        <v>2</v>
      </c>
      <c r="M590" s="202">
        <v>40814</v>
      </c>
      <c r="N590" s="201" t="s">
        <v>98</v>
      </c>
      <c r="O590" s="201" t="s">
        <v>280</v>
      </c>
      <c r="P590" s="201" t="s">
        <v>97</v>
      </c>
      <c r="Q590" s="224" t="s">
        <v>2917</v>
      </c>
      <c r="R590" s="201" t="s">
        <v>2918</v>
      </c>
      <c r="S590" s="201"/>
      <c r="T590" s="201" t="s">
        <v>246</v>
      </c>
      <c r="U590" s="201"/>
      <c r="V590" s="201" t="s">
        <v>2924</v>
      </c>
      <c r="W590" s="201" t="s">
        <v>97</v>
      </c>
      <c r="X590" s="201" t="s">
        <v>2923</v>
      </c>
      <c r="Y590" s="201" t="s">
        <v>97</v>
      </c>
      <c r="Z590" s="201" t="s">
        <v>2920</v>
      </c>
      <c r="AA590" s="201">
        <v>3</v>
      </c>
      <c r="AB590" s="201">
        <v>3</v>
      </c>
      <c r="AC590" s="201">
        <v>10</v>
      </c>
      <c r="AD590" s="201"/>
      <c r="AE590" s="201"/>
      <c r="AF590" s="201"/>
      <c r="AG590" s="201">
        <v>100</v>
      </c>
      <c r="AH590" s="201"/>
      <c r="AI590" s="201"/>
      <c r="AJ590" s="204" t="s">
        <v>101</v>
      </c>
      <c r="AK590" s="201"/>
      <c r="AL590" s="201" t="s">
        <v>1472</v>
      </c>
      <c r="AM590" s="201" t="s">
        <v>278</v>
      </c>
      <c r="AN590" s="202">
        <v>45672</v>
      </c>
      <c r="AO590" s="201" t="b">
        <f t="shared" si="20"/>
        <v>0</v>
      </c>
    </row>
    <row r="591" spans="1:41" x14ac:dyDescent="0.2">
      <c r="A591" s="201">
        <v>617</v>
      </c>
      <c r="B591" s="201">
        <v>608</v>
      </c>
      <c r="C591" s="201" t="s">
        <v>1468</v>
      </c>
      <c r="D591" s="201" t="s">
        <v>1469</v>
      </c>
      <c r="E591" s="201"/>
      <c r="F591" s="201" t="s">
        <v>235</v>
      </c>
      <c r="G591" s="201">
        <v>2.1</v>
      </c>
      <c r="H591" s="201" t="s">
        <v>29</v>
      </c>
      <c r="I591" s="201" t="s">
        <v>97</v>
      </c>
      <c r="J591" s="201" t="s">
        <v>47</v>
      </c>
      <c r="K591" s="201">
        <v>600</v>
      </c>
      <c r="L591" s="203">
        <f t="shared" si="21"/>
        <v>600</v>
      </c>
      <c r="M591" s="202">
        <v>36617</v>
      </c>
      <c r="N591" s="201" t="s">
        <v>108</v>
      </c>
      <c r="O591" s="201" t="s">
        <v>270</v>
      </c>
      <c r="P591" s="201" t="s">
        <v>97</v>
      </c>
      <c r="Q591" s="224" t="s">
        <v>2925</v>
      </c>
      <c r="R591" s="201" t="s">
        <v>2926</v>
      </c>
      <c r="S591" s="201"/>
      <c r="T591" s="201" t="s">
        <v>246</v>
      </c>
      <c r="U591" s="201"/>
      <c r="V591" s="201" t="s">
        <v>2927</v>
      </c>
      <c r="W591" s="201" t="s">
        <v>97</v>
      </c>
      <c r="X591" s="201" t="s">
        <v>330</v>
      </c>
      <c r="Y591" s="201" t="s">
        <v>278</v>
      </c>
      <c r="Z591" s="201"/>
      <c r="AA591" s="201"/>
      <c r="AB591" s="201">
        <v>10</v>
      </c>
      <c r="AC591" s="201">
        <v>10</v>
      </c>
      <c r="AD591" s="201"/>
      <c r="AE591" s="201"/>
      <c r="AF591" s="201"/>
      <c r="AG591" s="201">
        <v>100</v>
      </c>
      <c r="AH591" s="201"/>
      <c r="AI591" s="201"/>
      <c r="AJ591" s="204" t="s">
        <v>101</v>
      </c>
      <c r="AK591" s="201"/>
      <c r="AL591" s="201" t="s">
        <v>1472</v>
      </c>
      <c r="AM591" s="201" t="s">
        <v>278</v>
      </c>
      <c r="AN591" s="202">
        <v>45672</v>
      </c>
      <c r="AO591" s="201" t="b">
        <f t="shared" si="20"/>
        <v>0</v>
      </c>
    </row>
    <row r="592" spans="1:41" x14ac:dyDescent="0.2">
      <c r="A592" s="201">
        <v>617</v>
      </c>
      <c r="B592" s="201">
        <v>608</v>
      </c>
      <c r="C592" s="201" t="s">
        <v>1468</v>
      </c>
      <c r="D592" s="201" t="s">
        <v>1469</v>
      </c>
      <c r="E592" s="201"/>
      <c r="F592" s="201" t="s">
        <v>235</v>
      </c>
      <c r="G592" s="201">
        <v>2.1</v>
      </c>
      <c r="H592" s="201" t="s">
        <v>29</v>
      </c>
      <c r="I592" s="201" t="s">
        <v>97</v>
      </c>
      <c r="J592" s="201" t="s">
        <v>47</v>
      </c>
      <c r="K592" s="201">
        <v>600</v>
      </c>
      <c r="L592" s="203">
        <f t="shared" si="21"/>
        <v>600</v>
      </c>
      <c r="M592" s="202">
        <v>36617</v>
      </c>
      <c r="N592" s="201" t="s">
        <v>108</v>
      </c>
      <c r="O592" s="201" t="s">
        <v>258</v>
      </c>
      <c r="P592" s="201" t="s">
        <v>97</v>
      </c>
      <c r="Q592" s="224" t="s">
        <v>2925</v>
      </c>
      <c r="R592" s="201" t="s">
        <v>2926</v>
      </c>
      <c r="S592" s="201"/>
      <c r="T592" s="201" t="s">
        <v>246</v>
      </c>
      <c r="U592" s="201"/>
      <c r="V592" s="201" t="s">
        <v>2927</v>
      </c>
      <c r="W592" s="201" t="s">
        <v>97</v>
      </c>
      <c r="X592" s="201" t="s">
        <v>330</v>
      </c>
      <c r="Y592" s="201" t="s">
        <v>278</v>
      </c>
      <c r="Z592" s="201"/>
      <c r="AA592" s="201"/>
      <c r="AB592" s="201">
        <v>10</v>
      </c>
      <c r="AC592" s="201">
        <v>10</v>
      </c>
      <c r="AD592" s="201"/>
      <c r="AE592" s="201"/>
      <c r="AF592" s="201"/>
      <c r="AG592" s="201">
        <v>100</v>
      </c>
      <c r="AH592" s="201"/>
      <c r="AI592" s="201"/>
      <c r="AJ592" s="204" t="s">
        <v>101</v>
      </c>
      <c r="AK592" s="201"/>
      <c r="AL592" s="201" t="s">
        <v>1472</v>
      </c>
      <c r="AM592" s="201" t="s">
        <v>278</v>
      </c>
      <c r="AN592" s="202">
        <v>45672</v>
      </c>
      <c r="AO592" s="201" t="b">
        <f t="shared" si="20"/>
        <v>0</v>
      </c>
    </row>
    <row r="593" spans="1:41" x14ac:dyDescent="0.2">
      <c r="A593" s="201">
        <v>617</v>
      </c>
      <c r="B593" s="201">
        <v>608</v>
      </c>
      <c r="C593" s="201" t="s">
        <v>1468</v>
      </c>
      <c r="D593" s="201" t="s">
        <v>1469</v>
      </c>
      <c r="E593" s="201"/>
      <c r="F593" s="201" t="s">
        <v>596</v>
      </c>
      <c r="G593" s="201">
        <v>2.1</v>
      </c>
      <c r="H593" s="201" t="s">
        <v>29</v>
      </c>
      <c r="I593" s="201" t="s">
        <v>278</v>
      </c>
      <c r="J593" s="201" t="s">
        <v>29</v>
      </c>
      <c r="K593" s="201">
        <v>2.1</v>
      </c>
      <c r="L593" s="203">
        <f t="shared" si="21"/>
        <v>2.1</v>
      </c>
      <c r="M593" s="202">
        <v>43617</v>
      </c>
      <c r="N593" s="201" t="s">
        <v>627</v>
      </c>
      <c r="O593" s="201" t="s">
        <v>280</v>
      </c>
      <c r="P593" s="201" t="s">
        <v>97</v>
      </c>
      <c r="Q593" s="224" t="s">
        <v>2917</v>
      </c>
      <c r="R593" s="201" t="s">
        <v>2918</v>
      </c>
      <c r="S593" s="201"/>
      <c r="T593" s="201" t="s">
        <v>246</v>
      </c>
      <c r="U593" s="201"/>
      <c r="V593" s="201" t="s">
        <v>2919</v>
      </c>
      <c r="W593" s="201" t="s">
        <v>97</v>
      </c>
      <c r="X593" s="201" t="s">
        <v>2920</v>
      </c>
      <c r="Y593" s="201" t="s">
        <v>97</v>
      </c>
      <c r="Z593" s="201" t="s">
        <v>2920</v>
      </c>
      <c r="AA593" s="201">
        <v>3.16</v>
      </c>
      <c r="AB593" s="201">
        <v>3.16</v>
      </c>
      <c r="AC593" s="201">
        <v>10</v>
      </c>
      <c r="AD593" s="201"/>
      <c r="AE593" s="201"/>
      <c r="AF593" s="201"/>
      <c r="AG593" s="201">
        <v>100</v>
      </c>
      <c r="AH593" s="201"/>
      <c r="AI593" s="201"/>
      <c r="AJ593" s="204" t="s">
        <v>101</v>
      </c>
      <c r="AK593" s="201" t="s">
        <v>2928</v>
      </c>
      <c r="AL593" s="201" t="s">
        <v>1472</v>
      </c>
      <c r="AM593" s="201" t="s">
        <v>278</v>
      </c>
      <c r="AN593" s="202">
        <v>45672</v>
      </c>
      <c r="AO593" s="201" t="b">
        <f t="shared" si="20"/>
        <v>1</v>
      </c>
    </row>
    <row r="594" spans="1:41" x14ac:dyDescent="0.2">
      <c r="A594" s="201">
        <v>617</v>
      </c>
      <c r="B594" s="201">
        <v>608</v>
      </c>
      <c r="C594" s="201" t="s">
        <v>1468</v>
      </c>
      <c r="D594" s="201" t="s">
        <v>1469</v>
      </c>
      <c r="E594" s="201"/>
      <c r="F594" s="201" t="s">
        <v>596</v>
      </c>
      <c r="G594" s="201">
        <v>2.1</v>
      </c>
      <c r="H594" s="201" t="s">
        <v>29</v>
      </c>
      <c r="I594" s="201" t="s">
        <v>278</v>
      </c>
      <c r="J594" s="201" t="s">
        <v>29</v>
      </c>
      <c r="K594" s="201">
        <v>2.1</v>
      </c>
      <c r="L594" s="203">
        <f t="shared" si="21"/>
        <v>2.1</v>
      </c>
      <c r="M594" s="202">
        <v>43617</v>
      </c>
      <c r="N594" s="201" t="s">
        <v>627</v>
      </c>
      <c r="O594" s="201" t="s">
        <v>353</v>
      </c>
      <c r="P594" s="201" t="s">
        <v>97</v>
      </c>
      <c r="Q594" s="224" t="s">
        <v>2917</v>
      </c>
      <c r="R594" s="201" t="s">
        <v>2918</v>
      </c>
      <c r="S594" s="201"/>
      <c r="T594" s="201" t="s">
        <v>2792</v>
      </c>
      <c r="U594" s="201"/>
      <c r="V594" s="201" t="s">
        <v>2921</v>
      </c>
      <c r="W594" s="201" t="s">
        <v>97</v>
      </c>
      <c r="X594" s="201" t="s">
        <v>2920</v>
      </c>
      <c r="Y594" s="201" t="s">
        <v>97</v>
      </c>
      <c r="Z594" s="201" t="s">
        <v>2920</v>
      </c>
      <c r="AA594" s="201">
        <v>3.16</v>
      </c>
      <c r="AB594" s="201">
        <v>3.16</v>
      </c>
      <c r="AC594" s="201"/>
      <c r="AD594" s="201"/>
      <c r="AE594" s="201"/>
      <c r="AF594" s="201"/>
      <c r="AG594" s="201">
        <v>10</v>
      </c>
      <c r="AH594" s="201"/>
      <c r="AI594" s="201"/>
      <c r="AJ594" s="204" t="s">
        <v>101</v>
      </c>
      <c r="AK594" s="201" t="s">
        <v>2928</v>
      </c>
      <c r="AL594" s="201" t="s">
        <v>1472</v>
      </c>
      <c r="AM594" s="201" t="s">
        <v>278</v>
      </c>
      <c r="AN594" s="202">
        <v>45672</v>
      </c>
      <c r="AO594" s="201" t="b">
        <f t="shared" si="20"/>
        <v>1</v>
      </c>
    </row>
    <row r="595" spans="1:41" x14ac:dyDescent="0.2">
      <c r="A595" s="201">
        <v>620</v>
      </c>
      <c r="B595" s="201">
        <v>609</v>
      </c>
      <c r="C595" s="201" t="s">
        <v>2929</v>
      </c>
      <c r="D595" s="201" t="s">
        <v>2930</v>
      </c>
      <c r="E595" s="201"/>
      <c r="F595" s="201" t="s">
        <v>235</v>
      </c>
      <c r="G595" s="201">
        <v>0.3</v>
      </c>
      <c r="H595" s="201" t="s">
        <v>43</v>
      </c>
      <c r="I595" s="201" t="s">
        <v>278</v>
      </c>
      <c r="J595" s="201" t="s">
        <v>43</v>
      </c>
      <c r="K595" s="201">
        <v>0.3</v>
      </c>
      <c r="L595" s="203">
        <f t="shared" si="21"/>
        <v>0.3</v>
      </c>
      <c r="M595" s="202">
        <v>40086</v>
      </c>
      <c r="N595" s="201" t="s">
        <v>98</v>
      </c>
      <c r="O595" s="201" t="s">
        <v>236</v>
      </c>
      <c r="P595" s="201" t="s">
        <v>97</v>
      </c>
      <c r="Q595" s="224" t="s">
        <v>2931</v>
      </c>
      <c r="R595" s="201" t="s">
        <v>3532</v>
      </c>
      <c r="S595" s="201"/>
      <c r="T595" s="201" t="s">
        <v>239</v>
      </c>
      <c r="U595" s="201" t="s">
        <v>3533</v>
      </c>
      <c r="V595" s="201" t="s">
        <v>263</v>
      </c>
      <c r="W595" s="201" t="s">
        <v>97</v>
      </c>
      <c r="X595" s="201" t="s">
        <v>557</v>
      </c>
      <c r="Y595" s="201" t="s">
        <v>97</v>
      </c>
      <c r="Z595" s="201" t="s">
        <v>2932</v>
      </c>
      <c r="AA595" s="201">
        <v>3</v>
      </c>
      <c r="AB595" s="201">
        <v>10</v>
      </c>
      <c r="AC595" s="201"/>
      <c r="AD595" s="201">
        <v>10</v>
      </c>
      <c r="AE595" s="201">
        <v>10</v>
      </c>
      <c r="AF595" s="201"/>
      <c r="AG595" s="201">
        <v>3000</v>
      </c>
      <c r="AH595" s="201"/>
      <c r="AI595" s="201"/>
      <c r="AJ595" s="204" t="s">
        <v>101</v>
      </c>
      <c r="AK595" s="201" t="s">
        <v>473</v>
      </c>
      <c r="AL595" s="201" t="s">
        <v>2933</v>
      </c>
      <c r="AM595" s="201" t="s">
        <v>278</v>
      </c>
      <c r="AN595" s="202">
        <v>45672</v>
      </c>
      <c r="AO595" s="201" t="b">
        <f t="shared" si="20"/>
        <v>1</v>
      </c>
    </row>
    <row r="596" spans="1:41" x14ac:dyDescent="0.2">
      <c r="A596" s="201">
        <v>620</v>
      </c>
      <c r="B596" s="201">
        <v>609</v>
      </c>
      <c r="C596" s="201" t="s">
        <v>2929</v>
      </c>
      <c r="D596" s="201" t="s">
        <v>2930</v>
      </c>
      <c r="E596" s="201"/>
      <c r="F596" s="201" t="s">
        <v>596</v>
      </c>
      <c r="G596" s="201">
        <v>6</v>
      </c>
      <c r="H596" s="201" t="s">
        <v>29</v>
      </c>
      <c r="I596" s="201" t="s">
        <v>278</v>
      </c>
      <c r="J596" s="201" t="s">
        <v>29</v>
      </c>
      <c r="K596" s="201">
        <v>6</v>
      </c>
      <c r="L596" s="203">
        <f t="shared" si="21"/>
        <v>6</v>
      </c>
      <c r="M596" s="202">
        <v>44409</v>
      </c>
      <c r="N596" s="201" t="s">
        <v>98</v>
      </c>
      <c r="O596" s="201" t="s">
        <v>236</v>
      </c>
      <c r="P596" s="201" t="s">
        <v>97</v>
      </c>
      <c r="Q596" s="224" t="s">
        <v>2934</v>
      </c>
      <c r="R596" s="201" t="s">
        <v>2935</v>
      </c>
      <c r="S596" s="201"/>
      <c r="T596" s="201" t="s">
        <v>253</v>
      </c>
      <c r="U596" s="201"/>
      <c r="V596" s="201" t="s">
        <v>3534</v>
      </c>
      <c r="W596" s="201" t="s">
        <v>97</v>
      </c>
      <c r="X596" s="201" t="s">
        <v>2936</v>
      </c>
      <c r="Y596" s="201" t="s">
        <v>97</v>
      </c>
      <c r="Z596" s="201" t="s">
        <v>2937</v>
      </c>
      <c r="AA596" s="201">
        <v>3</v>
      </c>
      <c r="AB596" s="201">
        <v>10</v>
      </c>
      <c r="AC596" s="201"/>
      <c r="AD596" s="201"/>
      <c r="AE596" s="201"/>
      <c r="AF596" s="201"/>
      <c r="AG596" s="201">
        <v>30</v>
      </c>
      <c r="AH596" s="201"/>
      <c r="AI596" s="201" t="s">
        <v>2938</v>
      </c>
      <c r="AJ596" s="204" t="s">
        <v>101</v>
      </c>
      <c r="AK596" s="201" t="s">
        <v>2939</v>
      </c>
      <c r="AL596" s="201" t="s">
        <v>2933</v>
      </c>
      <c r="AM596" s="201" t="s">
        <v>97</v>
      </c>
      <c r="AN596" s="202">
        <v>45672</v>
      </c>
      <c r="AO596" s="201" t="b">
        <f t="shared" si="20"/>
        <v>1</v>
      </c>
    </row>
    <row r="597" spans="1:41" x14ac:dyDescent="0.2">
      <c r="A597" s="201">
        <v>621</v>
      </c>
      <c r="B597" s="201">
        <v>610</v>
      </c>
      <c r="C597" s="201" t="s">
        <v>909</v>
      </c>
      <c r="D597" s="201" t="s">
        <v>910</v>
      </c>
      <c r="E597" s="201"/>
      <c r="F597" s="201" t="s">
        <v>235</v>
      </c>
      <c r="G597" s="201">
        <v>200</v>
      </c>
      <c r="H597" s="201" t="s">
        <v>47</v>
      </c>
      <c r="I597" s="201" t="s">
        <v>97</v>
      </c>
      <c r="J597" s="201" t="s">
        <v>47</v>
      </c>
      <c r="K597" s="201">
        <v>200</v>
      </c>
      <c r="L597" s="203">
        <f t="shared" si="21"/>
        <v>200</v>
      </c>
      <c r="M597" s="202">
        <v>37500</v>
      </c>
      <c r="N597" s="201" t="s">
        <v>2940</v>
      </c>
      <c r="O597" s="201" t="s">
        <v>363</v>
      </c>
      <c r="P597" s="201" t="s">
        <v>97</v>
      </c>
      <c r="Q597" s="224" t="s">
        <v>2941</v>
      </c>
      <c r="R597" s="201" t="s">
        <v>2942</v>
      </c>
      <c r="S597" s="201"/>
      <c r="T597" s="201" t="s">
        <v>253</v>
      </c>
      <c r="U597" s="201"/>
      <c r="V597" s="201" t="s">
        <v>2943</v>
      </c>
      <c r="W597" s="201" t="s">
        <v>97</v>
      </c>
      <c r="X597" s="201" t="s">
        <v>241</v>
      </c>
      <c r="Y597" s="201" t="s">
        <v>278</v>
      </c>
      <c r="Z597" s="201"/>
      <c r="AA597" s="201">
        <v>10</v>
      </c>
      <c r="AB597" s="201">
        <v>10</v>
      </c>
      <c r="AC597" s="201">
        <v>1</v>
      </c>
      <c r="AD597" s="201">
        <v>1</v>
      </c>
      <c r="AE597" s="201">
        <v>1</v>
      </c>
      <c r="AF597" s="201"/>
      <c r="AG597" s="201">
        <v>100</v>
      </c>
      <c r="AH597" s="201"/>
      <c r="AI597" s="201"/>
      <c r="AJ597" s="204" t="s">
        <v>101</v>
      </c>
      <c r="AK597" s="201"/>
      <c r="AL597" s="201" t="s">
        <v>915</v>
      </c>
      <c r="AM597" s="201" t="s">
        <v>278</v>
      </c>
      <c r="AN597" s="202">
        <v>45672</v>
      </c>
      <c r="AO597" s="201" t="b">
        <f t="shared" si="20"/>
        <v>1</v>
      </c>
    </row>
    <row r="598" spans="1:41" x14ac:dyDescent="0.2">
      <c r="A598" s="201">
        <v>621</v>
      </c>
      <c r="B598" s="201">
        <v>610</v>
      </c>
      <c r="C598" s="201" t="s">
        <v>909</v>
      </c>
      <c r="D598" s="201" t="s">
        <v>910</v>
      </c>
      <c r="E598" s="201"/>
      <c r="F598" s="201" t="s">
        <v>235</v>
      </c>
      <c r="G598" s="201">
        <v>200</v>
      </c>
      <c r="H598" s="201" t="s">
        <v>47</v>
      </c>
      <c r="I598" s="201" t="s">
        <v>97</v>
      </c>
      <c r="J598" s="201" t="s">
        <v>47</v>
      </c>
      <c r="K598" s="201">
        <v>200</v>
      </c>
      <c r="L598" s="203">
        <f t="shared" si="21"/>
        <v>200</v>
      </c>
      <c r="M598" s="202">
        <v>37500</v>
      </c>
      <c r="N598" s="201" t="s">
        <v>2940</v>
      </c>
      <c r="O598" s="201" t="s">
        <v>258</v>
      </c>
      <c r="P598" s="201" t="s">
        <v>97</v>
      </c>
      <c r="Q598" s="224" t="s">
        <v>2941</v>
      </c>
      <c r="R598" s="201" t="s">
        <v>2942</v>
      </c>
      <c r="S598" s="201"/>
      <c r="T598" s="201" t="s">
        <v>253</v>
      </c>
      <c r="U598" s="201"/>
      <c r="V598" s="201" t="s">
        <v>2943</v>
      </c>
      <c r="W598" s="201" t="s">
        <v>97</v>
      </c>
      <c r="X598" s="201" t="s">
        <v>241</v>
      </c>
      <c r="Y598" s="201" t="s">
        <v>278</v>
      </c>
      <c r="Z598" s="201"/>
      <c r="AA598" s="201">
        <v>10</v>
      </c>
      <c r="AB598" s="201">
        <v>10</v>
      </c>
      <c r="AC598" s="201">
        <v>1</v>
      </c>
      <c r="AD598" s="201">
        <v>1</v>
      </c>
      <c r="AE598" s="201">
        <v>1</v>
      </c>
      <c r="AF598" s="201"/>
      <c r="AG598" s="201">
        <v>100</v>
      </c>
      <c r="AH598" s="201"/>
      <c r="AI598" s="201"/>
      <c r="AJ598" s="204" t="s">
        <v>101</v>
      </c>
      <c r="AK598" s="201"/>
      <c r="AL598" s="201" t="s">
        <v>915</v>
      </c>
      <c r="AM598" s="201" t="s">
        <v>278</v>
      </c>
      <c r="AN598" s="202">
        <v>45672</v>
      </c>
      <c r="AO598" s="201" t="b">
        <f t="shared" si="20"/>
        <v>1</v>
      </c>
    </row>
    <row r="599" spans="1:41" x14ac:dyDescent="0.2">
      <c r="A599" s="201">
        <v>621</v>
      </c>
      <c r="B599" s="201">
        <v>610</v>
      </c>
      <c r="C599" s="201" t="s">
        <v>909</v>
      </c>
      <c r="D599" s="201" t="s">
        <v>910</v>
      </c>
      <c r="E599" s="201"/>
      <c r="F599" s="201" t="s">
        <v>235</v>
      </c>
      <c r="G599" s="201">
        <v>200</v>
      </c>
      <c r="H599" s="201" t="s">
        <v>47</v>
      </c>
      <c r="I599" s="201" t="s">
        <v>97</v>
      </c>
      <c r="J599" s="201" t="s">
        <v>47</v>
      </c>
      <c r="K599" s="201">
        <v>200</v>
      </c>
      <c r="L599" s="203">
        <f t="shared" si="21"/>
        <v>200</v>
      </c>
      <c r="M599" s="202">
        <v>37500</v>
      </c>
      <c r="N599" s="201" t="s">
        <v>2940</v>
      </c>
      <c r="O599" s="201" t="s">
        <v>236</v>
      </c>
      <c r="P599" s="201" t="s">
        <v>97</v>
      </c>
      <c r="Q599" s="224" t="s">
        <v>2941</v>
      </c>
      <c r="R599" s="201" t="s">
        <v>2942</v>
      </c>
      <c r="S599" s="201"/>
      <c r="T599" s="201" t="s">
        <v>253</v>
      </c>
      <c r="U599" s="201"/>
      <c r="V599" s="201" t="s">
        <v>2943</v>
      </c>
      <c r="W599" s="201" t="s">
        <v>97</v>
      </c>
      <c r="X599" s="201" t="s">
        <v>241</v>
      </c>
      <c r="Y599" s="201" t="s">
        <v>278</v>
      </c>
      <c r="Z599" s="201"/>
      <c r="AA599" s="201">
        <v>10</v>
      </c>
      <c r="AB599" s="201">
        <v>10</v>
      </c>
      <c r="AC599" s="201">
        <v>1</v>
      </c>
      <c r="AD599" s="201">
        <v>1</v>
      </c>
      <c r="AE599" s="201">
        <v>1</v>
      </c>
      <c r="AF599" s="201"/>
      <c r="AG599" s="201">
        <v>100</v>
      </c>
      <c r="AH599" s="201"/>
      <c r="AI599" s="201"/>
      <c r="AJ599" s="204" t="s">
        <v>101</v>
      </c>
      <c r="AK599" s="201"/>
      <c r="AL599" s="201" t="s">
        <v>915</v>
      </c>
      <c r="AM599" s="201" t="s">
        <v>278</v>
      </c>
      <c r="AN599" s="202">
        <v>45672</v>
      </c>
      <c r="AO599" s="201" t="b">
        <f t="shared" si="20"/>
        <v>1</v>
      </c>
    </row>
    <row r="600" spans="1:41" x14ac:dyDescent="0.2">
      <c r="A600" s="201">
        <v>621</v>
      </c>
      <c r="B600" s="201">
        <v>610</v>
      </c>
      <c r="C600" s="201" t="s">
        <v>909</v>
      </c>
      <c r="D600" s="201" t="s">
        <v>910</v>
      </c>
      <c r="E600" s="201"/>
      <c r="F600" s="201" t="s">
        <v>235</v>
      </c>
      <c r="G600" s="201">
        <v>200</v>
      </c>
      <c r="H600" s="201" t="s">
        <v>47</v>
      </c>
      <c r="I600" s="201" t="s">
        <v>97</v>
      </c>
      <c r="J600" s="201" t="s">
        <v>43</v>
      </c>
      <c r="K600" s="201">
        <v>7</v>
      </c>
      <c r="L600" s="203">
        <f t="shared" si="21"/>
        <v>7</v>
      </c>
      <c r="M600" s="202">
        <v>33329</v>
      </c>
      <c r="N600" s="201" t="s">
        <v>98</v>
      </c>
      <c r="O600" s="201" t="s">
        <v>236</v>
      </c>
      <c r="P600" s="201" t="s">
        <v>97</v>
      </c>
      <c r="Q600" s="224" t="s">
        <v>2944</v>
      </c>
      <c r="R600" s="201" t="s">
        <v>2945</v>
      </c>
      <c r="S600" s="201"/>
      <c r="T600" s="201" t="s">
        <v>253</v>
      </c>
      <c r="U600" s="201"/>
      <c r="V600" s="201" t="s">
        <v>2946</v>
      </c>
      <c r="W600" s="201" t="s">
        <v>97</v>
      </c>
      <c r="X600" s="201" t="s">
        <v>241</v>
      </c>
      <c r="Y600" s="201" t="s">
        <v>97</v>
      </c>
      <c r="Z600" s="201" t="s">
        <v>1916</v>
      </c>
      <c r="AA600" s="201">
        <v>3</v>
      </c>
      <c r="AB600" s="201">
        <v>10</v>
      </c>
      <c r="AC600" s="201"/>
      <c r="AD600" s="201">
        <v>10</v>
      </c>
      <c r="AE600" s="201">
        <v>10</v>
      </c>
      <c r="AF600" s="201"/>
      <c r="AG600" s="201">
        <v>3000</v>
      </c>
      <c r="AH600" s="201"/>
      <c r="AI600" s="201"/>
      <c r="AJ600" s="204" t="s">
        <v>101</v>
      </c>
      <c r="AK600" s="201"/>
      <c r="AL600" s="201" t="s">
        <v>915</v>
      </c>
      <c r="AM600" s="201" t="s">
        <v>278</v>
      </c>
      <c r="AN600" s="202">
        <v>45672</v>
      </c>
      <c r="AO600" s="201" t="b">
        <f t="shared" si="20"/>
        <v>0</v>
      </c>
    </row>
    <row r="601" spans="1:41" x14ac:dyDescent="0.2">
      <c r="A601" s="201">
        <v>621</v>
      </c>
      <c r="B601" s="201">
        <v>610</v>
      </c>
      <c r="C601" s="201" t="s">
        <v>909</v>
      </c>
      <c r="D601" s="201" t="s">
        <v>910</v>
      </c>
      <c r="E601" s="201"/>
      <c r="F601" s="201" t="s">
        <v>596</v>
      </c>
      <c r="G601" s="201">
        <v>330</v>
      </c>
      <c r="H601" s="201" t="s">
        <v>36</v>
      </c>
      <c r="I601" s="201" t="s">
        <v>97</v>
      </c>
      <c r="J601" s="201" t="s">
        <v>47</v>
      </c>
      <c r="K601" s="201">
        <v>2800</v>
      </c>
      <c r="L601" s="203">
        <f t="shared" si="21"/>
        <v>2800</v>
      </c>
      <c r="M601" s="202">
        <v>36251</v>
      </c>
      <c r="N601" s="201" t="s">
        <v>108</v>
      </c>
      <c r="O601" s="201" t="s">
        <v>258</v>
      </c>
      <c r="P601" s="201" t="s">
        <v>97</v>
      </c>
      <c r="Q601" s="224" t="s">
        <v>911</v>
      </c>
      <c r="R601" s="201" t="s">
        <v>912</v>
      </c>
      <c r="S601" s="201"/>
      <c r="T601" s="201" t="s">
        <v>253</v>
      </c>
      <c r="U601" s="201"/>
      <c r="V601" s="201" t="s">
        <v>655</v>
      </c>
      <c r="W601" s="201" t="s">
        <v>97</v>
      </c>
      <c r="X601" s="201" t="s">
        <v>916</v>
      </c>
      <c r="Y601" s="201" t="s">
        <v>278</v>
      </c>
      <c r="Z601" s="201"/>
      <c r="AA601" s="201">
        <v>1</v>
      </c>
      <c r="AB601" s="201">
        <v>10</v>
      </c>
      <c r="AC601" s="201">
        <v>1</v>
      </c>
      <c r="AD601" s="201">
        <v>1</v>
      </c>
      <c r="AE601" s="201">
        <v>1</v>
      </c>
      <c r="AF601" s="201"/>
      <c r="AG601" s="201">
        <v>10</v>
      </c>
      <c r="AH601" s="201"/>
      <c r="AI601" s="201" t="s">
        <v>917</v>
      </c>
      <c r="AJ601" s="211" t="s">
        <v>157</v>
      </c>
      <c r="AK601" s="201" t="s">
        <v>918</v>
      </c>
      <c r="AL601" s="201" t="s">
        <v>915</v>
      </c>
      <c r="AM601" s="201" t="s">
        <v>97</v>
      </c>
      <c r="AN601" s="202">
        <v>45672</v>
      </c>
      <c r="AO601" s="201" t="b">
        <f t="shared" si="20"/>
        <v>0</v>
      </c>
    </row>
    <row r="602" spans="1:41" x14ac:dyDescent="0.2">
      <c r="A602" s="201">
        <v>621</v>
      </c>
      <c r="B602" s="201">
        <v>610</v>
      </c>
      <c r="C602" s="201" t="s">
        <v>909</v>
      </c>
      <c r="D602" s="201" t="s">
        <v>910</v>
      </c>
      <c r="E602" s="201"/>
      <c r="F602" s="201" t="s">
        <v>596</v>
      </c>
      <c r="G602" s="201">
        <v>330</v>
      </c>
      <c r="H602" s="201" t="s">
        <v>36</v>
      </c>
      <c r="I602" s="201" t="s">
        <v>97</v>
      </c>
      <c r="J602" s="201" t="s">
        <v>36</v>
      </c>
      <c r="K602" s="201">
        <v>333.3</v>
      </c>
      <c r="L602" s="203">
        <f t="shared" si="21"/>
        <v>330</v>
      </c>
      <c r="M602" s="202">
        <v>45580</v>
      </c>
      <c r="N602" s="201" t="s">
        <v>108</v>
      </c>
      <c r="O602" s="201" t="s">
        <v>258</v>
      </c>
      <c r="P602" s="201" t="s">
        <v>97</v>
      </c>
      <c r="Q602" s="224" t="s">
        <v>911</v>
      </c>
      <c r="R602" s="201" t="s">
        <v>912</v>
      </c>
      <c r="S602" s="201"/>
      <c r="T602" s="201" t="s">
        <v>253</v>
      </c>
      <c r="U602" s="201"/>
      <c r="V602" s="201" t="s">
        <v>655</v>
      </c>
      <c r="W602" s="201" t="s">
        <v>97</v>
      </c>
      <c r="X602" s="201" t="s">
        <v>913</v>
      </c>
      <c r="Y602" s="201" t="s">
        <v>278</v>
      </c>
      <c r="Z602" s="201"/>
      <c r="AA602" s="201">
        <v>1</v>
      </c>
      <c r="AB602" s="201">
        <v>10</v>
      </c>
      <c r="AC602" s="201">
        <v>1</v>
      </c>
      <c r="AD602" s="201">
        <v>1</v>
      </c>
      <c r="AE602" s="201">
        <v>1</v>
      </c>
      <c r="AF602" s="201"/>
      <c r="AG602" s="201">
        <v>10</v>
      </c>
      <c r="AH602" s="201"/>
      <c r="AI602" s="201" t="s">
        <v>914</v>
      </c>
      <c r="AJ602" s="211" t="s">
        <v>157</v>
      </c>
      <c r="AK602" s="201"/>
      <c r="AL602" s="201" t="s">
        <v>915</v>
      </c>
      <c r="AM602" s="201" t="s">
        <v>97</v>
      </c>
      <c r="AN602" s="202">
        <v>45672</v>
      </c>
      <c r="AO602" s="201" t="b">
        <f t="shared" si="20"/>
        <v>1</v>
      </c>
    </row>
    <row r="603" spans="1:41" x14ac:dyDescent="0.2">
      <c r="A603" s="201">
        <v>624</v>
      </c>
      <c r="B603" s="201" t="s">
        <v>546</v>
      </c>
      <c r="C603" s="201" t="s">
        <v>547</v>
      </c>
      <c r="D603" s="201" t="s">
        <v>548</v>
      </c>
      <c r="E603" s="201"/>
      <c r="F603" s="201" t="s">
        <v>235</v>
      </c>
      <c r="G603" s="201">
        <v>4</v>
      </c>
      <c r="H603" s="201" t="s">
        <v>47</v>
      </c>
      <c r="I603" s="201" t="s">
        <v>97</v>
      </c>
      <c r="J603" s="201" t="s">
        <v>43</v>
      </c>
      <c r="K603" s="201">
        <v>60</v>
      </c>
      <c r="L603" s="203">
        <f t="shared" si="21"/>
        <v>60</v>
      </c>
      <c r="M603" s="202">
        <v>42622</v>
      </c>
      <c r="N603" s="201" t="s">
        <v>98</v>
      </c>
      <c r="O603" s="201" t="s">
        <v>270</v>
      </c>
      <c r="P603" s="201" t="s">
        <v>97</v>
      </c>
      <c r="Q603" s="224" t="s">
        <v>554</v>
      </c>
      <c r="R603" s="201" t="s">
        <v>555</v>
      </c>
      <c r="S603" s="201"/>
      <c r="T603" s="201" t="s">
        <v>283</v>
      </c>
      <c r="U603" s="201" t="s">
        <v>556</v>
      </c>
      <c r="V603" s="201" t="s">
        <v>390</v>
      </c>
      <c r="W603" s="201" t="s">
        <v>97</v>
      </c>
      <c r="X603" s="201" t="s">
        <v>557</v>
      </c>
      <c r="Y603" s="201" t="s">
        <v>97</v>
      </c>
      <c r="Z603" s="201" t="s">
        <v>558</v>
      </c>
      <c r="AA603" s="201">
        <v>3</v>
      </c>
      <c r="AB603" s="201">
        <v>10</v>
      </c>
      <c r="AC603" s="201"/>
      <c r="AD603" s="201">
        <v>3</v>
      </c>
      <c r="AE603" s="201">
        <v>3</v>
      </c>
      <c r="AF603" s="201"/>
      <c r="AG603" s="201">
        <v>300</v>
      </c>
      <c r="AH603" s="201"/>
      <c r="AI603" s="201" t="s">
        <v>559</v>
      </c>
      <c r="AJ603" s="204" t="s">
        <v>101</v>
      </c>
      <c r="AK603" s="201" t="s">
        <v>560</v>
      </c>
      <c r="AL603" s="201" t="s">
        <v>553</v>
      </c>
      <c r="AM603" s="201" t="s">
        <v>97</v>
      </c>
      <c r="AN603" s="202">
        <v>45672</v>
      </c>
      <c r="AO603" s="201" t="b">
        <f t="shared" si="20"/>
        <v>0</v>
      </c>
    </row>
    <row r="604" spans="1:41" x14ac:dyDescent="0.2">
      <c r="A604" s="201">
        <v>624</v>
      </c>
      <c r="B604" s="201" t="s">
        <v>546</v>
      </c>
      <c r="C604" s="201" t="s">
        <v>547</v>
      </c>
      <c r="D604" s="201" t="s">
        <v>548</v>
      </c>
      <c r="E604" s="201"/>
      <c r="F604" s="201" t="s">
        <v>235</v>
      </c>
      <c r="G604" s="201">
        <v>4</v>
      </c>
      <c r="H604" s="201" t="s">
        <v>47</v>
      </c>
      <c r="I604" s="201" t="s">
        <v>97</v>
      </c>
      <c r="J604" s="201" t="s">
        <v>45</v>
      </c>
      <c r="K604" s="201">
        <v>5</v>
      </c>
      <c r="L604" s="203">
        <f t="shared" si="21"/>
        <v>5</v>
      </c>
      <c r="M604" s="202">
        <v>40357</v>
      </c>
      <c r="N604" s="201" t="s">
        <v>98</v>
      </c>
      <c r="O604" s="201" t="s">
        <v>270</v>
      </c>
      <c r="P604" s="201" t="s">
        <v>97</v>
      </c>
      <c r="Q604" s="224" t="s">
        <v>554</v>
      </c>
      <c r="R604" s="201" t="s">
        <v>561</v>
      </c>
      <c r="S604" s="201"/>
      <c r="T604" s="201" t="s">
        <v>283</v>
      </c>
      <c r="U604" s="201"/>
      <c r="V604" s="201" t="s">
        <v>390</v>
      </c>
      <c r="W604" s="201" t="s">
        <v>97</v>
      </c>
      <c r="X604" s="201" t="s">
        <v>557</v>
      </c>
      <c r="Y604" s="201" t="s">
        <v>97</v>
      </c>
      <c r="Z604" s="201"/>
      <c r="AA604" s="201">
        <v>3</v>
      </c>
      <c r="AB604" s="201">
        <v>10</v>
      </c>
      <c r="AC604" s="201"/>
      <c r="AD604" s="201">
        <v>10</v>
      </c>
      <c r="AE604" s="201">
        <v>10</v>
      </c>
      <c r="AF604" s="201"/>
      <c r="AG604" s="201">
        <v>3000</v>
      </c>
      <c r="AH604" s="201"/>
      <c r="AI604" s="201"/>
      <c r="AJ604" s="204" t="s">
        <v>101</v>
      </c>
      <c r="AK604" s="201"/>
      <c r="AL604" s="201" t="s">
        <v>553</v>
      </c>
      <c r="AM604" s="201" t="s">
        <v>97</v>
      </c>
      <c r="AN604" s="202">
        <v>45672</v>
      </c>
      <c r="AO604" s="201" t="b">
        <f t="shared" si="20"/>
        <v>0</v>
      </c>
    </row>
    <row r="605" spans="1:41" x14ac:dyDescent="0.2">
      <c r="A605" s="201">
        <v>624</v>
      </c>
      <c r="B605" s="201" t="s">
        <v>546</v>
      </c>
      <c r="C605" s="201" t="s">
        <v>547</v>
      </c>
      <c r="D605" s="201" t="s">
        <v>548</v>
      </c>
      <c r="E605" s="201"/>
      <c r="F605" s="201" t="s">
        <v>235</v>
      </c>
      <c r="G605" s="201">
        <v>4</v>
      </c>
      <c r="H605" s="201" t="s">
        <v>47</v>
      </c>
      <c r="I605" s="201" t="s">
        <v>97</v>
      </c>
      <c r="J605" s="201" t="s">
        <v>47</v>
      </c>
      <c r="K605" s="201">
        <v>4</v>
      </c>
      <c r="L605" s="203">
        <f t="shared" si="21"/>
        <v>4</v>
      </c>
      <c r="M605" s="202">
        <v>45200</v>
      </c>
      <c r="N605" s="201" t="s">
        <v>98</v>
      </c>
      <c r="O605" s="201" t="s">
        <v>270</v>
      </c>
      <c r="P605" s="201" t="s">
        <v>97</v>
      </c>
      <c r="Q605" s="224" t="s">
        <v>549</v>
      </c>
      <c r="R605" s="201" t="s">
        <v>550</v>
      </c>
      <c r="S605" s="201"/>
      <c r="T605" s="201" t="s">
        <v>283</v>
      </c>
      <c r="U605" s="201"/>
      <c r="V605" s="201" t="s">
        <v>263</v>
      </c>
      <c r="W605" s="201" t="s">
        <v>97</v>
      </c>
      <c r="X605" s="201" t="s">
        <v>551</v>
      </c>
      <c r="Y605" s="201" t="s">
        <v>97</v>
      </c>
      <c r="Z605" s="201" t="s">
        <v>464</v>
      </c>
      <c r="AA605" s="201">
        <v>6</v>
      </c>
      <c r="AB605" s="201">
        <v>100</v>
      </c>
      <c r="AC605" s="201"/>
      <c r="AD605" s="201">
        <v>3</v>
      </c>
      <c r="AE605" s="201"/>
      <c r="AF605" s="201"/>
      <c r="AG605" s="201">
        <v>2000</v>
      </c>
      <c r="AH605" s="201" t="s">
        <v>552</v>
      </c>
      <c r="AI605" s="201"/>
      <c r="AJ605" s="204" t="s">
        <v>101</v>
      </c>
      <c r="AK605" s="201"/>
      <c r="AL605" s="201" t="s">
        <v>553</v>
      </c>
      <c r="AM605" s="201" t="s">
        <v>97</v>
      </c>
      <c r="AN605" s="202">
        <v>45672</v>
      </c>
      <c r="AO605" s="201" t="b">
        <f t="shared" si="20"/>
        <v>1</v>
      </c>
    </row>
    <row r="606" spans="1:41" x14ac:dyDescent="0.2">
      <c r="A606" s="201">
        <v>624</v>
      </c>
      <c r="B606" s="201" t="s">
        <v>546</v>
      </c>
      <c r="C606" s="201" t="s">
        <v>547</v>
      </c>
      <c r="D606" s="201" t="s">
        <v>548</v>
      </c>
      <c r="E606" s="201"/>
      <c r="F606" s="201" t="s">
        <v>596</v>
      </c>
      <c r="G606" s="201">
        <v>390</v>
      </c>
      <c r="H606" s="201" t="s">
        <v>36</v>
      </c>
      <c r="I606" s="201" t="s">
        <v>97</v>
      </c>
      <c r="J606" s="201" t="s">
        <v>47</v>
      </c>
      <c r="K606" s="201">
        <v>2400</v>
      </c>
      <c r="L606" s="203">
        <f t="shared" si="21"/>
        <v>2400</v>
      </c>
      <c r="M606" s="202">
        <v>45200</v>
      </c>
      <c r="N606" s="201" t="s">
        <v>98</v>
      </c>
      <c r="O606" s="201" t="s">
        <v>270</v>
      </c>
      <c r="P606" s="201" t="s">
        <v>97</v>
      </c>
      <c r="Q606" s="224" t="s">
        <v>919</v>
      </c>
      <c r="R606" s="201" t="s">
        <v>920</v>
      </c>
      <c r="S606" s="201"/>
      <c r="T606" s="201" t="s">
        <v>283</v>
      </c>
      <c r="U606" s="201"/>
      <c r="V606" s="201" t="s">
        <v>655</v>
      </c>
      <c r="W606" s="201" t="s">
        <v>97</v>
      </c>
      <c r="X606" s="201" t="s">
        <v>921</v>
      </c>
      <c r="Y606" s="201" t="s">
        <v>97</v>
      </c>
      <c r="Z606" s="201" t="s">
        <v>464</v>
      </c>
      <c r="AA606" s="201">
        <v>6</v>
      </c>
      <c r="AB606" s="201">
        <v>100</v>
      </c>
      <c r="AC606" s="201"/>
      <c r="AD606" s="201"/>
      <c r="AE606" s="201"/>
      <c r="AF606" s="201"/>
      <c r="AG606" s="201">
        <v>600</v>
      </c>
      <c r="AH606" s="201" t="s">
        <v>552</v>
      </c>
      <c r="AI606" s="201"/>
      <c r="AJ606" s="211" t="s">
        <v>157</v>
      </c>
      <c r="AK606" s="201"/>
      <c r="AL606" s="201" t="s">
        <v>553</v>
      </c>
      <c r="AM606" s="201" t="s">
        <v>97</v>
      </c>
      <c r="AN606" s="202">
        <v>45672</v>
      </c>
      <c r="AO606" s="201" t="b">
        <f t="shared" si="20"/>
        <v>0</v>
      </c>
    </row>
    <row r="607" spans="1:41" x14ac:dyDescent="0.2">
      <c r="A607" s="201">
        <v>624</v>
      </c>
      <c r="B607" s="201" t="s">
        <v>546</v>
      </c>
      <c r="C607" s="201" t="s">
        <v>547</v>
      </c>
      <c r="D607" s="201" t="s">
        <v>548</v>
      </c>
      <c r="E607" s="201"/>
      <c r="F607" s="201" t="s">
        <v>596</v>
      </c>
      <c r="G607" s="201">
        <v>390</v>
      </c>
      <c r="H607" s="201" t="s">
        <v>36</v>
      </c>
      <c r="I607" s="201" t="s">
        <v>97</v>
      </c>
      <c r="J607" s="201" t="s">
        <v>36</v>
      </c>
      <c r="K607" s="201">
        <v>394</v>
      </c>
      <c r="L607" s="203">
        <f t="shared" si="21"/>
        <v>390</v>
      </c>
      <c r="M607" s="202">
        <v>45580</v>
      </c>
      <c r="N607" s="201" t="s">
        <v>98</v>
      </c>
      <c r="O607" s="201" t="s">
        <v>270</v>
      </c>
      <c r="P607" s="201" t="s">
        <v>97</v>
      </c>
      <c r="Q607" s="224" t="s">
        <v>919</v>
      </c>
      <c r="R607" s="201" t="s">
        <v>920</v>
      </c>
      <c r="S607" s="201"/>
      <c r="T607" s="201" t="s">
        <v>283</v>
      </c>
      <c r="U607" s="201"/>
      <c r="V607" s="201" t="s">
        <v>655</v>
      </c>
      <c r="W607" s="201" t="s">
        <v>97</v>
      </c>
      <c r="X607" s="201" t="s">
        <v>834</v>
      </c>
      <c r="Y607" s="201" t="s">
        <v>97</v>
      </c>
      <c r="Z607" s="201" t="s">
        <v>464</v>
      </c>
      <c r="AA607" s="201">
        <v>6</v>
      </c>
      <c r="AB607" s="201">
        <v>100</v>
      </c>
      <c r="AC607" s="201"/>
      <c r="AD607" s="201"/>
      <c r="AE607" s="201"/>
      <c r="AF607" s="201"/>
      <c r="AG607" s="201">
        <v>600</v>
      </c>
      <c r="AH607" s="201" t="s">
        <v>552</v>
      </c>
      <c r="AI607" s="201" t="s">
        <v>914</v>
      </c>
      <c r="AJ607" s="211" t="s">
        <v>157</v>
      </c>
      <c r="AK607" s="201"/>
      <c r="AL607" s="201" t="s">
        <v>553</v>
      </c>
      <c r="AM607" s="201" t="s">
        <v>97</v>
      </c>
      <c r="AN607" s="202">
        <v>45672</v>
      </c>
      <c r="AO607" s="201" t="b">
        <f t="shared" si="20"/>
        <v>1</v>
      </c>
    </row>
    <row r="608" spans="1:41" x14ac:dyDescent="0.2">
      <c r="A608" s="201">
        <v>635</v>
      </c>
      <c r="B608" s="201" t="s">
        <v>922</v>
      </c>
      <c r="C608" s="201" t="s">
        <v>923</v>
      </c>
      <c r="D608" s="201" t="s">
        <v>924</v>
      </c>
      <c r="E608" s="201">
        <v>6</v>
      </c>
      <c r="F608" s="201" t="s">
        <v>235</v>
      </c>
      <c r="G608" s="201">
        <v>0.8</v>
      </c>
      <c r="H608" s="201" t="s">
        <v>29</v>
      </c>
      <c r="I608" s="201" t="s">
        <v>278</v>
      </c>
      <c r="J608" s="201" t="s">
        <v>29</v>
      </c>
      <c r="K608" s="201">
        <v>0.8</v>
      </c>
      <c r="L608" s="203">
        <f t="shared" si="21"/>
        <v>0.8</v>
      </c>
      <c r="M608" s="202">
        <v>41306</v>
      </c>
      <c r="N608" s="201" t="s">
        <v>98</v>
      </c>
      <c r="O608" s="201" t="s">
        <v>236</v>
      </c>
      <c r="P608" s="201" t="s">
        <v>97</v>
      </c>
      <c r="Q608" s="224" t="s">
        <v>2947</v>
      </c>
      <c r="R608" s="201" t="s">
        <v>2948</v>
      </c>
      <c r="S608" s="201"/>
      <c r="T608" s="201" t="s">
        <v>246</v>
      </c>
      <c r="U608" s="201"/>
      <c r="V608" s="201" t="s">
        <v>2894</v>
      </c>
      <c r="W608" s="201" t="s">
        <v>97</v>
      </c>
      <c r="X608" s="201" t="s">
        <v>2949</v>
      </c>
      <c r="Y608" s="201" t="s">
        <v>278</v>
      </c>
      <c r="Z608" s="201"/>
      <c r="AA608" s="201">
        <v>10</v>
      </c>
      <c r="AB608" s="201">
        <v>10</v>
      </c>
      <c r="AC608" s="201">
        <v>10</v>
      </c>
      <c r="AD608" s="201"/>
      <c r="AE608" s="201"/>
      <c r="AF608" s="201"/>
      <c r="AG608" s="201">
        <v>1000</v>
      </c>
      <c r="AH608" s="201"/>
      <c r="AI608" s="201"/>
      <c r="AJ608" s="204" t="s">
        <v>101</v>
      </c>
      <c r="AK608" s="201"/>
      <c r="AL608" s="201" t="s">
        <v>930</v>
      </c>
      <c r="AM608" s="201" t="s">
        <v>97</v>
      </c>
      <c r="AN608" s="202">
        <v>45672</v>
      </c>
      <c r="AO608" s="201" t="b">
        <f t="shared" si="20"/>
        <v>1</v>
      </c>
    </row>
    <row r="609" spans="1:41" x14ac:dyDescent="0.2">
      <c r="A609" s="201">
        <v>635</v>
      </c>
      <c r="B609" s="201" t="s">
        <v>922</v>
      </c>
      <c r="C609" s="201" t="s">
        <v>923</v>
      </c>
      <c r="D609" s="201" t="s">
        <v>924</v>
      </c>
      <c r="E609" s="201"/>
      <c r="F609" s="201" t="s">
        <v>596</v>
      </c>
      <c r="G609" s="201">
        <v>2.2999999999999998</v>
      </c>
      <c r="H609" s="201" t="s">
        <v>36</v>
      </c>
      <c r="I609" s="201" t="s">
        <v>97</v>
      </c>
      <c r="J609" s="201" t="s">
        <v>29</v>
      </c>
      <c r="K609" s="201">
        <v>2</v>
      </c>
      <c r="L609" s="203">
        <f t="shared" si="21"/>
        <v>2</v>
      </c>
      <c r="M609" s="202">
        <v>41306</v>
      </c>
      <c r="N609" s="201" t="s">
        <v>98</v>
      </c>
      <c r="O609" s="201" t="s">
        <v>368</v>
      </c>
      <c r="P609" s="201" t="s">
        <v>97</v>
      </c>
      <c r="Q609" s="224" t="s">
        <v>925</v>
      </c>
      <c r="R609" s="201" t="s">
        <v>926</v>
      </c>
      <c r="S609" s="201"/>
      <c r="T609" s="201" t="s">
        <v>253</v>
      </c>
      <c r="U609" s="201"/>
      <c r="V609" s="201" t="s">
        <v>927</v>
      </c>
      <c r="W609" s="201" t="s">
        <v>97</v>
      </c>
      <c r="X609" s="201" t="s">
        <v>931</v>
      </c>
      <c r="Y609" s="201" t="s">
        <v>278</v>
      </c>
      <c r="Z609" s="201"/>
      <c r="AA609" s="201">
        <v>10</v>
      </c>
      <c r="AB609" s="201">
        <v>10</v>
      </c>
      <c r="AC609" s="201"/>
      <c r="AD609" s="201"/>
      <c r="AE609" s="201"/>
      <c r="AF609" s="201"/>
      <c r="AG609" s="201">
        <v>100</v>
      </c>
      <c r="AH609" s="201"/>
      <c r="AI609" s="201" t="s">
        <v>932</v>
      </c>
      <c r="AJ609" s="211" t="s">
        <v>157</v>
      </c>
      <c r="AK609" s="201"/>
      <c r="AL609" s="201" t="s">
        <v>930</v>
      </c>
      <c r="AM609" s="201" t="s">
        <v>97</v>
      </c>
      <c r="AN609" s="202">
        <v>45672</v>
      </c>
      <c r="AO609" s="201" t="b">
        <f t="shared" si="20"/>
        <v>0</v>
      </c>
    </row>
    <row r="610" spans="1:41" x14ac:dyDescent="0.2">
      <c r="A610" s="201">
        <v>635</v>
      </c>
      <c r="B610" s="201" t="s">
        <v>922</v>
      </c>
      <c r="C610" s="201" t="s">
        <v>923</v>
      </c>
      <c r="D610" s="201" t="s">
        <v>924</v>
      </c>
      <c r="E610" s="201"/>
      <c r="F610" s="201" t="s">
        <v>596</v>
      </c>
      <c r="G610" s="201">
        <v>2.2999999999999998</v>
      </c>
      <c r="H610" s="201" t="s">
        <v>36</v>
      </c>
      <c r="I610" s="201" t="s">
        <v>97</v>
      </c>
      <c r="J610" s="201" t="s">
        <v>36</v>
      </c>
      <c r="K610" s="201">
        <v>2.3333300000000001</v>
      </c>
      <c r="L610" s="203">
        <f t="shared" si="21"/>
        <v>2.2999999999999998</v>
      </c>
      <c r="M610" s="202">
        <v>45350</v>
      </c>
      <c r="N610" s="201" t="s">
        <v>98</v>
      </c>
      <c r="O610" s="201" t="s">
        <v>368</v>
      </c>
      <c r="P610" s="201" t="s">
        <v>97</v>
      </c>
      <c r="Q610" s="224" t="s">
        <v>925</v>
      </c>
      <c r="R610" s="201" t="s">
        <v>926</v>
      </c>
      <c r="S610" s="201"/>
      <c r="T610" s="201" t="s">
        <v>253</v>
      </c>
      <c r="U610" s="201"/>
      <c r="V610" s="201" t="s">
        <v>927</v>
      </c>
      <c r="W610" s="201" t="s">
        <v>97</v>
      </c>
      <c r="X610" s="201" t="s">
        <v>928</v>
      </c>
      <c r="Y610" s="201" t="s">
        <v>278</v>
      </c>
      <c r="Z610" s="201"/>
      <c r="AA610" s="201">
        <v>10</v>
      </c>
      <c r="AB610" s="201">
        <v>10</v>
      </c>
      <c r="AC610" s="201"/>
      <c r="AD610" s="201"/>
      <c r="AE610" s="201"/>
      <c r="AF610" s="201"/>
      <c r="AG610" s="201">
        <v>100</v>
      </c>
      <c r="AH610" s="201"/>
      <c r="AI610" s="201" t="s">
        <v>929</v>
      </c>
      <c r="AJ610" s="211" t="s">
        <v>157</v>
      </c>
      <c r="AK610" s="201"/>
      <c r="AL610" s="201" t="s">
        <v>930</v>
      </c>
      <c r="AM610" s="201" t="s">
        <v>97</v>
      </c>
      <c r="AN610" s="202">
        <v>45672</v>
      </c>
      <c r="AO610" s="201" t="b">
        <f t="shared" si="20"/>
        <v>1</v>
      </c>
    </row>
    <row r="611" spans="1:41" x14ac:dyDescent="0.2">
      <c r="A611" s="201">
        <v>636</v>
      </c>
      <c r="B611" s="201" t="s">
        <v>933</v>
      </c>
      <c r="C611" s="201" t="s">
        <v>933</v>
      </c>
      <c r="D611" s="201" t="s">
        <v>934</v>
      </c>
      <c r="E611" s="201">
        <v>6</v>
      </c>
      <c r="F611" s="201" t="s">
        <v>235</v>
      </c>
      <c r="G611" s="201">
        <v>0.04</v>
      </c>
      <c r="H611" s="201" t="s">
        <v>29</v>
      </c>
      <c r="I611" s="201" t="s">
        <v>278</v>
      </c>
      <c r="J611" s="201" t="s">
        <v>29</v>
      </c>
      <c r="K611" s="201">
        <v>0.04</v>
      </c>
      <c r="L611" s="203">
        <f t="shared" si="21"/>
        <v>0.04</v>
      </c>
      <c r="M611" s="202">
        <v>41306</v>
      </c>
      <c r="N611" s="201" t="s">
        <v>98</v>
      </c>
      <c r="O611" s="201" t="s">
        <v>368</v>
      </c>
      <c r="P611" s="201" t="s">
        <v>97</v>
      </c>
      <c r="Q611" s="224" t="s">
        <v>2950</v>
      </c>
      <c r="R611" s="201" t="s">
        <v>2951</v>
      </c>
      <c r="S611" s="201"/>
      <c r="T611" s="201" t="s">
        <v>239</v>
      </c>
      <c r="U611" s="201"/>
      <c r="V611" s="201" t="s">
        <v>1589</v>
      </c>
      <c r="W611" s="201" t="s">
        <v>97</v>
      </c>
      <c r="X611" s="201" t="s">
        <v>2952</v>
      </c>
      <c r="Y611" s="201" t="s">
        <v>278</v>
      </c>
      <c r="Z611" s="201"/>
      <c r="AA611" s="201">
        <v>10</v>
      </c>
      <c r="AB611" s="201">
        <v>10</v>
      </c>
      <c r="AC611" s="201"/>
      <c r="AD611" s="201"/>
      <c r="AE611" s="201"/>
      <c r="AF611" s="201"/>
      <c r="AG611" s="201">
        <v>100</v>
      </c>
      <c r="AH611" s="201"/>
      <c r="AI611" s="201"/>
      <c r="AJ611" s="204" t="s">
        <v>101</v>
      </c>
      <c r="AK611" s="201"/>
      <c r="AL611" s="201" t="s">
        <v>939</v>
      </c>
      <c r="AM611" s="201" t="s">
        <v>97</v>
      </c>
      <c r="AN611" s="202">
        <v>45672</v>
      </c>
      <c r="AO611" s="201" t="b">
        <f t="shared" si="20"/>
        <v>1</v>
      </c>
    </row>
    <row r="612" spans="1:41" x14ac:dyDescent="0.2">
      <c r="A612" s="201">
        <v>636</v>
      </c>
      <c r="B612" s="201" t="s">
        <v>933</v>
      </c>
      <c r="C612" s="201" t="s">
        <v>933</v>
      </c>
      <c r="D612" s="201" t="s">
        <v>934</v>
      </c>
      <c r="E612" s="201"/>
      <c r="F612" s="201" t="s">
        <v>596</v>
      </c>
      <c r="G612" s="201">
        <v>0.12</v>
      </c>
      <c r="H612" s="201" t="s">
        <v>36</v>
      </c>
      <c r="I612" s="201" t="s">
        <v>97</v>
      </c>
      <c r="J612" s="201" t="s">
        <v>29</v>
      </c>
      <c r="K612" s="201">
        <v>0.1</v>
      </c>
      <c r="L612" s="203">
        <f t="shared" si="21"/>
        <v>0.1</v>
      </c>
      <c r="M612" s="202">
        <v>41306</v>
      </c>
      <c r="N612" s="201" t="s">
        <v>98</v>
      </c>
      <c r="O612" s="201" t="s">
        <v>368</v>
      </c>
      <c r="P612" s="201" t="s">
        <v>97</v>
      </c>
      <c r="Q612" s="224" t="s">
        <v>925</v>
      </c>
      <c r="R612" s="201" t="s">
        <v>935</v>
      </c>
      <c r="S612" s="201"/>
      <c r="T612" s="201" t="s">
        <v>246</v>
      </c>
      <c r="U612" s="201" t="s">
        <v>936</v>
      </c>
      <c r="V612" s="201" t="s">
        <v>927</v>
      </c>
      <c r="W612" s="201" t="s">
        <v>97</v>
      </c>
      <c r="X612" s="201" t="s">
        <v>931</v>
      </c>
      <c r="Y612" s="201" t="s">
        <v>278</v>
      </c>
      <c r="Z612" s="201"/>
      <c r="AA612" s="201">
        <v>10</v>
      </c>
      <c r="AB612" s="201">
        <v>10</v>
      </c>
      <c r="AC612" s="201">
        <v>3</v>
      </c>
      <c r="AD612" s="201"/>
      <c r="AE612" s="201"/>
      <c r="AF612" s="201"/>
      <c r="AG612" s="201">
        <v>300</v>
      </c>
      <c r="AH612" s="201"/>
      <c r="AI612" s="201"/>
      <c r="AJ612" s="211" t="s">
        <v>157</v>
      </c>
      <c r="AK612" s="201"/>
      <c r="AL612" s="201" t="s">
        <v>939</v>
      </c>
      <c r="AM612" s="201" t="s">
        <v>97</v>
      </c>
      <c r="AN612" s="202">
        <v>45672</v>
      </c>
      <c r="AO612" s="201" t="b">
        <f t="shared" si="20"/>
        <v>0</v>
      </c>
    </row>
    <row r="613" spans="1:41" x14ac:dyDescent="0.2">
      <c r="A613" s="201">
        <v>636</v>
      </c>
      <c r="B613" s="201" t="s">
        <v>933</v>
      </c>
      <c r="C613" s="201" t="s">
        <v>933</v>
      </c>
      <c r="D613" s="201" t="s">
        <v>934</v>
      </c>
      <c r="E613" s="201"/>
      <c r="F613" s="201" t="s">
        <v>596</v>
      </c>
      <c r="G613" s="201">
        <v>0.12</v>
      </c>
      <c r="H613" s="201" t="s">
        <v>36</v>
      </c>
      <c r="I613" s="201" t="s">
        <v>97</v>
      </c>
      <c r="J613" s="201" t="s">
        <v>36</v>
      </c>
      <c r="K613" s="201">
        <v>0.11666700000000001</v>
      </c>
      <c r="L613" s="203">
        <f t="shared" si="21"/>
        <v>0.12</v>
      </c>
      <c r="M613" s="202">
        <v>45350</v>
      </c>
      <c r="N613" s="201" t="s">
        <v>98</v>
      </c>
      <c r="O613" s="201" t="s">
        <v>368</v>
      </c>
      <c r="P613" s="201" t="s">
        <v>97</v>
      </c>
      <c r="Q613" s="224" t="s">
        <v>925</v>
      </c>
      <c r="R613" s="201" t="s">
        <v>935</v>
      </c>
      <c r="S613" s="201"/>
      <c r="T613" s="201" t="s">
        <v>246</v>
      </c>
      <c r="U613" s="201" t="s">
        <v>936</v>
      </c>
      <c r="V613" s="201" t="s">
        <v>927</v>
      </c>
      <c r="W613" s="201" t="s">
        <v>97</v>
      </c>
      <c r="X613" s="201" t="s">
        <v>937</v>
      </c>
      <c r="Y613" s="201" t="s">
        <v>278</v>
      </c>
      <c r="Z613" s="201"/>
      <c r="AA613" s="201">
        <v>10</v>
      </c>
      <c r="AB613" s="201">
        <v>10</v>
      </c>
      <c r="AC613" s="201">
        <v>3</v>
      </c>
      <c r="AD613" s="201"/>
      <c r="AE613" s="201"/>
      <c r="AF613" s="201"/>
      <c r="AG613" s="201">
        <v>300</v>
      </c>
      <c r="AH613" s="201"/>
      <c r="AI613" s="201" t="s">
        <v>938</v>
      </c>
      <c r="AJ613" s="211" t="s">
        <v>157</v>
      </c>
      <c r="AK613" s="201"/>
      <c r="AL613" s="201" t="s">
        <v>939</v>
      </c>
      <c r="AM613" s="201" t="s">
        <v>97</v>
      </c>
      <c r="AN613" s="202">
        <v>45672</v>
      </c>
      <c r="AO613" s="201" t="b">
        <f t="shared" si="20"/>
        <v>1</v>
      </c>
    </row>
    <row r="614" spans="1:41" x14ac:dyDescent="0.2">
      <c r="A614" s="201">
        <v>638</v>
      </c>
      <c r="B614" s="228">
        <v>620</v>
      </c>
      <c r="C614" s="201" t="s">
        <v>562</v>
      </c>
      <c r="D614" s="201" t="s">
        <v>563</v>
      </c>
      <c r="E614" s="203"/>
      <c r="F614" s="201" t="s">
        <v>235</v>
      </c>
      <c r="G614" s="201">
        <v>0.1</v>
      </c>
      <c r="H614" s="201" t="s">
        <v>29</v>
      </c>
      <c r="I614" s="201" t="s">
        <v>97</v>
      </c>
      <c r="J614" s="201" t="s">
        <v>45</v>
      </c>
      <c r="K614" s="201">
        <v>7.0000000000000001E-3</v>
      </c>
      <c r="L614" s="203">
        <f t="shared" si="21"/>
        <v>7.0000000000000001E-3</v>
      </c>
      <c r="M614" s="202">
        <v>39568</v>
      </c>
      <c r="N614" s="201" t="s">
        <v>404</v>
      </c>
      <c r="O614" s="201" t="s">
        <v>236</v>
      </c>
      <c r="P614" s="201" t="s">
        <v>97</v>
      </c>
      <c r="Q614" s="224" t="s">
        <v>564</v>
      </c>
      <c r="R614" s="201" t="s">
        <v>567</v>
      </c>
      <c r="S614" s="201"/>
      <c r="T614" s="201" t="s">
        <v>239</v>
      </c>
      <c r="U614" s="201"/>
      <c r="V614" s="201" t="s">
        <v>240</v>
      </c>
      <c r="W614" s="201" t="s">
        <v>97</v>
      </c>
      <c r="X614" s="201" t="s">
        <v>241</v>
      </c>
      <c r="Y614" s="201" t="s">
        <v>97</v>
      </c>
      <c r="Z614" s="201" t="s">
        <v>568</v>
      </c>
      <c r="AA614" s="201">
        <v>3</v>
      </c>
      <c r="AB614" s="201">
        <v>10</v>
      </c>
      <c r="AC614" s="201">
        <v>1</v>
      </c>
      <c r="AD614" s="201">
        <v>1</v>
      </c>
      <c r="AE614" s="201">
        <v>10</v>
      </c>
      <c r="AF614" s="201"/>
      <c r="AG614" s="201">
        <v>300</v>
      </c>
      <c r="AH614" s="201"/>
      <c r="AI614" s="201"/>
      <c r="AJ614" s="204" t="s">
        <v>101</v>
      </c>
      <c r="AK614" s="201"/>
      <c r="AL614" s="201" t="s">
        <v>3410</v>
      </c>
      <c r="AM614" s="201" t="s">
        <v>97</v>
      </c>
      <c r="AN614" s="202">
        <v>45672</v>
      </c>
      <c r="AO614" s="201" t="b">
        <f t="shared" si="20"/>
        <v>0</v>
      </c>
    </row>
    <row r="615" spans="1:41" x14ac:dyDescent="0.2">
      <c r="A615" s="201">
        <v>638</v>
      </c>
      <c r="B615" s="228">
        <v>620</v>
      </c>
      <c r="C615" s="201" t="s">
        <v>562</v>
      </c>
      <c r="D615" s="201" t="s">
        <v>563</v>
      </c>
      <c r="E615" s="203"/>
      <c r="F615" s="201" t="s">
        <v>235</v>
      </c>
      <c r="G615" s="201">
        <v>0.1</v>
      </c>
      <c r="H615" s="201" t="s">
        <v>29</v>
      </c>
      <c r="I615" s="201" t="s">
        <v>97</v>
      </c>
      <c r="J615" s="201" t="s">
        <v>29</v>
      </c>
      <c r="K615" s="201">
        <v>0.1</v>
      </c>
      <c r="L615" s="203">
        <f t="shared" ref="L615:L646" si="22">IF(K615="--","--",ROUND(K615,2-(1+INT(LOG10(ABS(K615))))))</f>
        <v>0.1</v>
      </c>
      <c r="M615" s="202">
        <v>41153</v>
      </c>
      <c r="N615" s="201" t="s">
        <v>98</v>
      </c>
      <c r="O615" s="201" t="s">
        <v>236</v>
      </c>
      <c r="P615" s="201" t="s">
        <v>97</v>
      </c>
      <c r="Q615" s="224" t="s">
        <v>564</v>
      </c>
      <c r="R615" s="201" t="s">
        <v>565</v>
      </c>
      <c r="S615" s="201"/>
      <c r="T615" s="201" t="s">
        <v>239</v>
      </c>
      <c r="U615" s="201"/>
      <c r="V615" s="201" t="s">
        <v>365</v>
      </c>
      <c r="W615" s="201" t="s">
        <v>97</v>
      </c>
      <c r="X615" s="201" t="s">
        <v>241</v>
      </c>
      <c r="Y615" s="201" t="s">
        <v>97</v>
      </c>
      <c r="Z615" s="201" t="s">
        <v>566</v>
      </c>
      <c r="AA615" s="201">
        <v>3</v>
      </c>
      <c r="AB615" s="201">
        <v>10</v>
      </c>
      <c r="AC615" s="201"/>
      <c r="AD615" s="201"/>
      <c r="AE615" s="201"/>
      <c r="AF615" s="201"/>
      <c r="AG615" s="201">
        <v>30</v>
      </c>
      <c r="AH615" s="201"/>
      <c r="AI615" s="201"/>
      <c r="AJ615" s="204" t="s">
        <v>101</v>
      </c>
      <c r="AK615" s="201"/>
      <c r="AL615" s="201" t="s">
        <v>3410</v>
      </c>
      <c r="AM615" s="201" t="s">
        <v>97</v>
      </c>
      <c r="AN615" s="202">
        <v>45672</v>
      </c>
      <c r="AO615" s="201" t="b">
        <f t="shared" si="20"/>
        <v>1</v>
      </c>
    </row>
    <row r="616" spans="1:41" x14ac:dyDescent="0.2">
      <c r="A616" s="201">
        <v>638</v>
      </c>
      <c r="B616" s="228">
        <v>620</v>
      </c>
      <c r="C616" s="201" t="s">
        <v>562</v>
      </c>
      <c r="D616" s="201" t="s">
        <v>563</v>
      </c>
      <c r="E616" s="203"/>
      <c r="F616" s="201" t="s">
        <v>596</v>
      </c>
      <c r="G616" s="201">
        <v>0.8</v>
      </c>
      <c r="H616" s="201" t="s">
        <v>29</v>
      </c>
      <c r="I616" s="201" t="s">
        <v>97</v>
      </c>
      <c r="J616" s="201" t="s">
        <v>47</v>
      </c>
      <c r="K616" s="201">
        <v>30</v>
      </c>
      <c r="L616" s="203">
        <f t="shared" si="22"/>
        <v>30</v>
      </c>
      <c r="M616" s="202">
        <v>36251</v>
      </c>
      <c r="N616" s="201" t="s">
        <v>108</v>
      </c>
      <c r="O616" s="201" t="s">
        <v>236</v>
      </c>
      <c r="P616" s="201" t="s">
        <v>97</v>
      </c>
      <c r="Q616" s="224" t="s">
        <v>943</v>
      </c>
      <c r="R616" s="201" t="s">
        <v>944</v>
      </c>
      <c r="S616" s="201"/>
      <c r="T616" s="201" t="s">
        <v>253</v>
      </c>
      <c r="U616" s="201"/>
      <c r="V616" s="201" t="s">
        <v>655</v>
      </c>
      <c r="W616" s="201" t="s">
        <v>97</v>
      </c>
      <c r="X616" s="201" t="s">
        <v>945</v>
      </c>
      <c r="Y616" s="201" t="s">
        <v>278</v>
      </c>
      <c r="Z616" s="201"/>
      <c r="AA616" s="201">
        <v>1</v>
      </c>
      <c r="AB616" s="201">
        <v>10</v>
      </c>
      <c r="AC616" s="201">
        <v>1</v>
      </c>
      <c r="AD616" s="201">
        <v>1</v>
      </c>
      <c r="AE616" s="201">
        <v>1</v>
      </c>
      <c r="AF616" s="201"/>
      <c r="AG616" s="201">
        <v>10</v>
      </c>
      <c r="AH616" s="201"/>
      <c r="AI616" s="201" t="s">
        <v>946</v>
      </c>
      <c r="AJ616" s="204" t="s">
        <v>101</v>
      </c>
      <c r="AK616" s="201"/>
      <c r="AL616" s="201" t="s">
        <v>3410</v>
      </c>
      <c r="AM616" s="201" t="s">
        <v>97</v>
      </c>
      <c r="AN616" s="202">
        <v>45672</v>
      </c>
      <c r="AO616" s="201" t="b">
        <f t="shared" si="20"/>
        <v>0</v>
      </c>
    </row>
    <row r="617" spans="1:41" x14ac:dyDescent="0.2">
      <c r="A617" s="201">
        <v>638</v>
      </c>
      <c r="B617" s="228">
        <v>620</v>
      </c>
      <c r="C617" s="201" t="s">
        <v>562</v>
      </c>
      <c r="D617" s="201" t="s">
        <v>563</v>
      </c>
      <c r="E617" s="203"/>
      <c r="F617" s="201" t="s">
        <v>596</v>
      </c>
      <c r="G617" s="201">
        <v>0.8</v>
      </c>
      <c r="H617" s="201" t="s">
        <v>29</v>
      </c>
      <c r="I617" s="201" t="s">
        <v>97</v>
      </c>
      <c r="J617" s="201" t="s">
        <v>29</v>
      </c>
      <c r="K617" s="201">
        <v>0.8</v>
      </c>
      <c r="L617" s="203">
        <f t="shared" si="22"/>
        <v>0.8</v>
      </c>
      <c r="M617" s="202">
        <v>41153</v>
      </c>
      <c r="N617" s="201" t="s">
        <v>98</v>
      </c>
      <c r="O617" s="201" t="s">
        <v>236</v>
      </c>
      <c r="P617" s="201" t="s">
        <v>97</v>
      </c>
      <c r="Q617" s="224" t="s">
        <v>564</v>
      </c>
      <c r="R617" s="201" t="s">
        <v>940</v>
      </c>
      <c r="S617" s="201"/>
      <c r="T617" s="201" t="s">
        <v>246</v>
      </c>
      <c r="U617" s="201"/>
      <c r="V617" s="201" t="s">
        <v>941</v>
      </c>
      <c r="W617" s="201" t="s">
        <v>97</v>
      </c>
      <c r="X617" s="201" t="s">
        <v>241</v>
      </c>
      <c r="Y617" s="201" t="s">
        <v>97</v>
      </c>
      <c r="Z617" s="201" t="s">
        <v>942</v>
      </c>
      <c r="AA617" s="201">
        <v>3</v>
      </c>
      <c r="AB617" s="201">
        <v>10</v>
      </c>
      <c r="AC617" s="201">
        <v>3</v>
      </c>
      <c r="AD617" s="201"/>
      <c r="AE617" s="201"/>
      <c r="AF617" s="201"/>
      <c r="AG617" s="201">
        <v>90</v>
      </c>
      <c r="AH617" s="201"/>
      <c r="AI617" s="201"/>
      <c r="AJ617" s="204" t="s">
        <v>101</v>
      </c>
      <c r="AK617" s="201"/>
      <c r="AL617" s="201" t="s">
        <v>3410</v>
      </c>
      <c r="AM617" s="201" t="s">
        <v>97</v>
      </c>
      <c r="AN617" s="202">
        <v>45672</v>
      </c>
      <c r="AO617" s="201" t="b">
        <f t="shared" si="20"/>
        <v>1</v>
      </c>
    </row>
    <row r="618" spans="1:41" x14ac:dyDescent="0.2">
      <c r="A618" s="201">
        <v>639</v>
      </c>
      <c r="B618" s="201">
        <v>622</v>
      </c>
      <c r="C618" s="201" t="s">
        <v>569</v>
      </c>
      <c r="D618" s="201" t="s">
        <v>570</v>
      </c>
      <c r="E618" s="201"/>
      <c r="F618" s="201" t="s">
        <v>235</v>
      </c>
      <c r="G618" s="201">
        <v>1100</v>
      </c>
      <c r="H618" s="201" t="s">
        <v>29</v>
      </c>
      <c r="I618" s="201" t="s">
        <v>97</v>
      </c>
      <c r="J618" s="201" t="s">
        <v>47</v>
      </c>
      <c r="K618" s="201">
        <v>200</v>
      </c>
      <c r="L618" s="203">
        <f t="shared" si="22"/>
        <v>200</v>
      </c>
      <c r="M618" s="202">
        <v>37226</v>
      </c>
      <c r="N618" s="201" t="s">
        <v>98</v>
      </c>
      <c r="O618" s="201" t="s">
        <v>236</v>
      </c>
      <c r="P618" s="201" t="s">
        <v>97</v>
      </c>
      <c r="Q618" s="224" t="s">
        <v>578</v>
      </c>
      <c r="R618" s="201" t="s">
        <v>574</v>
      </c>
      <c r="S618" s="201"/>
      <c r="T618" s="201" t="s">
        <v>253</v>
      </c>
      <c r="U618" s="201"/>
      <c r="V618" s="201" t="s">
        <v>365</v>
      </c>
      <c r="W618" s="201" t="s">
        <v>97</v>
      </c>
      <c r="X618" s="201" t="s">
        <v>557</v>
      </c>
      <c r="Y618" s="201" t="s">
        <v>97</v>
      </c>
      <c r="Z618" s="201" t="s">
        <v>579</v>
      </c>
      <c r="AA618" s="201">
        <v>3</v>
      </c>
      <c r="AB618" s="201">
        <v>10</v>
      </c>
      <c r="AC618" s="201"/>
      <c r="AD618" s="201"/>
      <c r="AE618" s="201"/>
      <c r="AF618" s="201"/>
      <c r="AG618" s="201">
        <v>30</v>
      </c>
      <c r="AH618" s="201"/>
      <c r="AI618" s="201" t="s">
        <v>580</v>
      </c>
      <c r="AJ618" s="204" t="s">
        <v>101</v>
      </c>
      <c r="AK618" s="201" t="s">
        <v>581</v>
      </c>
      <c r="AL618" s="201" t="s">
        <v>3535</v>
      </c>
      <c r="AM618" s="201" t="s">
        <v>97</v>
      </c>
      <c r="AN618" s="202">
        <v>45672</v>
      </c>
      <c r="AO618" s="201" t="b">
        <f t="shared" si="20"/>
        <v>0</v>
      </c>
    </row>
    <row r="619" spans="1:41" x14ac:dyDescent="0.2">
      <c r="A619" s="201">
        <v>639</v>
      </c>
      <c r="B619" s="201">
        <v>622</v>
      </c>
      <c r="C619" s="201" t="s">
        <v>569</v>
      </c>
      <c r="D619" s="201" t="s">
        <v>570</v>
      </c>
      <c r="E619" s="201"/>
      <c r="F619" s="201" t="s">
        <v>235</v>
      </c>
      <c r="G619" s="201">
        <v>1100</v>
      </c>
      <c r="H619" s="201" t="s">
        <v>29</v>
      </c>
      <c r="I619" s="201" t="s">
        <v>97</v>
      </c>
      <c r="J619" s="201" t="s">
        <v>43</v>
      </c>
      <c r="K619" s="201">
        <v>200</v>
      </c>
      <c r="L619" s="203">
        <f t="shared" si="22"/>
        <v>200</v>
      </c>
      <c r="M619" s="202">
        <v>33147</v>
      </c>
      <c r="N619" s="201" t="s">
        <v>98</v>
      </c>
      <c r="O619" s="201" t="s">
        <v>270</v>
      </c>
      <c r="P619" s="201" t="s">
        <v>97</v>
      </c>
      <c r="Q619" s="224" t="s">
        <v>573</v>
      </c>
      <c r="R619" s="201" t="s">
        <v>574</v>
      </c>
      <c r="S619" s="201"/>
      <c r="T619" s="201" t="s">
        <v>253</v>
      </c>
      <c r="U619" s="201"/>
      <c r="V619" s="201" t="s">
        <v>575</v>
      </c>
      <c r="W619" s="201" t="s">
        <v>97</v>
      </c>
      <c r="X619" s="201" t="s">
        <v>557</v>
      </c>
      <c r="Y619" s="201" t="s">
        <v>97</v>
      </c>
      <c r="Z619" s="201" t="s">
        <v>576</v>
      </c>
      <c r="AA619" s="201">
        <v>3</v>
      </c>
      <c r="AB619" s="201">
        <v>10</v>
      </c>
      <c r="AC619" s="201"/>
      <c r="AD619" s="201"/>
      <c r="AE619" s="201"/>
      <c r="AF619" s="201"/>
      <c r="AG619" s="201">
        <v>30</v>
      </c>
      <c r="AH619" s="201"/>
      <c r="AI619" s="201"/>
      <c r="AJ619" s="204" t="s">
        <v>101</v>
      </c>
      <c r="AK619" s="201"/>
      <c r="AL619" s="201" t="s">
        <v>3535</v>
      </c>
      <c r="AM619" s="201" t="s">
        <v>97</v>
      </c>
      <c r="AN619" s="202">
        <v>45672</v>
      </c>
      <c r="AO619" s="201" t="b">
        <f t="shared" si="20"/>
        <v>0</v>
      </c>
    </row>
    <row r="620" spans="1:41" x14ac:dyDescent="0.2">
      <c r="A620" s="201">
        <v>639</v>
      </c>
      <c r="B620" s="201">
        <v>622</v>
      </c>
      <c r="C620" s="201" t="s">
        <v>569</v>
      </c>
      <c r="D620" s="201" t="s">
        <v>570</v>
      </c>
      <c r="E620" s="201"/>
      <c r="F620" s="201" t="s">
        <v>235</v>
      </c>
      <c r="G620" s="201">
        <v>1100</v>
      </c>
      <c r="H620" s="201" t="s">
        <v>29</v>
      </c>
      <c r="I620" s="201" t="s">
        <v>97</v>
      </c>
      <c r="J620" s="201" t="s">
        <v>43</v>
      </c>
      <c r="K620" s="201">
        <v>200</v>
      </c>
      <c r="L620" s="203">
        <f t="shared" si="22"/>
        <v>200</v>
      </c>
      <c r="M620" s="202">
        <v>33147</v>
      </c>
      <c r="N620" s="201" t="s">
        <v>98</v>
      </c>
      <c r="O620" s="201" t="s">
        <v>236</v>
      </c>
      <c r="P620" s="201" t="s">
        <v>97</v>
      </c>
      <c r="Q620" s="224" t="s">
        <v>577</v>
      </c>
      <c r="R620" s="201" t="s">
        <v>574</v>
      </c>
      <c r="S620" s="201"/>
      <c r="T620" s="201" t="s">
        <v>253</v>
      </c>
      <c r="U620" s="201"/>
      <c r="V620" s="201" t="s">
        <v>575</v>
      </c>
      <c r="W620" s="201" t="s">
        <v>97</v>
      </c>
      <c r="X620" s="201" t="s">
        <v>557</v>
      </c>
      <c r="Y620" s="201" t="s">
        <v>97</v>
      </c>
      <c r="Z620" s="201" t="s">
        <v>576</v>
      </c>
      <c r="AA620" s="201">
        <v>3</v>
      </c>
      <c r="AB620" s="201">
        <v>10</v>
      </c>
      <c r="AC620" s="201"/>
      <c r="AD620" s="201"/>
      <c r="AE620" s="201"/>
      <c r="AF620" s="201"/>
      <c r="AG620" s="201">
        <v>30</v>
      </c>
      <c r="AH620" s="201"/>
      <c r="AI620" s="201"/>
      <c r="AJ620" s="204" t="s">
        <v>101</v>
      </c>
      <c r="AK620" s="201"/>
      <c r="AL620" s="201" t="s">
        <v>3535</v>
      </c>
      <c r="AM620" s="201" t="s">
        <v>97</v>
      </c>
      <c r="AN620" s="202">
        <v>45672</v>
      </c>
      <c r="AO620" s="201" t="b">
        <f t="shared" si="20"/>
        <v>0</v>
      </c>
    </row>
    <row r="621" spans="1:41" x14ac:dyDescent="0.2">
      <c r="A621" s="201">
        <v>639</v>
      </c>
      <c r="B621" s="201">
        <v>622</v>
      </c>
      <c r="C621" s="201" t="s">
        <v>569</v>
      </c>
      <c r="D621" s="201" t="s">
        <v>570</v>
      </c>
      <c r="E621" s="201"/>
      <c r="F621" s="201" t="s">
        <v>235</v>
      </c>
      <c r="G621" s="201">
        <v>1100</v>
      </c>
      <c r="H621" s="201" t="s">
        <v>29</v>
      </c>
      <c r="I621" s="201" t="s">
        <v>97</v>
      </c>
      <c r="J621" s="201" t="s">
        <v>29</v>
      </c>
      <c r="K621" s="201">
        <v>1100</v>
      </c>
      <c r="L621" s="203">
        <f t="shared" si="22"/>
        <v>1100</v>
      </c>
      <c r="M621" s="202">
        <v>45658</v>
      </c>
      <c r="N621" s="201" t="s">
        <v>98</v>
      </c>
      <c r="O621" s="201" t="s">
        <v>236</v>
      </c>
      <c r="P621" s="201" t="s">
        <v>97</v>
      </c>
      <c r="Q621" s="224" t="s">
        <v>571</v>
      </c>
      <c r="R621" s="201" t="s">
        <v>245</v>
      </c>
      <c r="S621" s="201"/>
      <c r="T621" s="201" t="s">
        <v>253</v>
      </c>
      <c r="U621" s="201"/>
      <c r="V621" s="201" t="s">
        <v>365</v>
      </c>
      <c r="W621" s="201" t="s">
        <v>97</v>
      </c>
      <c r="X621" s="201" t="s">
        <v>572</v>
      </c>
      <c r="Y621" s="201" t="s">
        <v>97</v>
      </c>
      <c r="Z621" s="201" t="s">
        <v>572</v>
      </c>
      <c r="AA621" s="201">
        <v>3</v>
      </c>
      <c r="AB621" s="201">
        <v>10</v>
      </c>
      <c r="AC621" s="201"/>
      <c r="AD621" s="201"/>
      <c r="AE621" s="201"/>
      <c r="AF621" s="201"/>
      <c r="AG621" s="201">
        <v>30</v>
      </c>
      <c r="AH621" s="201"/>
      <c r="AI621" s="201"/>
      <c r="AJ621" s="204" t="s">
        <v>101</v>
      </c>
      <c r="AK621" s="201"/>
      <c r="AL621" s="201" t="s">
        <v>3411</v>
      </c>
      <c r="AM621" s="201" t="s">
        <v>97</v>
      </c>
      <c r="AN621" s="202">
        <v>45859</v>
      </c>
      <c r="AO621" s="201" t="b">
        <f t="shared" si="20"/>
        <v>1</v>
      </c>
    </row>
    <row r="622" spans="1:41" x14ac:dyDescent="0.2">
      <c r="A622" s="201">
        <v>639</v>
      </c>
      <c r="B622" s="201">
        <v>622</v>
      </c>
      <c r="C622" s="201" t="s">
        <v>569</v>
      </c>
      <c r="D622" s="201" t="s">
        <v>570</v>
      </c>
      <c r="E622" s="201"/>
      <c r="F622" s="201" t="s">
        <v>596</v>
      </c>
      <c r="G622" s="201">
        <v>3500</v>
      </c>
      <c r="H622" s="201" t="s">
        <v>29</v>
      </c>
      <c r="I622" s="201" t="s">
        <v>278</v>
      </c>
      <c r="J622" s="201" t="s">
        <v>29</v>
      </c>
      <c r="K622" s="201">
        <v>3500</v>
      </c>
      <c r="L622" s="203">
        <f t="shared" si="22"/>
        <v>3500</v>
      </c>
      <c r="M622" s="202">
        <v>45658</v>
      </c>
      <c r="N622" s="201" t="s">
        <v>98</v>
      </c>
      <c r="O622" s="201" t="s">
        <v>236</v>
      </c>
      <c r="P622" s="201" t="s">
        <v>97</v>
      </c>
      <c r="Q622" s="224" t="s">
        <v>2953</v>
      </c>
      <c r="R622" s="201" t="s">
        <v>245</v>
      </c>
      <c r="S622" s="201"/>
      <c r="T622" s="201" t="s">
        <v>253</v>
      </c>
      <c r="U622" s="201"/>
      <c r="V622" s="201" t="s">
        <v>816</v>
      </c>
      <c r="W622" s="201" t="s">
        <v>97</v>
      </c>
      <c r="X622" s="201" t="s">
        <v>572</v>
      </c>
      <c r="Y622" s="201" t="s">
        <v>97</v>
      </c>
      <c r="Z622" s="201" t="s">
        <v>572</v>
      </c>
      <c r="AA622" s="201">
        <v>3</v>
      </c>
      <c r="AB622" s="201">
        <v>10</v>
      </c>
      <c r="AC622" s="201"/>
      <c r="AD622" s="201"/>
      <c r="AE622" s="201"/>
      <c r="AF622" s="201"/>
      <c r="AG622" s="201">
        <v>30</v>
      </c>
      <c r="AH622" s="201"/>
      <c r="AI622" s="201"/>
      <c r="AJ622" s="204" t="s">
        <v>101</v>
      </c>
      <c r="AK622" s="201"/>
      <c r="AL622" s="201" t="s">
        <v>2954</v>
      </c>
      <c r="AM622" s="201" t="s">
        <v>97</v>
      </c>
      <c r="AN622" s="202">
        <v>45859</v>
      </c>
      <c r="AO622" s="201" t="b">
        <f t="shared" si="20"/>
        <v>1</v>
      </c>
    </row>
    <row r="623" spans="1:41" x14ac:dyDescent="0.2">
      <c r="A623" s="201">
        <v>640</v>
      </c>
      <c r="B623" s="201">
        <v>623</v>
      </c>
      <c r="C623" s="201" t="s">
        <v>1484</v>
      </c>
      <c r="D623" s="201" t="s">
        <v>1485</v>
      </c>
      <c r="E623" s="201"/>
      <c r="F623" s="201" t="s">
        <v>235</v>
      </c>
      <c r="G623" s="201">
        <v>3</v>
      </c>
      <c r="H623" s="201" t="s">
        <v>43</v>
      </c>
      <c r="I623" s="201" t="s">
        <v>278</v>
      </c>
      <c r="J623" s="201" t="s">
        <v>43</v>
      </c>
      <c r="K623" s="201">
        <v>3</v>
      </c>
      <c r="L623" s="203">
        <f t="shared" si="22"/>
        <v>3</v>
      </c>
      <c r="M623" s="202">
        <v>34090</v>
      </c>
      <c r="N623" s="201" t="s">
        <v>98</v>
      </c>
      <c r="O623" s="201" t="s">
        <v>363</v>
      </c>
      <c r="P623" s="201" t="s">
        <v>97</v>
      </c>
      <c r="Q623" s="224" t="s">
        <v>2955</v>
      </c>
      <c r="R623" s="201" t="s">
        <v>2956</v>
      </c>
      <c r="S623" s="201"/>
      <c r="T623" s="201" t="s">
        <v>246</v>
      </c>
      <c r="U623" s="201"/>
      <c r="V623" s="201" t="s">
        <v>2957</v>
      </c>
      <c r="W623" s="201" t="s">
        <v>97</v>
      </c>
      <c r="X623" s="201" t="s">
        <v>557</v>
      </c>
      <c r="Y623" s="201" t="s">
        <v>97</v>
      </c>
      <c r="Z623" s="201" t="s">
        <v>2958</v>
      </c>
      <c r="AA623" s="201">
        <v>3</v>
      </c>
      <c r="AB623" s="201">
        <v>10</v>
      </c>
      <c r="AC623" s="201">
        <v>10</v>
      </c>
      <c r="AD623" s="201"/>
      <c r="AE623" s="201">
        <v>10</v>
      </c>
      <c r="AF623" s="201"/>
      <c r="AG623" s="201">
        <v>3000</v>
      </c>
      <c r="AH623" s="201"/>
      <c r="AI623" s="201" t="s">
        <v>2959</v>
      </c>
      <c r="AJ623" s="204" t="s">
        <v>101</v>
      </c>
      <c r="AK623" s="201" t="s">
        <v>2224</v>
      </c>
      <c r="AL623" s="201" t="s">
        <v>1488</v>
      </c>
      <c r="AM623" s="201" t="s">
        <v>278</v>
      </c>
      <c r="AN623" s="202">
        <v>45672</v>
      </c>
      <c r="AO623" s="201" t="b">
        <f t="shared" si="20"/>
        <v>1</v>
      </c>
    </row>
    <row r="624" spans="1:41" x14ac:dyDescent="0.2">
      <c r="A624" s="201">
        <v>641</v>
      </c>
      <c r="B624" s="201">
        <v>624</v>
      </c>
      <c r="C624" s="201" t="s">
        <v>1489</v>
      </c>
      <c r="D624" s="201" t="s">
        <v>1490</v>
      </c>
      <c r="E624" s="201"/>
      <c r="F624" s="201" t="s">
        <v>235</v>
      </c>
      <c r="G624" s="201">
        <v>100</v>
      </c>
      <c r="H624" s="201" t="s">
        <v>43</v>
      </c>
      <c r="I624" s="201" t="s">
        <v>278</v>
      </c>
      <c r="J624" s="201" t="s">
        <v>43</v>
      </c>
      <c r="K624" s="201">
        <v>100</v>
      </c>
      <c r="L624" s="203">
        <f t="shared" si="22"/>
        <v>100</v>
      </c>
      <c r="M624" s="202">
        <v>36745</v>
      </c>
      <c r="N624" s="201" t="s">
        <v>250</v>
      </c>
      <c r="O624" s="201" t="s">
        <v>363</v>
      </c>
      <c r="P624" s="201" t="s">
        <v>97</v>
      </c>
      <c r="Q624" s="224" t="s">
        <v>2960</v>
      </c>
      <c r="R624" s="201" t="s">
        <v>2961</v>
      </c>
      <c r="S624" s="201"/>
      <c r="T624" s="201" t="s">
        <v>253</v>
      </c>
      <c r="U624" s="201"/>
      <c r="V624" s="201" t="s">
        <v>2962</v>
      </c>
      <c r="W624" s="201" t="s">
        <v>97</v>
      </c>
      <c r="X624" s="201" t="s">
        <v>2963</v>
      </c>
      <c r="Y624" s="201" t="s">
        <v>97</v>
      </c>
      <c r="Z624" s="201" t="s">
        <v>572</v>
      </c>
      <c r="AA624" s="201">
        <v>3</v>
      </c>
      <c r="AB624" s="201">
        <v>10</v>
      </c>
      <c r="AC624" s="201"/>
      <c r="AD624" s="201"/>
      <c r="AE624" s="201"/>
      <c r="AF624" s="201"/>
      <c r="AG624" s="201">
        <v>30</v>
      </c>
      <c r="AH624" s="201"/>
      <c r="AI624" s="201" t="s">
        <v>2964</v>
      </c>
      <c r="AJ624" s="204" t="s">
        <v>101</v>
      </c>
      <c r="AK624" s="201"/>
      <c r="AL624" s="201" t="s">
        <v>1492</v>
      </c>
      <c r="AM624" s="201" t="s">
        <v>278</v>
      </c>
      <c r="AN624" s="202">
        <v>45672</v>
      </c>
      <c r="AO624" s="201" t="b">
        <f t="shared" si="20"/>
        <v>1</v>
      </c>
    </row>
    <row r="625" spans="1:43" x14ac:dyDescent="0.2">
      <c r="A625" s="201">
        <v>641</v>
      </c>
      <c r="B625" s="201">
        <v>624</v>
      </c>
      <c r="C625" s="201" t="s">
        <v>1489</v>
      </c>
      <c r="D625" s="201" t="s">
        <v>1490</v>
      </c>
      <c r="E625" s="201"/>
      <c r="F625" s="201" t="s">
        <v>596</v>
      </c>
      <c r="G625" s="201">
        <v>1300</v>
      </c>
      <c r="H625" s="201" t="s">
        <v>29</v>
      </c>
      <c r="I625" s="201" t="s">
        <v>97</v>
      </c>
      <c r="J625" s="201" t="s">
        <v>29</v>
      </c>
      <c r="K625" s="201">
        <v>1300</v>
      </c>
      <c r="L625" s="203">
        <f t="shared" si="22"/>
        <v>1300</v>
      </c>
      <c r="M625" s="202">
        <v>45292</v>
      </c>
      <c r="N625" s="201" t="s">
        <v>267</v>
      </c>
      <c r="O625" s="201" t="s">
        <v>353</v>
      </c>
      <c r="P625" s="201" t="s">
        <v>97</v>
      </c>
      <c r="Q625" s="224" t="s">
        <v>2965</v>
      </c>
      <c r="R625" s="201" t="s">
        <v>2966</v>
      </c>
      <c r="S625" s="201"/>
      <c r="T625" s="201" t="s">
        <v>253</v>
      </c>
      <c r="U625" s="201"/>
      <c r="V625" s="201" t="s">
        <v>2967</v>
      </c>
      <c r="W625" s="201" t="s">
        <v>97</v>
      </c>
      <c r="X625" s="201" t="s">
        <v>2968</v>
      </c>
      <c r="Y625" s="201" t="s">
        <v>97</v>
      </c>
      <c r="Z625" s="201" t="s">
        <v>453</v>
      </c>
      <c r="AA625" s="201">
        <v>3</v>
      </c>
      <c r="AB625" s="201">
        <v>10</v>
      </c>
      <c r="AC625" s="201">
        <v>1</v>
      </c>
      <c r="AD625" s="201">
        <v>1</v>
      </c>
      <c r="AE625" s="201">
        <v>1</v>
      </c>
      <c r="AF625" s="201"/>
      <c r="AG625" s="201">
        <v>30</v>
      </c>
      <c r="AH625" s="201"/>
      <c r="AI625" s="201"/>
      <c r="AJ625" s="204" t="s">
        <v>101</v>
      </c>
      <c r="AK625" s="201" t="s">
        <v>2969</v>
      </c>
      <c r="AL625" s="201" t="s">
        <v>1492</v>
      </c>
      <c r="AM625" s="201" t="s">
        <v>278</v>
      </c>
      <c r="AN625" s="202">
        <v>45672</v>
      </c>
      <c r="AO625" s="201" t="b">
        <f t="shared" si="20"/>
        <v>1</v>
      </c>
    </row>
    <row r="626" spans="1:43" x14ac:dyDescent="0.2">
      <c r="A626" s="201">
        <v>641</v>
      </c>
      <c r="B626" s="201">
        <v>624</v>
      </c>
      <c r="C626" s="201" t="s">
        <v>1489</v>
      </c>
      <c r="D626" s="201" t="s">
        <v>1490</v>
      </c>
      <c r="E626" s="201"/>
      <c r="F626" s="201" t="s">
        <v>596</v>
      </c>
      <c r="G626" s="201">
        <v>1300</v>
      </c>
      <c r="H626" s="201" t="s">
        <v>29</v>
      </c>
      <c r="I626" s="201" t="s">
        <v>97</v>
      </c>
      <c r="J626" s="201" t="s">
        <v>47</v>
      </c>
      <c r="K626" s="201">
        <v>180000</v>
      </c>
      <c r="L626" s="203">
        <f t="shared" si="22"/>
        <v>180000</v>
      </c>
      <c r="M626" s="202">
        <v>36251</v>
      </c>
      <c r="N626" s="201" t="s">
        <v>108</v>
      </c>
      <c r="O626" s="201" t="s">
        <v>270</v>
      </c>
      <c r="P626" s="201" t="s">
        <v>97</v>
      </c>
      <c r="Q626" s="224" t="s">
        <v>2970</v>
      </c>
      <c r="R626" s="201" t="s">
        <v>2971</v>
      </c>
      <c r="S626" s="201"/>
      <c r="T626" s="201" t="s">
        <v>253</v>
      </c>
      <c r="U626" s="201"/>
      <c r="V626" s="201" t="s">
        <v>2972</v>
      </c>
      <c r="W626" s="201" t="s">
        <v>97</v>
      </c>
      <c r="X626" s="201" t="s">
        <v>2973</v>
      </c>
      <c r="Y626" s="201" t="s">
        <v>278</v>
      </c>
      <c r="Z626" s="201"/>
      <c r="AA626" s="201"/>
      <c r="AB626" s="201">
        <v>10</v>
      </c>
      <c r="AC626" s="201"/>
      <c r="AD626" s="201"/>
      <c r="AE626" s="201"/>
      <c r="AF626" s="201"/>
      <c r="AG626" s="201">
        <v>10</v>
      </c>
      <c r="AH626" s="201"/>
      <c r="AI626" s="201"/>
      <c r="AJ626" s="204" t="s">
        <v>101</v>
      </c>
      <c r="AK626" s="201"/>
      <c r="AL626" s="201" t="s">
        <v>1492</v>
      </c>
      <c r="AM626" s="201" t="s">
        <v>278</v>
      </c>
      <c r="AN626" s="202">
        <v>45672</v>
      </c>
      <c r="AO626" s="201" t="b">
        <f t="shared" si="20"/>
        <v>0</v>
      </c>
    </row>
    <row r="627" spans="1:43" x14ac:dyDescent="0.2">
      <c r="A627" s="201">
        <v>641</v>
      </c>
      <c r="B627" s="201">
        <v>624</v>
      </c>
      <c r="C627" s="201" t="s">
        <v>1489</v>
      </c>
      <c r="D627" s="201" t="s">
        <v>1490</v>
      </c>
      <c r="E627" s="201"/>
      <c r="F627" s="201" t="s">
        <v>596</v>
      </c>
      <c r="G627" s="201">
        <v>1300</v>
      </c>
      <c r="H627" s="201" t="s">
        <v>29</v>
      </c>
      <c r="I627" s="201" t="s">
        <v>97</v>
      </c>
      <c r="J627" s="201" t="s">
        <v>47</v>
      </c>
      <c r="K627" s="201">
        <v>180000</v>
      </c>
      <c r="L627" s="203">
        <f t="shared" si="22"/>
        <v>180000</v>
      </c>
      <c r="M627" s="202">
        <v>36251</v>
      </c>
      <c r="N627" s="201" t="s">
        <v>108</v>
      </c>
      <c r="O627" s="201" t="s">
        <v>236</v>
      </c>
      <c r="P627" s="201" t="s">
        <v>97</v>
      </c>
      <c r="Q627" s="224" t="s">
        <v>2970</v>
      </c>
      <c r="R627" s="201" t="s">
        <v>2974</v>
      </c>
      <c r="S627" s="201"/>
      <c r="T627" s="201" t="s">
        <v>253</v>
      </c>
      <c r="U627" s="201"/>
      <c r="V627" s="201" t="s">
        <v>2972</v>
      </c>
      <c r="W627" s="201" t="s">
        <v>97</v>
      </c>
      <c r="X627" s="201" t="s">
        <v>2973</v>
      </c>
      <c r="Y627" s="201" t="s">
        <v>278</v>
      </c>
      <c r="Z627" s="201"/>
      <c r="AA627" s="201"/>
      <c r="AB627" s="201">
        <v>10</v>
      </c>
      <c r="AC627" s="201"/>
      <c r="AD627" s="201"/>
      <c r="AE627" s="201"/>
      <c r="AF627" s="201"/>
      <c r="AG627" s="201">
        <v>10</v>
      </c>
      <c r="AH627" s="201"/>
      <c r="AI627" s="201"/>
      <c r="AJ627" s="204" t="s">
        <v>101</v>
      </c>
      <c r="AK627" s="201"/>
      <c r="AL627" s="201" t="s">
        <v>1492</v>
      </c>
      <c r="AM627" s="201" t="s">
        <v>278</v>
      </c>
      <c r="AN627" s="202">
        <v>45672</v>
      </c>
      <c r="AO627" s="201" t="b">
        <f t="shared" si="20"/>
        <v>0</v>
      </c>
    </row>
    <row r="628" spans="1:43" x14ac:dyDescent="0.2">
      <c r="A628" s="201">
        <v>641</v>
      </c>
      <c r="B628" s="201">
        <v>624</v>
      </c>
      <c r="C628" s="201" t="s">
        <v>1489</v>
      </c>
      <c r="D628" s="201" t="s">
        <v>1490</v>
      </c>
      <c r="E628" s="201"/>
      <c r="F628" s="201" t="s">
        <v>596</v>
      </c>
      <c r="G628" s="201">
        <v>1300</v>
      </c>
      <c r="H628" s="201" t="s">
        <v>29</v>
      </c>
      <c r="I628" s="201" t="s">
        <v>97</v>
      </c>
      <c r="J628" s="201" t="s">
        <v>47</v>
      </c>
      <c r="K628" s="201">
        <v>180000</v>
      </c>
      <c r="L628" s="203">
        <f t="shared" si="22"/>
        <v>180000</v>
      </c>
      <c r="M628" s="202">
        <v>36251</v>
      </c>
      <c r="N628" s="201" t="s">
        <v>108</v>
      </c>
      <c r="O628" s="201" t="s">
        <v>258</v>
      </c>
      <c r="P628" s="201" t="s">
        <v>97</v>
      </c>
      <c r="Q628" s="224" t="s">
        <v>2970</v>
      </c>
      <c r="R628" s="201" t="s">
        <v>2975</v>
      </c>
      <c r="S628" s="201"/>
      <c r="T628" s="201" t="s">
        <v>253</v>
      </c>
      <c r="U628" s="201"/>
      <c r="V628" s="201" t="s">
        <v>2972</v>
      </c>
      <c r="W628" s="201" t="s">
        <v>97</v>
      </c>
      <c r="X628" s="201" t="s">
        <v>2973</v>
      </c>
      <c r="Y628" s="201" t="s">
        <v>278</v>
      </c>
      <c r="Z628" s="201"/>
      <c r="AA628" s="201"/>
      <c r="AB628" s="201">
        <v>10</v>
      </c>
      <c r="AC628" s="201"/>
      <c r="AD628" s="201"/>
      <c r="AE628" s="201"/>
      <c r="AF628" s="201"/>
      <c r="AG628" s="201">
        <v>10</v>
      </c>
      <c r="AH628" s="201"/>
      <c r="AI628" s="201"/>
      <c r="AJ628" s="204" t="s">
        <v>101</v>
      </c>
      <c r="AK628" s="201"/>
      <c r="AL628" s="201" t="s">
        <v>1492</v>
      </c>
      <c r="AM628" s="201" t="s">
        <v>278</v>
      </c>
      <c r="AN628" s="202">
        <v>45672</v>
      </c>
      <c r="AO628" s="201" t="b">
        <f t="shared" si="20"/>
        <v>0</v>
      </c>
    </row>
    <row r="629" spans="1:43" x14ac:dyDescent="0.2">
      <c r="A629" s="201">
        <v>642</v>
      </c>
      <c r="B629" s="201">
        <v>625</v>
      </c>
      <c r="C629" s="201" t="s">
        <v>2976</v>
      </c>
      <c r="D629" s="201" t="s">
        <v>2977</v>
      </c>
      <c r="E629" s="201"/>
      <c r="F629" s="201" t="s">
        <v>235</v>
      </c>
      <c r="G629" s="201">
        <v>330</v>
      </c>
      <c r="H629" s="201" t="s">
        <v>36</v>
      </c>
      <c r="I629" s="201" t="s">
        <v>278</v>
      </c>
      <c r="J629" s="201" t="s">
        <v>36</v>
      </c>
      <c r="K629" s="201">
        <v>330</v>
      </c>
      <c r="L629" s="203">
        <f t="shared" si="22"/>
        <v>330</v>
      </c>
      <c r="M629" s="202">
        <v>45359</v>
      </c>
      <c r="N629" s="201" t="s">
        <v>98</v>
      </c>
      <c r="O629" s="201" t="s">
        <v>270</v>
      </c>
      <c r="P629" s="201" t="s">
        <v>97</v>
      </c>
      <c r="Q629" s="224" t="s">
        <v>2978</v>
      </c>
      <c r="R629" s="201" t="s">
        <v>3536</v>
      </c>
      <c r="S629" s="201"/>
      <c r="T629" s="201" t="s">
        <v>253</v>
      </c>
      <c r="U629" s="201"/>
      <c r="V629" s="201" t="s">
        <v>263</v>
      </c>
      <c r="W629" s="201" t="s">
        <v>97</v>
      </c>
      <c r="X629" s="201" t="s">
        <v>241</v>
      </c>
      <c r="Y629" s="201" t="s">
        <v>97</v>
      </c>
      <c r="Z629" s="201" t="s">
        <v>2230</v>
      </c>
      <c r="AA629" s="201">
        <v>3</v>
      </c>
      <c r="AB629" s="201">
        <v>10</v>
      </c>
      <c r="AC629" s="201"/>
      <c r="AD629" s="201">
        <v>3</v>
      </c>
      <c r="AE629" s="201">
        <v>6</v>
      </c>
      <c r="AF629" s="201"/>
      <c r="AG629" s="201">
        <v>600</v>
      </c>
      <c r="AH629" s="201" t="s">
        <v>3537</v>
      </c>
      <c r="AI629" s="201"/>
      <c r="AJ629" s="211" t="s">
        <v>157</v>
      </c>
      <c r="AK629" s="201"/>
      <c r="AL629" s="201" t="s">
        <v>2979</v>
      </c>
      <c r="AM629" s="201" t="s">
        <v>97</v>
      </c>
      <c r="AN629" s="202">
        <v>45672</v>
      </c>
      <c r="AO629" s="201" t="b">
        <f t="shared" si="20"/>
        <v>1</v>
      </c>
    </row>
    <row r="630" spans="1:43" x14ac:dyDescent="0.2">
      <c r="A630" s="201">
        <v>642</v>
      </c>
      <c r="B630" s="201">
        <v>625</v>
      </c>
      <c r="C630" s="201" t="s">
        <v>2976</v>
      </c>
      <c r="D630" s="201" t="s">
        <v>2977</v>
      </c>
      <c r="E630" s="201"/>
      <c r="F630" s="201" t="s">
        <v>235</v>
      </c>
      <c r="G630" s="201">
        <v>330</v>
      </c>
      <c r="H630" s="201" t="s">
        <v>36</v>
      </c>
      <c r="I630" s="201" t="s">
        <v>278</v>
      </c>
      <c r="J630" s="201" t="s">
        <v>36</v>
      </c>
      <c r="K630" s="201">
        <v>330</v>
      </c>
      <c r="L630" s="203">
        <f t="shared" si="22"/>
        <v>330</v>
      </c>
      <c r="M630" s="202">
        <v>45359</v>
      </c>
      <c r="N630" s="201" t="s">
        <v>98</v>
      </c>
      <c r="O630" s="201" t="s">
        <v>410</v>
      </c>
      <c r="P630" s="201" t="s">
        <v>97</v>
      </c>
      <c r="Q630" s="224" t="s">
        <v>2978</v>
      </c>
      <c r="R630" s="201" t="s">
        <v>3536</v>
      </c>
      <c r="S630" s="201"/>
      <c r="T630" s="201" t="s">
        <v>253</v>
      </c>
      <c r="U630" s="201"/>
      <c r="V630" s="201" t="s">
        <v>263</v>
      </c>
      <c r="W630" s="201" t="s">
        <v>97</v>
      </c>
      <c r="X630" s="201" t="s">
        <v>241</v>
      </c>
      <c r="Y630" s="201" t="s">
        <v>97</v>
      </c>
      <c r="Z630" s="201" t="s">
        <v>2230</v>
      </c>
      <c r="AA630" s="201">
        <v>3</v>
      </c>
      <c r="AB630" s="201">
        <v>10</v>
      </c>
      <c r="AC630" s="201"/>
      <c r="AD630" s="201">
        <v>3</v>
      </c>
      <c r="AE630" s="201">
        <v>6</v>
      </c>
      <c r="AF630" s="201"/>
      <c r="AG630" s="201">
        <v>600</v>
      </c>
      <c r="AH630" s="201" t="s">
        <v>3537</v>
      </c>
      <c r="AI630" s="201"/>
      <c r="AJ630" s="211" t="s">
        <v>157</v>
      </c>
      <c r="AK630" s="201"/>
      <c r="AL630" s="201" t="s">
        <v>2979</v>
      </c>
      <c r="AM630" s="201" t="s">
        <v>97</v>
      </c>
      <c r="AN630" s="202">
        <v>45672</v>
      </c>
      <c r="AO630" s="201" t="b">
        <f t="shared" si="20"/>
        <v>1</v>
      </c>
    </row>
    <row r="631" spans="1:43" x14ac:dyDescent="0.2">
      <c r="A631" s="201">
        <v>642</v>
      </c>
      <c r="B631" s="201">
        <v>625</v>
      </c>
      <c r="C631" s="201" t="s">
        <v>2976</v>
      </c>
      <c r="D631" s="201" t="s">
        <v>2977</v>
      </c>
      <c r="E631" s="201"/>
      <c r="F631" s="201" t="s">
        <v>596</v>
      </c>
      <c r="G631" s="201">
        <v>5800</v>
      </c>
      <c r="H631" s="201" t="s">
        <v>36</v>
      </c>
      <c r="I631" s="201" t="s">
        <v>278</v>
      </c>
      <c r="J631" s="201" t="s">
        <v>36</v>
      </c>
      <c r="K631" s="201">
        <v>5800</v>
      </c>
      <c r="L631" s="203">
        <f t="shared" si="22"/>
        <v>5800</v>
      </c>
      <c r="M631" s="202">
        <v>45359</v>
      </c>
      <c r="N631" s="201" t="s">
        <v>98</v>
      </c>
      <c r="O631" s="201" t="s">
        <v>270</v>
      </c>
      <c r="P631" s="201" t="s">
        <v>97</v>
      </c>
      <c r="Q631" s="224" t="s">
        <v>2980</v>
      </c>
      <c r="R631" s="201" t="s">
        <v>2981</v>
      </c>
      <c r="S631" s="201"/>
      <c r="T631" s="201" t="s">
        <v>253</v>
      </c>
      <c r="U631" s="201"/>
      <c r="V631" s="201" t="s">
        <v>650</v>
      </c>
      <c r="W631" s="201" t="s">
        <v>278</v>
      </c>
      <c r="X631" s="201"/>
      <c r="Y631" s="201" t="s">
        <v>97</v>
      </c>
      <c r="Z631" s="201" t="s">
        <v>464</v>
      </c>
      <c r="AA631" s="201">
        <v>3</v>
      </c>
      <c r="AB631" s="201">
        <v>10</v>
      </c>
      <c r="AC631" s="201"/>
      <c r="AD631" s="201"/>
      <c r="AE631" s="201">
        <v>6</v>
      </c>
      <c r="AF631" s="201"/>
      <c r="AG631" s="201">
        <v>180</v>
      </c>
      <c r="AH631" s="201"/>
      <c r="AI631" s="201"/>
      <c r="AJ631" s="211" t="s">
        <v>157</v>
      </c>
      <c r="AK631" s="201"/>
      <c r="AL631" s="201" t="s">
        <v>2979</v>
      </c>
      <c r="AM631" s="201" t="s">
        <v>97</v>
      </c>
      <c r="AN631" s="202">
        <v>45672</v>
      </c>
      <c r="AO631" s="201" t="b">
        <f t="shared" si="20"/>
        <v>1</v>
      </c>
    </row>
    <row r="632" spans="1:43" x14ac:dyDescent="0.2">
      <c r="A632" s="201">
        <v>644</v>
      </c>
      <c r="B632" s="201">
        <v>627</v>
      </c>
      <c r="C632" s="201" t="s">
        <v>582</v>
      </c>
      <c r="D632" s="201" t="s">
        <v>583</v>
      </c>
      <c r="E632" s="201"/>
      <c r="F632" s="201" t="s">
        <v>235</v>
      </c>
      <c r="G632" s="201">
        <v>4</v>
      </c>
      <c r="H632" s="201" t="s">
        <v>29</v>
      </c>
      <c r="I632" s="201" t="s">
        <v>97</v>
      </c>
      <c r="J632" s="201" t="s">
        <v>43</v>
      </c>
      <c r="K632" s="201">
        <v>200</v>
      </c>
      <c r="L632" s="203">
        <f t="shared" si="22"/>
        <v>200</v>
      </c>
      <c r="M632" s="202">
        <v>37481</v>
      </c>
      <c r="N632" s="201" t="s">
        <v>98</v>
      </c>
      <c r="O632" s="201" t="s">
        <v>363</v>
      </c>
      <c r="P632" s="201" t="s">
        <v>97</v>
      </c>
      <c r="Q632" s="224" t="s">
        <v>588</v>
      </c>
      <c r="R632" s="201" t="s">
        <v>589</v>
      </c>
      <c r="S632" s="201"/>
      <c r="T632" s="201" t="s">
        <v>239</v>
      </c>
      <c r="U632" s="201"/>
      <c r="V632" s="201" t="s">
        <v>590</v>
      </c>
      <c r="W632" s="201" t="s">
        <v>97</v>
      </c>
      <c r="X632" s="201" t="s">
        <v>557</v>
      </c>
      <c r="Y632" s="201" t="s">
        <v>97</v>
      </c>
      <c r="Z632" s="201" t="s">
        <v>591</v>
      </c>
      <c r="AA632" s="201">
        <v>3</v>
      </c>
      <c r="AB632" s="201">
        <v>10</v>
      </c>
      <c r="AC632" s="201"/>
      <c r="AD632" s="201"/>
      <c r="AE632" s="201"/>
      <c r="AF632" s="201"/>
      <c r="AG632" s="201">
        <v>30</v>
      </c>
      <c r="AH632" s="201"/>
      <c r="AI632" s="201" t="s">
        <v>592</v>
      </c>
      <c r="AJ632" s="204" t="s">
        <v>101</v>
      </c>
      <c r="AK632" s="201" t="s">
        <v>368</v>
      </c>
      <c r="AL632" s="201" t="s">
        <v>3412</v>
      </c>
      <c r="AM632" s="201" t="s">
        <v>97</v>
      </c>
      <c r="AN632" s="202">
        <v>45672</v>
      </c>
      <c r="AO632" s="201" t="b">
        <f t="shared" si="20"/>
        <v>0</v>
      </c>
    </row>
    <row r="633" spans="1:43" x14ac:dyDescent="0.2">
      <c r="A633" s="201">
        <v>644</v>
      </c>
      <c r="B633" s="201">
        <v>627</v>
      </c>
      <c r="C633" s="201" t="s">
        <v>582</v>
      </c>
      <c r="D633" s="201" t="s">
        <v>583</v>
      </c>
      <c r="E633" s="201"/>
      <c r="F633" s="201" t="s">
        <v>235</v>
      </c>
      <c r="G633" s="201">
        <v>4</v>
      </c>
      <c r="H633" s="201" t="s">
        <v>29</v>
      </c>
      <c r="I633" s="201" t="s">
        <v>97</v>
      </c>
      <c r="J633" s="201" t="s">
        <v>47</v>
      </c>
      <c r="K633" s="201">
        <v>70</v>
      </c>
      <c r="L633" s="203">
        <f t="shared" si="22"/>
        <v>70</v>
      </c>
      <c r="M633" s="202">
        <v>36892</v>
      </c>
      <c r="N633" s="201" t="s">
        <v>98</v>
      </c>
      <c r="O633" s="201" t="s">
        <v>363</v>
      </c>
      <c r="P633" s="201" t="s">
        <v>97</v>
      </c>
      <c r="Q633" s="224" t="s">
        <v>451</v>
      </c>
      <c r="R633" s="201" t="s">
        <v>593</v>
      </c>
      <c r="S633" s="201"/>
      <c r="T633" s="201" t="s">
        <v>253</v>
      </c>
      <c r="U633" s="201"/>
      <c r="V633" s="201" t="s">
        <v>390</v>
      </c>
      <c r="W633" s="201" t="s">
        <v>278</v>
      </c>
      <c r="X633" s="201" t="s">
        <v>594</v>
      </c>
      <c r="Y633" s="201" t="s">
        <v>97</v>
      </c>
      <c r="Z633" s="201" t="s">
        <v>464</v>
      </c>
      <c r="AA633" s="201">
        <v>3</v>
      </c>
      <c r="AB633" s="201">
        <v>10</v>
      </c>
      <c r="AC633" s="201"/>
      <c r="AD633" s="201">
        <v>10</v>
      </c>
      <c r="AE633" s="201"/>
      <c r="AF633" s="201"/>
      <c r="AG633" s="201">
        <v>300</v>
      </c>
      <c r="AH633" s="201"/>
      <c r="AI633" s="201"/>
      <c r="AJ633" s="204" t="s">
        <v>101</v>
      </c>
      <c r="AK633" s="201"/>
      <c r="AL633" s="201" t="s">
        <v>3412</v>
      </c>
      <c r="AM633" s="201" t="s">
        <v>97</v>
      </c>
      <c r="AN633" s="202">
        <v>45672</v>
      </c>
      <c r="AO633" s="201" t="b">
        <f t="shared" si="20"/>
        <v>0</v>
      </c>
    </row>
    <row r="634" spans="1:43" x14ac:dyDescent="0.2">
      <c r="A634" s="201">
        <v>644</v>
      </c>
      <c r="B634" s="201">
        <v>627</v>
      </c>
      <c r="C634" s="201" t="s">
        <v>582</v>
      </c>
      <c r="D634" s="201" t="s">
        <v>583</v>
      </c>
      <c r="E634" s="201"/>
      <c r="F634" s="201" t="s">
        <v>235</v>
      </c>
      <c r="G634" s="201">
        <v>4</v>
      </c>
      <c r="H634" s="201" t="s">
        <v>29</v>
      </c>
      <c r="I634" s="201" t="s">
        <v>97</v>
      </c>
      <c r="J634" s="201" t="s">
        <v>29</v>
      </c>
      <c r="K634" s="201">
        <v>4</v>
      </c>
      <c r="L634" s="203">
        <f t="shared" si="22"/>
        <v>4</v>
      </c>
      <c r="M634" s="202">
        <v>44652</v>
      </c>
      <c r="N634" s="201" t="s">
        <v>98</v>
      </c>
      <c r="O634" s="201" t="s">
        <v>236</v>
      </c>
      <c r="P634" s="201" t="s">
        <v>97</v>
      </c>
      <c r="Q634" s="224" t="s">
        <v>584</v>
      </c>
      <c r="R634" s="201" t="s">
        <v>585</v>
      </c>
      <c r="S634" s="201"/>
      <c r="T634" s="201" t="s">
        <v>239</v>
      </c>
      <c r="U634" s="201"/>
      <c r="V634" s="201" t="s">
        <v>586</v>
      </c>
      <c r="W634" s="201" t="s">
        <v>97</v>
      </c>
      <c r="X634" s="201" t="s">
        <v>557</v>
      </c>
      <c r="Y634" s="201" t="s">
        <v>97</v>
      </c>
      <c r="Z634" s="201" t="s">
        <v>587</v>
      </c>
      <c r="AA634" s="201">
        <v>3</v>
      </c>
      <c r="AB634" s="201">
        <v>10</v>
      </c>
      <c r="AC634" s="201"/>
      <c r="AD634" s="201"/>
      <c r="AE634" s="201"/>
      <c r="AF634" s="201"/>
      <c r="AG634" s="201">
        <v>30</v>
      </c>
      <c r="AH634" s="201"/>
      <c r="AI634" s="201"/>
      <c r="AJ634" s="204" t="s">
        <v>101</v>
      </c>
      <c r="AK634" s="201"/>
      <c r="AL634" s="201" t="s">
        <v>3412</v>
      </c>
      <c r="AM634" s="201" t="s">
        <v>97</v>
      </c>
      <c r="AN634" s="202">
        <v>45672</v>
      </c>
      <c r="AO634" s="201" t="b">
        <f t="shared" si="20"/>
        <v>1</v>
      </c>
    </row>
    <row r="635" spans="1:43" x14ac:dyDescent="0.2">
      <c r="A635" s="201">
        <v>644</v>
      </c>
      <c r="B635" s="201">
        <v>627</v>
      </c>
      <c r="C635" s="201" t="s">
        <v>582</v>
      </c>
      <c r="D635" s="201" t="s">
        <v>583</v>
      </c>
      <c r="E635" s="201"/>
      <c r="F635" s="201" t="s">
        <v>596</v>
      </c>
      <c r="G635" s="201">
        <v>99</v>
      </c>
      <c r="H635" s="201" t="s">
        <v>36</v>
      </c>
      <c r="I635" s="201" t="s">
        <v>97</v>
      </c>
      <c r="J635" s="201" t="s">
        <v>29</v>
      </c>
      <c r="K635" s="201">
        <v>4</v>
      </c>
      <c r="L635" s="203">
        <f t="shared" si="22"/>
        <v>4</v>
      </c>
      <c r="M635" s="202">
        <v>44652</v>
      </c>
      <c r="N635" s="201" t="s">
        <v>98</v>
      </c>
      <c r="O635" s="201" t="s">
        <v>236</v>
      </c>
      <c r="P635" s="201" t="s">
        <v>97</v>
      </c>
      <c r="Q635" s="224" t="s">
        <v>584</v>
      </c>
      <c r="R635" s="201" t="s">
        <v>585</v>
      </c>
      <c r="S635" s="201"/>
      <c r="T635" s="201" t="s">
        <v>239</v>
      </c>
      <c r="U635" s="201"/>
      <c r="V635" s="201" t="s">
        <v>752</v>
      </c>
      <c r="W635" s="201" t="s">
        <v>97</v>
      </c>
      <c r="X635" s="201" t="s">
        <v>557</v>
      </c>
      <c r="Y635" s="201" t="s">
        <v>97</v>
      </c>
      <c r="Z635" s="201" t="s">
        <v>951</v>
      </c>
      <c r="AA635" s="201">
        <v>3</v>
      </c>
      <c r="AB635" s="201">
        <v>10</v>
      </c>
      <c r="AC635" s="201"/>
      <c r="AD635" s="201"/>
      <c r="AE635" s="201"/>
      <c r="AF635" s="201"/>
      <c r="AG635" s="201">
        <v>30</v>
      </c>
      <c r="AH635" s="201"/>
      <c r="AI635" s="201"/>
      <c r="AJ635" s="211" t="s">
        <v>157</v>
      </c>
      <c r="AK635" s="201"/>
      <c r="AL635" s="201" t="s">
        <v>3412</v>
      </c>
      <c r="AM635" s="201" t="s">
        <v>97</v>
      </c>
      <c r="AN635" s="202">
        <v>45672</v>
      </c>
      <c r="AO635" s="201" t="b">
        <f t="shared" si="20"/>
        <v>0</v>
      </c>
    </row>
    <row r="636" spans="1:43" x14ac:dyDescent="0.2">
      <c r="A636" s="201">
        <v>644</v>
      </c>
      <c r="B636" s="201">
        <v>627</v>
      </c>
      <c r="C636" s="201" t="s">
        <v>582</v>
      </c>
      <c r="D636" s="201" t="s">
        <v>583</v>
      </c>
      <c r="E636" s="201"/>
      <c r="F636" s="201" t="s">
        <v>596</v>
      </c>
      <c r="G636" s="201">
        <v>99</v>
      </c>
      <c r="H636" s="201" t="s">
        <v>36</v>
      </c>
      <c r="I636" s="201" t="s">
        <v>97</v>
      </c>
      <c r="J636" s="201" t="s">
        <v>36</v>
      </c>
      <c r="K636" s="201">
        <v>99.12</v>
      </c>
      <c r="L636" s="203">
        <f t="shared" si="22"/>
        <v>99</v>
      </c>
      <c r="M636" s="202">
        <v>45581</v>
      </c>
      <c r="N636" s="201" t="s">
        <v>98</v>
      </c>
      <c r="O636" s="201" t="s">
        <v>363</v>
      </c>
      <c r="P636" s="201" t="s">
        <v>97</v>
      </c>
      <c r="Q636" s="224" t="s">
        <v>947</v>
      </c>
      <c r="R636" s="201" t="s">
        <v>948</v>
      </c>
      <c r="S636" s="201"/>
      <c r="T636" s="201" t="s">
        <v>253</v>
      </c>
      <c r="U636" s="201"/>
      <c r="V636" s="201" t="s">
        <v>650</v>
      </c>
      <c r="W636" s="201" t="s">
        <v>97</v>
      </c>
      <c r="X636" s="201" t="s">
        <v>949</v>
      </c>
      <c r="Y636" s="201" t="s">
        <v>97</v>
      </c>
      <c r="Z636" s="201" t="s">
        <v>453</v>
      </c>
      <c r="AA636" s="201">
        <v>3</v>
      </c>
      <c r="AB636" s="201">
        <v>10</v>
      </c>
      <c r="AC636" s="201"/>
      <c r="AD636" s="201"/>
      <c r="AE636" s="201">
        <v>3</v>
      </c>
      <c r="AF636" s="201"/>
      <c r="AG636" s="201">
        <v>100</v>
      </c>
      <c r="AH636" s="201"/>
      <c r="AI636" s="201" t="s">
        <v>950</v>
      </c>
      <c r="AJ636" s="211" t="s">
        <v>157</v>
      </c>
      <c r="AK636" s="201"/>
      <c r="AL636" s="201" t="s">
        <v>3412</v>
      </c>
      <c r="AM636" s="201" t="s">
        <v>97</v>
      </c>
      <c r="AN636" s="202">
        <v>45672</v>
      </c>
      <c r="AO636" s="201" t="b">
        <f t="shared" si="20"/>
        <v>1</v>
      </c>
    </row>
    <row r="637" spans="1:43" x14ac:dyDescent="0.2">
      <c r="A637" s="201">
        <v>645</v>
      </c>
      <c r="B637" s="201">
        <v>628</v>
      </c>
      <c r="C637" s="201" t="s">
        <v>2982</v>
      </c>
      <c r="D637" s="201" t="s">
        <v>2983</v>
      </c>
      <c r="E637" s="201"/>
      <c r="F637" s="201" t="s">
        <v>235</v>
      </c>
      <c r="G637" s="201">
        <v>220</v>
      </c>
      <c r="H637" s="201" t="s">
        <v>29</v>
      </c>
      <c r="I637" s="201" t="s">
        <v>97</v>
      </c>
      <c r="J637" s="201" t="s">
        <v>29</v>
      </c>
      <c r="K637" s="201">
        <v>220</v>
      </c>
      <c r="L637" s="203">
        <f t="shared" si="22"/>
        <v>220</v>
      </c>
      <c r="M637" s="202">
        <v>39295</v>
      </c>
      <c r="N637" s="201" t="s">
        <v>108</v>
      </c>
      <c r="O637" s="201" t="s">
        <v>258</v>
      </c>
      <c r="P637" s="201" t="s">
        <v>97</v>
      </c>
      <c r="Q637" s="224" t="s">
        <v>2984</v>
      </c>
      <c r="R637" s="201" t="s">
        <v>3538</v>
      </c>
      <c r="S637" s="201"/>
      <c r="T637" s="201" t="s">
        <v>246</v>
      </c>
      <c r="U637" s="201"/>
      <c r="V637" s="201" t="s">
        <v>2985</v>
      </c>
      <c r="W637" s="201" t="s">
        <v>278</v>
      </c>
      <c r="X637" s="201" t="s">
        <v>2986</v>
      </c>
      <c r="Y637" s="201" t="s">
        <v>278</v>
      </c>
      <c r="Z637" s="201"/>
      <c r="AA637" s="201">
        <v>1</v>
      </c>
      <c r="AB637" s="201">
        <v>10</v>
      </c>
      <c r="AC637" s="201">
        <v>10</v>
      </c>
      <c r="AD637" s="201">
        <v>1</v>
      </c>
      <c r="AE637" s="201">
        <v>3</v>
      </c>
      <c r="AF637" s="201"/>
      <c r="AG637" s="201">
        <v>300</v>
      </c>
      <c r="AH637" s="201"/>
      <c r="AI637" s="201" t="s">
        <v>2987</v>
      </c>
      <c r="AJ637" s="204" t="s">
        <v>101</v>
      </c>
      <c r="AK637" s="201"/>
      <c r="AL637" s="201" t="s">
        <v>2988</v>
      </c>
      <c r="AM637" s="201" t="s">
        <v>278</v>
      </c>
      <c r="AN637" s="202">
        <v>45672</v>
      </c>
      <c r="AO637" s="201" t="b">
        <f t="shared" si="20"/>
        <v>1</v>
      </c>
    </row>
    <row r="638" spans="1:43" s="227" customFormat="1" x14ac:dyDescent="0.2">
      <c r="A638" s="201">
        <v>645</v>
      </c>
      <c r="B638" s="201">
        <v>628</v>
      </c>
      <c r="C638" s="201" t="s">
        <v>2982</v>
      </c>
      <c r="D638" s="201" t="s">
        <v>2983</v>
      </c>
      <c r="E638" s="201"/>
      <c r="F638" s="201" t="s">
        <v>235</v>
      </c>
      <c r="G638" s="201">
        <v>220</v>
      </c>
      <c r="H638" s="201" t="s">
        <v>29</v>
      </c>
      <c r="I638" s="201" t="s">
        <v>97</v>
      </c>
      <c r="J638" s="201" t="s">
        <v>29</v>
      </c>
      <c r="K638" s="201">
        <v>220</v>
      </c>
      <c r="L638" s="203">
        <f t="shared" si="22"/>
        <v>220</v>
      </c>
      <c r="M638" s="202">
        <v>39295</v>
      </c>
      <c r="N638" s="201" t="s">
        <v>108</v>
      </c>
      <c r="O638" s="201" t="s">
        <v>270</v>
      </c>
      <c r="P638" s="201" t="s">
        <v>97</v>
      </c>
      <c r="Q638" s="224" t="s">
        <v>2984</v>
      </c>
      <c r="R638" s="201" t="s">
        <v>3538</v>
      </c>
      <c r="S638" s="201"/>
      <c r="T638" s="201" t="s">
        <v>246</v>
      </c>
      <c r="U638" s="201"/>
      <c r="V638" s="201" t="s">
        <v>2985</v>
      </c>
      <c r="W638" s="201" t="s">
        <v>278</v>
      </c>
      <c r="X638" s="201" t="s">
        <v>2986</v>
      </c>
      <c r="Y638" s="201" t="s">
        <v>278</v>
      </c>
      <c r="Z638" s="201"/>
      <c r="AA638" s="201">
        <v>1</v>
      </c>
      <c r="AB638" s="201">
        <v>10</v>
      </c>
      <c r="AC638" s="201">
        <v>10</v>
      </c>
      <c r="AD638" s="201">
        <v>1</v>
      </c>
      <c r="AE638" s="201">
        <v>3</v>
      </c>
      <c r="AF638" s="201"/>
      <c r="AG638" s="201">
        <v>300</v>
      </c>
      <c r="AH638" s="201"/>
      <c r="AI638" s="201" t="s">
        <v>2987</v>
      </c>
      <c r="AJ638" s="204" t="s">
        <v>101</v>
      </c>
      <c r="AK638" s="201"/>
      <c r="AL638" s="201" t="s">
        <v>2988</v>
      </c>
      <c r="AM638" s="201" t="s">
        <v>278</v>
      </c>
      <c r="AN638" s="202">
        <v>45672</v>
      </c>
      <c r="AO638" s="208" t="b">
        <f t="shared" si="20"/>
        <v>1</v>
      </c>
      <c r="AP638" s="4"/>
      <c r="AQ638" s="4"/>
    </row>
    <row r="639" spans="1:43" x14ac:dyDescent="0.2">
      <c r="A639" s="201">
        <v>645</v>
      </c>
      <c r="B639" s="201">
        <v>628</v>
      </c>
      <c r="C639" s="201" t="s">
        <v>2982</v>
      </c>
      <c r="D639" s="201" t="s">
        <v>2983</v>
      </c>
      <c r="E639" s="201"/>
      <c r="F639" s="201" t="s">
        <v>235</v>
      </c>
      <c r="G639" s="201">
        <v>220</v>
      </c>
      <c r="H639" s="201" t="s">
        <v>29</v>
      </c>
      <c r="I639" s="201" t="s">
        <v>97</v>
      </c>
      <c r="J639" s="201" t="s">
        <v>29</v>
      </c>
      <c r="K639" s="201">
        <v>220</v>
      </c>
      <c r="L639" s="203">
        <f t="shared" si="22"/>
        <v>220</v>
      </c>
      <c r="M639" s="202">
        <v>39295</v>
      </c>
      <c r="N639" s="201" t="s">
        <v>108</v>
      </c>
      <c r="O639" s="201" t="s">
        <v>236</v>
      </c>
      <c r="P639" s="201" t="s">
        <v>97</v>
      </c>
      <c r="Q639" s="224" t="s">
        <v>2984</v>
      </c>
      <c r="R639" s="201" t="s">
        <v>3538</v>
      </c>
      <c r="S639" s="201"/>
      <c r="T639" s="201" t="s">
        <v>246</v>
      </c>
      <c r="U639" s="201"/>
      <c r="V639" s="201" t="s">
        <v>2985</v>
      </c>
      <c r="W639" s="201" t="s">
        <v>278</v>
      </c>
      <c r="X639" s="201" t="s">
        <v>2986</v>
      </c>
      <c r="Y639" s="201" t="s">
        <v>278</v>
      </c>
      <c r="Z639" s="201"/>
      <c r="AA639" s="201">
        <v>1</v>
      </c>
      <c r="AB639" s="201">
        <v>10</v>
      </c>
      <c r="AC639" s="201">
        <v>10</v>
      </c>
      <c r="AD639" s="201">
        <v>1</v>
      </c>
      <c r="AE639" s="201">
        <v>3</v>
      </c>
      <c r="AF639" s="201"/>
      <c r="AG639" s="201">
        <v>300</v>
      </c>
      <c r="AH639" s="201"/>
      <c r="AI639" s="201" t="s">
        <v>2987</v>
      </c>
      <c r="AJ639" s="204" t="s">
        <v>101</v>
      </c>
      <c r="AK639" s="201"/>
      <c r="AL639" s="201" t="s">
        <v>2988</v>
      </c>
      <c r="AM639" s="201" t="s">
        <v>278</v>
      </c>
      <c r="AN639" s="202">
        <v>45672</v>
      </c>
      <c r="AO639" s="201" t="b">
        <f t="shared" si="20"/>
        <v>1</v>
      </c>
    </row>
    <row r="640" spans="1:43" x14ac:dyDescent="0.2">
      <c r="A640" s="201">
        <v>645</v>
      </c>
      <c r="B640" s="201">
        <v>628</v>
      </c>
      <c r="C640" s="201" t="s">
        <v>2982</v>
      </c>
      <c r="D640" s="201" t="s">
        <v>2983</v>
      </c>
      <c r="E640" s="201"/>
      <c r="F640" s="201" t="s">
        <v>235</v>
      </c>
      <c r="G640" s="201">
        <v>220</v>
      </c>
      <c r="H640" s="201" t="s">
        <v>29</v>
      </c>
      <c r="I640" s="201" t="s">
        <v>97</v>
      </c>
      <c r="J640" s="201" t="s">
        <v>43</v>
      </c>
      <c r="K640" s="201">
        <v>100</v>
      </c>
      <c r="L640" s="203">
        <f t="shared" si="22"/>
        <v>100</v>
      </c>
      <c r="M640" s="202">
        <v>37673</v>
      </c>
      <c r="N640" s="201" t="s">
        <v>98</v>
      </c>
      <c r="O640" s="201" t="s">
        <v>270</v>
      </c>
      <c r="P640" s="201" t="s">
        <v>97</v>
      </c>
      <c r="Q640" s="224" t="s">
        <v>2989</v>
      </c>
      <c r="R640" s="201" t="s">
        <v>2990</v>
      </c>
      <c r="S640" s="201"/>
      <c r="T640" s="201" t="s">
        <v>253</v>
      </c>
      <c r="U640" s="201"/>
      <c r="V640" s="201" t="s">
        <v>2991</v>
      </c>
      <c r="W640" s="201" t="s">
        <v>97</v>
      </c>
      <c r="X640" s="201" t="s">
        <v>241</v>
      </c>
      <c r="Y640" s="201" t="s">
        <v>97</v>
      </c>
      <c r="Z640" s="201" t="s">
        <v>453</v>
      </c>
      <c r="AA640" s="201">
        <v>3</v>
      </c>
      <c r="AB640" s="201">
        <v>10</v>
      </c>
      <c r="AC640" s="201"/>
      <c r="AD640" s="201">
        <v>3</v>
      </c>
      <c r="AE640" s="201">
        <v>3</v>
      </c>
      <c r="AF640" s="201"/>
      <c r="AG640" s="201">
        <v>300</v>
      </c>
      <c r="AH640" s="201"/>
      <c r="AI640" s="201"/>
      <c r="AJ640" s="204" t="s">
        <v>101</v>
      </c>
      <c r="AK640" s="201"/>
      <c r="AL640" s="201" t="s">
        <v>2988</v>
      </c>
      <c r="AM640" s="201" t="s">
        <v>278</v>
      </c>
      <c r="AN640" s="202">
        <v>45672</v>
      </c>
      <c r="AO640" s="201" t="b">
        <f t="shared" si="20"/>
        <v>0</v>
      </c>
    </row>
    <row r="641" spans="1:41" x14ac:dyDescent="0.2">
      <c r="A641" s="201">
        <v>645</v>
      </c>
      <c r="B641" s="201">
        <v>628</v>
      </c>
      <c r="C641" s="201" t="s">
        <v>2982</v>
      </c>
      <c r="D641" s="201" t="s">
        <v>2983</v>
      </c>
      <c r="E641" s="201"/>
      <c r="F641" s="201" t="s">
        <v>235</v>
      </c>
      <c r="G641" s="201">
        <v>220</v>
      </c>
      <c r="H641" s="201" t="s">
        <v>29</v>
      </c>
      <c r="I641" s="201" t="s">
        <v>97</v>
      </c>
      <c r="J641" s="201" t="s">
        <v>47</v>
      </c>
      <c r="K641" s="201">
        <v>700</v>
      </c>
      <c r="L641" s="203">
        <f t="shared" si="22"/>
        <v>700</v>
      </c>
      <c r="M641" s="202">
        <v>36617</v>
      </c>
      <c r="N641" s="201" t="s">
        <v>108</v>
      </c>
      <c r="O641" s="201" t="s">
        <v>270</v>
      </c>
      <c r="P641" s="201" t="s">
        <v>97</v>
      </c>
      <c r="Q641" s="224" t="s">
        <v>2984</v>
      </c>
      <c r="R641" s="201" t="s">
        <v>2992</v>
      </c>
      <c r="S641" s="201"/>
      <c r="T641" s="201" t="s">
        <v>246</v>
      </c>
      <c r="U641" s="201"/>
      <c r="V641" s="201" t="s">
        <v>2993</v>
      </c>
      <c r="W641" s="201" t="s">
        <v>97</v>
      </c>
      <c r="X641" s="201" t="s">
        <v>330</v>
      </c>
      <c r="Y641" s="201" t="s">
        <v>278</v>
      </c>
      <c r="Z641" s="201"/>
      <c r="AA641" s="201"/>
      <c r="AB641" s="201">
        <v>10</v>
      </c>
      <c r="AC641" s="201">
        <v>3</v>
      </c>
      <c r="AD641" s="201"/>
      <c r="AE641" s="201"/>
      <c r="AF641" s="201"/>
      <c r="AG641" s="201">
        <v>30</v>
      </c>
      <c r="AH641" s="201"/>
      <c r="AI641" s="201"/>
      <c r="AJ641" s="204" t="s">
        <v>101</v>
      </c>
      <c r="AK641" s="201"/>
      <c r="AL641" s="201" t="s">
        <v>2988</v>
      </c>
      <c r="AM641" s="201" t="s">
        <v>278</v>
      </c>
      <c r="AN641" s="202">
        <v>45672</v>
      </c>
      <c r="AO641" s="201" t="b">
        <f t="shared" si="20"/>
        <v>0</v>
      </c>
    </row>
    <row r="642" spans="1:41" x14ac:dyDescent="0.2">
      <c r="A642" s="201">
        <v>645</v>
      </c>
      <c r="B642" s="201">
        <v>628</v>
      </c>
      <c r="C642" s="201" t="s">
        <v>2982</v>
      </c>
      <c r="D642" s="201" t="s">
        <v>2983</v>
      </c>
      <c r="E642" s="201"/>
      <c r="F642" s="201" t="s">
        <v>235</v>
      </c>
      <c r="G642" s="201">
        <v>220</v>
      </c>
      <c r="H642" s="201" t="s">
        <v>29</v>
      </c>
      <c r="I642" s="201" t="s">
        <v>97</v>
      </c>
      <c r="J642" s="201" t="s">
        <v>47</v>
      </c>
      <c r="K642" s="201">
        <v>700</v>
      </c>
      <c r="L642" s="203">
        <f t="shared" si="22"/>
        <v>700</v>
      </c>
      <c r="M642" s="202">
        <v>36617</v>
      </c>
      <c r="N642" s="201" t="s">
        <v>108</v>
      </c>
      <c r="O642" s="201" t="s">
        <v>258</v>
      </c>
      <c r="P642" s="201" t="s">
        <v>97</v>
      </c>
      <c r="Q642" s="224" t="s">
        <v>2984</v>
      </c>
      <c r="R642" s="201" t="s">
        <v>2992</v>
      </c>
      <c r="S642" s="201"/>
      <c r="T642" s="201" t="s">
        <v>246</v>
      </c>
      <c r="U642" s="201"/>
      <c r="V642" s="201" t="s">
        <v>2993</v>
      </c>
      <c r="W642" s="201" t="s">
        <v>97</v>
      </c>
      <c r="X642" s="201" t="s">
        <v>330</v>
      </c>
      <c r="Y642" s="201" t="s">
        <v>278</v>
      </c>
      <c r="Z642" s="201"/>
      <c r="AA642" s="201"/>
      <c r="AB642" s="201">
        <v>10</v>
      </c>
      <c r="AC642" s="201">
        <v>3</v>
      </c>
      <c r="AD642" s="201"/>
      <c r="AE642" s="201"/>
      <c r="AF642" s="201"/>
      <c r="AG642" s="201">
        <v>30</v>
      </c>
      <c r="AH642" s="201"/>
      <c r="AI642" s="201"/>
      <c r="AJ642" s="204" t="s">
        <v>101</v>
      </c>
      <c r="AK642" s="201"/>
      <c r="AL642" s="201" t="s">
        <v>2988</v>
      </c>
      <c r="AM642" s="201" t="s">
        <v>278</v>
      </c>
      <c r="AN642" s="202">
        <v>45672</v>
      </c>
      <c r="AO642" s="201" t="b">
        <f t="shared" si="20"/>
        <v>0</v>
      </c>
    </row>
    <row r="643" spans="1:41" x14ac:dyDescent="0.2">
      <c r="A643" s="201">
        <v>645</v>
      </c>
      <c r="B643" s="201">
        <v>628</v>
      </c>
      <c r="C643" s="201" t="s">
        <v>2982</v>
      </c>
      <c r="D643" s="201" t="s">
        <v>2983</v>
      </c>
      <c r="E643" s="201"/>
      <c r="F643" s="201" t="s">
        <v>235</v>
      </c>
      <c r="G643" s="201">
        <v>220</v>
      </c>
      <c r="H643" s="201" t="s">
        <v>29</v>
      </c>
      <c r="I643" s="201" t="s">
        <v>97</v>
      </c>
      <c r="J643" s="201" t="s">
        <v>47</v>
      </c>
      <c r="K643" s="201">
        <v>700</v>
      </c>
      <c r="L643" s="203">
        <f t="shared" si="22"/>
        <v>700</v>
      </c>
      <c r="M643" s="202">
        <v>36617</v>
      </c>
      <c r="N643" s="201" t="s">
        <v>108</v>
      </c>
      <c r="O643" s="201" t="s">
        <v>236</v>
      </c>
      <c r="P643" s="201" t="s">
        <v>97</v>
      </c>
      <c r="Q643" s="224" t="s">
        <v>2984</v>
      </c>
      <c r="R643" s="201" t="s">
        <v>2992</v>
      </c>
      <c r="S643" s="201"/>
      <c r="T643" s="201" t="s">
        <v>246</v>
      </c>
      <c r="U643" s="201"/>
      <c r="V643" s="201" t="s">
        <v>2993</v>
      </c>
      <c r="W643" s="201" t="s">
        <v>97</v>
      </c>
      <c r="X643" s="201" t="s">
        <v>330</v>
      </c>
      <c r="Y643" s="201" t="s">
        <v>278</v>
      </c>
      <c r="Z643" s="201"/>
      <c r="AA643" s="201"/>
      <c r="AB643" s="201">
        <v>10</v>
      </c>
      <c r="AC643" s="201">
        <v>3</v>
      </c>
      <c r="AD643" s="201"/>
      <c r="AE643" s="201"/>
      <c r="AF643" s="201"/>
      <c r="AG643" s="201">
        <v>30</v>
      </c>
      <c r="AH643" s="201"/>
      <c r="AI643" s="201"/>
      <c r="AJ643" s="204" t="s">
        <v>101</v>
      </c>
      <c r="AK643" s="201"/>
      <c r="AL643" s="201" t="s">
        <v>2988</v>
      </c>
      <c r="AM643" s="201" t="s">
        <v>278</v>
      </c>
      <c r="AN643" s="202">
        <v>45672</v>
      </c>
      <c r="AO643" s="201" t="b">
        <f t="shared" si="20"/>
        <v>0</v>
      </c>
    </row>
    <row r="644" spans="1:41" x14ac:dyDescent="0.2">
      <c r="A644" s="201">
        <v>645</v>
      </c>
      <c r="B644" s="201">
        <v>628</v>
      </c>
      <c r="C644" s="201" t="s">
        <v>2982</v>
      </c>
      <c r="D644" s="201" t="s">
        <v>2983</v>
      </c>
      <c r="E644" s="201"/>
      <c r="F644" s="201" t="s">
        <v>596</v>
      </c>
      <c r="G644" s="201">
        <v>8700</v>
      </c>
      <c r="H644" s="201" t="s">
        <v>29</v>
      </c>
      <c r="I644" s="201" t="s">
        <v>97</v>
      </c>
      <c r="J644" s="201" t="s">
        <v>29</v>
      </c>
      <c r="K644" s="201">
        <v>8700</v>
      </c>
      <c r="L644" s="203">
        <f t="shared" si="22"/>
        <v>8700</v>
      </c>
      <c r="M644" s="202">
        <v>39295</v>
      </c>
      <c r="N644" s="201" t="s">
        <v>108</v>
      </c>
      <c r="O644" s="201" t="s">
        <v>270</v>
      </c>
      <c r="P644" s="201" t="s">
        <v>97</v>
      </c>
      <c r="Q644" s="224" t="s">
        <v>2994</v>
      </c>
      <c r="R644" s="201" t="s">
        <v>3539</v>
      </c>
      <c r="S644" s="201"/>
      <c r="T644" s="201" t="s">
        <v>246</v>
      </c>
      <c r="U644" s="201"/>
      <c r="V644" s="201" t="s">
        <v>2995</v>
      </c>
      <c r="W644" s="201" t="s">
        <v>278</v>
      </c>
      <c r="X644" s="201"/>
      <c r="Y644" s="201" t="s">
        <v>278</v>
      </c>
      <c r="Z644" s="201"/>
      <c r="AA644" s="201">
        <v>1</v>
      </c>
      <c r="AB644" s="201">
        <v>10</v>
      </c>
      <c r="AC644" s="201">
        <v>3</v>
      </c>
      <c r="AD644" s="201">
        <v>1</v>
      </c>
      <c r="AE644" s="201">
        <v>1</v>
      </c>
      <c r="AF644" s="201"/>
      <c r="AG644" s="201">
        <v>30</v>
      </c>
      <c r="AH644" s="201"/>
      <c r="AI644" s="201"/>
      <c r="AJ644" s="204" t="s">
        <v>101</v>
      </c>
      <c r="AK644" s="201" t="s">
        <v>2996</v>
      </c>
      <c r="AL644" s="201" t="s">
        <v>2988</v>
      </c>
      <c r="AM644" s="201" t="s">
        <v>278</v>
      </c>
      <c r="AN644" s="202">
        <v>45672</v>
      </c>
      <c r="AO644" s="201" t="b">
        <f t="shared" si="20"/>
        <v>1</v>
      </c>
    </row>
    <row r="645" spans="1:41" x14ac:dyDescent="0.2">
      <c r="A645" s="201">
        <v>645</v>
      </c>
      <c r="B645" s="201">
        <v>628</v>
      </c>
      <c r="C645" s="201" t="s">
        <v>2982</v>
      </c>
      <c r="D645" s="201" t="s">
        <v>2983</v>
      </c>
      <c r="E645" s="201"/>
      <c r="F645" s="201" t="s">
        <v>596</v>
      </c>
      <c r="G645" s="201">
        <v>8700</v>
      </c>
      <c r="H645" s="201" t="s">
        <v>29</v>
      </c>
      <c r="I645" s="201" t="s">
        <v>97</v>
      </c>
      <c r="J645" s="201" t="s">
        <v>29</v>
      </c>
      <c r="K645" s="201">
        <v>8700</v>
      </c>
      <c r="L645" s="203">
        <f t="shared" si="22"/>
        <v>8700</v>
      </c>
      <c r="M645" s="202">
        <v>39295</v>
      </c>
      <c r="N645" s="201" t="s">
        <v>108</v>
      </c>
      <c r="O645" s="201" t="s">
        <v>236</v>
      </c>
      <c r="P645" s="201" t="s">
        <v>97</v>
      </c>
      <c r="Q645" s="224" t="s">
        <v>2994</v>
      </c>
      <c r="R645" s="201" t="s">
        <v>3539</v>
      </c>
      <c r="S645" s="201"/>
      <c r="T645" s="201" t="s">
        <v>246</v>
      </c>
      <c r="U645" s="201"/>
      <c r="V645" s="201" t="s">
        <v>2995</v>
      </c>
      <c r="W645" s="201" t="s">
        <v>278</v>
      </c>
      <c r="X645" s="201"/>
      <c r="Y645" s="201" t="s">
        <v>278</v>
      </c>
      <c r="Z645" s="201"/>
      <c r="AA645" s="201">
        <v>1</v>
      </c>
      <c r="AB645" s="201">
        <v>10</v>
      </c>
      <c r="AC645" s="201">
        <v>3</v>
      </c>
      <c r="AD645" s="201">
        <v>1</v>
      </c>
      <c r="AE645" s="201">
        <v>1</v>
      </c>
      <c r="AF645" s="201"/>
      <c r="AG645" s="201">
        <v>30</v>
      </c>
      <c r="AH645" s="201"/>
      <c r="AI645" s="201"/>
      <c r="AJ645" s="204" t="s">
        <v>101</v>
      </c>
      <c r="AK645" s="201" t="s">
        <v>2996</v>
      </c>
      <c r="AL645" s="201" t="s">
        <v>2988</v>
      </c>
      <c r="AM645" s="201" t="s">
        <v>278</v>
      </c>
      <c r="AN645" s="202">
        <v>45672</v>
      </c>
      <c r="AO645" s="201" t="b">
        <f t="shared" si="20"/>
        <v>1</v>
      </c>
    </row>
    <row r="646" spans="1:41" x14ac:dyDescent="0.2">
      <c r="A646" s="201">
        <v>645</v>
      </c>
      <c r="B646" s="201">
        <v>628</v>
      </c>
      <c r="C646" s="201" t="s">
        <v>2982</v>
      </c>
      <c r="D646" s="201" t="s">
        <v>2983</v>
      </c>
      <c r="E646" s="201"/>
      <c r="F646" s="201" t="s">
        <v>596</v>
      </c>
      <c r="G646" s="201">
        <v>8700</v>
      </c>
      <c r="H646" s="201" t="s">
        <v>29</v>
      </c>
      <c r="I646" s="201" t="s">
        <v>97</v>
      </c>
      <c r="J646" s="201" t="s">
        <v>47</v>
      </c>
      <c r="K646" s="201">
        <v>22000</v>
      </c>
      <c r="L646" s="203">
        <f t="shared" si="22"/>
        <v>22000</v>
      </c>
      <c r="M646" s="202">
        <v>36251</v>
      </c>
      <c r="N646" s="201" t="s">
        <v>108</v>
      </c>
      <c r="O646" s="201" t="s">
        <v>258</v>
      </c>
      <c r="P646" s="201" t="s">
        <v>97</v>
      </c>
      <c r="Q646" s="224" t="s">
        <v>2997</v>
      </c>
      <c r="R646" s="201" t="s">
        <v>2998</v>
      </c>
      <c r="S646" s="201"/>
      <c r="T646" s="201" t="s">
        <v>253</v>
      </c>
      <c r="U646" s="201"/>
      <c r="V646" s="201" t="s">
        <v>725</v>
      </c>
      <c r="W646" s="201" t="s">
        <v>97</v>
      </c>
      <c r="X646" s="201" t="s">
        <v>2999</v>
      </c>
      <c r="Y646" s="201" t="s">
        <v>278</v>
      </c>
      <c r="Z646" s="201"/>
      <c r="AA646" s="201"/>
      <c r="AB646" s="201">
        <v>10</v>
      </c>
      <c r="AC646" s="201"/>
      <c r="AD646" s="201"/>
      <c r="AE646" s="201"/>
      <c r="AF646" s="201"/>
      <c r="AG646" s="201">
        <v>10</v>
      </c>
      <c r="AH646" s="201"/>
      <c r="AI646" s="201"/>
      <c r="AJ646" s="204" t="s">
        <v>101</v>
      </c>
      <c r="AK646" s="201"/>
      <c r="AL646" s="201" t="s">
        <v>2988</v>
      </c>
      <c r="AM646" s="201" t="s">
        <v>278</v>
      </c>
      <c r="AN646" s="202">
        <v>45672</v>
      </c>
      <c r="AO646" s="201" t="b">
        <f t="shared" si="20"/>
        <v>0</v>
      </c>
    </row>
    <row r="647" spans="1:41" x14ac:dyDescent="0.2">
      <c r="A647" s="201">
        <v>645</v>
      </c>
      <c r="B647" s="201">
        <v>628</v>
      </c>
      <c r="C647" s="201" t="s">
        <v>2982</v>
      </c>
      <c r="D647" s="201" t="s">
        <v>2983</v>
      </c>
      <c r="E647" s="201"/>
      <c r="F647" s="201" t="s">
        <v>596</v>
      </c>
      <c r="G647" s="201">
        <v>8700</v>
      </c>
      <c r="H647" s="201" t="s">
        <v>29</v>
      </c>
      <c r="I647" s="201" t="s">
        <v>97</v>
      </c>
      <c r="J647" s="201" t="s">
        <v>47</v>
      </c>
      <c r="K647" s="201">
        <v>22000</v>
      </c>
      <c r="L647" s="203">
        <f t="shared" ref="L647" si="23">IF(K647="--","--",ROUND(K647,2-(1+INT(LOG10(ABS(K647))))))</f>
        <v>22000</v>
      </c>
      <c r="M647" s="202">
        <v>36251</v>
      </c>
      <c r="N647" s="201" t="s">
        <v>108</v>
      </c>
      <c r="O647" s="201" t="s">
        <v>236</v>
      </c>
      <c r="P647" s="201" t="s">
        <v>97</v>
      </c>
      <c r="Q647" s="224" t="s">
        <v>2997</v>
      </c>
      <c r="R647" s="201" t="s">
        <v>2998</v>
      </c>
      <c r="S647" s="201"/>
      <c r="T647" s="201" t="s">
        <v>253</v>
      </c>
      <c r="U647" s="201"/>
      <c r="V647" s="201" t="s">
        <v>725</v>
      </c>
      <c r="W647" s="201" t="s">
        <v>97</v>
      </c>
      <c r="X647" s="201" t="s">
        <v>2999</v>
      </c>
      <c r="Y647" s="201" t="s">
        <v>278</v>
      </c>
      <c r="Z647" s="201"/>
      <c r="AA647" s="201"/>
      <c r="AB647" s="201">
        <v>10</v>
      </c>
      <c r="AC647" s="201"/>
      <c r="AD647" s="201"/>
      <c r="AE647" s="201"/>
      <c r="AF647" s="201"/>
      <c r="AG647" s="201">
        <v>10</v>
      </c>
      <c r="AH647" s="201"/>
      <c r="AI647" s="201"/>
      <c r="AJ647" s="204" t="s">
        <v>101</v>
      </c>
      <c r="AK647" s="201"/>
      <c r="AL647" s="201" t="s">
        <v>2988</v>
      </c>
      <c r="AM647" s="201" t="s">
        <v>278</v>
      </c>
      <c r="AN647" s="202">
        <v>45672</v>
      </c>
      <c r="AO647" s="201" t="b">
        <f t="shared" si="20"/>
        <v>0</v>
      </c>
    </row>
  </sheetData>
  <autoFilter ref="A4:AQ647" xr:uid="{5E9FD5C6-2FE7-452D-84DE-70E359C21D8E}">
    <sortState xmlns:xlrd2="http://schemas.microsoft.com/office/spreadsheetml/2017/richdata2" ref="A5:AQ647">
      <sortCondition ref="A4:A647"/>
    </sortState>
  </autoFilter>
  <dataValidations count="2">
    <dataValidation type="list" allowBlank="1" showInputMessage="1" showErrorMessage="1" sqref="T70" xr:uid="{B7BAD90B-1CD9-46FD-A1EE-6798E1FE8367}">
      <formula1>"LOAEL,NOAEL,BMC10,BMC05,BMC01,BMC1SD,BMC0.5SD,BMC0.25SD,Other"</formula1>
    </dataValidation>
    <dataValidation type="list" allowBlank="1" showInputMessage="1" showErrorMessage="1" sqref="W70" xr:uid="{A105EE53-76B1-4DAF-9C4D-E6204BF83FA5}">
      <formula1>"Yes, No"</formula1>
    </dataValidation>
  </dataValidations>
  <hyperlinks>
    <hyperlink ref="AJ5" r:id="rId1" xr:uid="{C3357477-9AA6-46FE-8B49-21A83CA8629E}"/>
    <hyperlink ref="AJ6" r:id="rId2" xr:uid="{739C884A-14AE-443E-8960-CFC1E3B31BD8}"/>
    <hyperlink ref="AJ7" r:id="rId3" xr:uid="{4A047128-3346-4E4D-A12C-F5F9E0BC7DD6}"/>
    <hyperlink ref="AJ8" r:id="rId4" xr:uid="{F60665B9-FCEF-42A4-BFF5-F44C006FE55C}"/>
    <hyperlink ref="AJ9" r:id="rId5" xr:uid="{F76C15FF-780F-44C0-BC8C-F3850CBA18EE}"/>
    <hyperlink ref="AJ11" r:id="rId6" xr:uid="{05843677-2D73-4DC9-B579-1CF2398B26F9}"/>
    <hyperlink ref="AJ12" r:id="rId7" xr:uid="{561A11E5-9C66-485D-BB92-557F9D840F65}"/>
    <hyperlink ref="AJ13" r:id="rId8" xr:uid="{DBDEF7D1-229B-453A-B760-4222D1ADB780}"/>
    <hyperlink ref="AJ14" r:id="rId9" xr:uid="{4BAAE550-971E-407D-8C4B-C0E627A07134}"/>
    <hyperlink ref="AJ15" r:id="rId10" xr:uid="{C3A96B32-B104-4D05-BBAD-E42C0B6721A8}"/>
    <hyperlink ref="AJ16" r:id="rId11" xr:uid="{4B050838-FC08-463C-92D3-9BB83745E2BD}"/>
    <hyperlink ref="AJ17" r:id="rId12" xr:uid="{ADF39622-29AB-4138-BF0A-BAC0FCE38D9F}"/>
    <hyperlink ref="AJ18" r:id="rId13" xr:uid="{27C9241A-58CD-4D7A-995C-A12578EF5A1A}"/>
    <hyperlink ref="AJ19" r:id="rId14" xr:uid="{7E12436A-8CDA-414D-8282-B96F1D109030}"/>
    <hyperlink ref="AJ20" r:id="rId15" xr:uid="{298BC03C-297C-4B0F-8092-9BAE11407EF4}"/>
    <hyperlink ref="AJ21" r:id="rId16" xr:uid="{5B6D9F69-D2ED-4EAB-95B1-10923A4E5058}"/>
    <hyperlink ref="AJ22" r:id="rId17" xr:uid="{7B7058C4-10D6-40C2-9FA9-4F5BFE1583CE}"/>
    <hyperlink ref="AJ23" r:id="rId18" xr:uid="{99A96F79-D1BE-419A-A705-A5F9B4D8DA2E}"/>
    <hyperlink ref="AJ26" r:id="rId19" xr:uid="{E03D088F-1A77-4840-B73A-0EA53C3904DC}"/>
    <hyperlink ref="AJ27" r:id="rId20" xr:uid="{2536F666-8F43-4454-B391-2862A78CEC65}"/>
    <hyperlink ref="AJ29" r:id="rId21" xr:uid="{13B269B5-CDAE-4987-B2CA-0C50CB9593E3}"/>
    <hyperlink ref="AJ30" r:id="rId22" xr:uid="{FC7A7DFF-76C7-4D50-AF48-261139BE8C98}"/>
    <hyperlink ref="AJ31" r:id="rId23" location="nameddest=rfc" xr:uid="{6441A60E-D201-47B1-B691-C135CCEC2878}"/>
    <hyperlink ref="AJ32" r:id="rId24" xr:uid="{5DD68874-5183-4A1C-A33D-08D160802C47}"/>
    <hyperlink ref="AJ33" r:id="rId25" xr:uid="{5547AD2E-6253-49C1-A85B-8D5329323A79}"/>
    <hyperlink ref="AJ34" r:id="rId26" xr:uid="{244B32C5-E3EE-4F8C-9E12-E15C52A37F10}"/>
    <hyperlink ref="AJ35" r:id="rId27" xr:uid="{E77CE979-D14F-4B4B-B3D0-33BD68507D63}"/>
    <hyperlink ref="AJ36" r:id="rId28" xr:uid="{0CAD5008-6509-435D-A9B2-701C3F00F608}"/>
    <hyperlink ref="AJ37" r:id="rId29" xr:uid="{1DBCB42B-2C3A-4FA0-A8CC-3427F06222D2}"/>
    <hyperlink ref="AJ38" r:id="rId30" xr:uid="{8D2409E4-261B-410B-B855-1EC4BE9106C5}"/>
    <hyperlink ref="AJ39" r:id="rId31" xr:uid="{5E6B9864-E499-4A93-829D-31C2E5BD96DC}"/>
    <hyperlink ref="AJ40" r:id="rId32" xr:uid="{3677BD2C-AE7D-4B90-9C8A-5CBCC8317372}"/>
    <hyperlink ref="AJ41" r:id="rId33" xr:uid="{4C1CC344-5005-414C-97BC-3E141F4F043E}"/>
    <hyperlink ref="AJ42" r:id="rId34" location="nameddest=rfc" xr:uid="{9AA22391-9266-426A-8637-D5B059E9CCF5}"/>
    <hyperlink ref="AJ43" r:id="rId35" xr:uid="{734971B9-B98F-4E2E-A8C2-FB7BB0466D1A}"/>
    <hyperlink ref="AJ44" r:id="rId36" xr:uid="{C3D1980D-671E-4DB4-AB7D-F8506108BB72}"/>
    <hyperlink ref="AJ45" r:id="rId37" xr:uid="{04962EAA-3C7F-4137-9E8A-0033228BF663}"/>
    <hyperlink ref="AJ46" r:id="rId38" xr:uid="{6F500E74-EC78-48D7-9472-FD0817FE5820}"/>
    <hyperlink ref="AJ47" r:id="rId39" xr:uid="{D36A3459-480D-4A88-A6F7-A3E6581275C3}"/>
    <hyperlink ref="AJ48" r:id="rId40" xr:uid="{5DCF532C-4FC6-45B2-BA05-26A031D09B2A}"/>
    <hyperlink ref="AJ49" r:id="rId41" xr:uid="{A72E1E94-0CF0-4E18-BAD3-564A27F70FBC}"/>
    <hyperlink ref="AJ50" r:id="rId42" xr:uid="{33652F2B-B544-463D-9436-370BC9E601E5}"/>
    <hyperlink ref="AJ51" r:id="rId43" xr:uid="{659D7CF1-1BBF-4BCC-A030-EBA207A3F4BF}"/>
    <hyperlink ref="AJ52" r:id="rId44" xr:uid="{149A5806-41E7-41CF-937D-FF3626DA8E43}"/>
    <hyperlink ref="AJ55" r:id="rId45" xr:uid="{6887273B-C353-42EA-856F-3B1C9322F9F8}"/>
    <hyperlink ref="AJ56" r:id="rId46" xr:uid="{7219540E-E320-4A9D-AF82-4C657D5E48C2}"/>
    <hyperlink ref="AJ57" r:id="rId47" xr:uid="{F7B13F91-86FE-47C0-B36A-E9F92563F558}"/>
    <hyperlink ref="AJ58" r:id="rId48" xr:uid="{CF935886-E32D-4D13-8921-74AD8F371987}"/>
    <hyperlink ref="AJ59" r:id="rId49" xr:uid="{A4348DF4-B127-440A-8BCC-F208A4DF029C}"/>
    <hyperlink ref="AJ63" r:id="rId50" xr:uid="{C7158BE9-1303-4972-8E24-8F0A1D1720C7}"/>
    <hyperlink ref="AJ68" r:id="rId51" xr:uid="{D0739B27-AF75-4867-BD89-846CA665FA88}"/>
    <hyperlink ref="AJ69" r:id="rId52" xr:uid="{6DDE6309-6E68-4FFC-83A8-10E93739B26A}"/>
    <hyperlink ref="AJ70" r:id="rId53" xr:uid="{AC6C5239-54BA-4FDF-A4DF-48297B3731E4}"/>
    <hyperlink ref="AJ71" r:id="rId54" xr:uid="{CD87573E-17EC-462F-9B22-DE7E5BC0E8F4}"/>
    <hyperlink ref="AJ72" r:id="rId55" xr:uid="{DDAE1A39-95F6-482B-A736-B8A8603C1997}"/>
    <hyperlink ref="AJ232" r:id="rId56" xr:uid="{9A8AB41B-9BAB-4B99-B7F6-C351479B2AB4}"/>
    <hyperlink ref="AJ76" r:id="rId57" xr:uid="{8306176D-8BA0-4907-A647-610A9E082E1C}"/>
    <hyperlink ref="AJ77" r:id="rId58" xr:uid="{20858068-4301-447B-A076-6FF8026E2A2E}"/>
    <hyperlink ref="AJ78" r:id="rId59" xr:uid="{F9B2ED9F-A47D-4015-B70B-1F93724AE340}"/>
    <hyperlink ref="AJ79" r:id="rId60" xr:uid="{8BAD8775-15C6-4105-AC74-1AC3F7CFA9FE}"/>
    <hyperlink ref="AJ80" r:id="rId61" xr:uid="{E268060C-BF9E-4C49-B4DA-2F087E7F78C1}"/>
    <hyperlink ref="AJ81" r:id="rId62" xr:uid="{B8AAAABB-D216-4557-9A46-97535E1B6105}"/>
    <hyperlink ref="AJ82" r:id="rId63" xr:uid="{B245E88C-A111-434F-BE32-1901D01DFFD8}"/>
    <hyperlink ref="AJ86" r:id="rId64" xr:uid="{A59515BE-B9BC-4291-AB15-72199DAF1FC8}"/>
    <hyperlink ref="AJ87" r:id="rId65" xr:uid="{5E271087-1504-4657-9235-51C027AC76E8}"/>
    <hyperlink ref="AJ88" r:id="rId66" xr:uid="{EF9496D1-BC36-4D52-A982-591A8D792050}"/>
    <hyperlink ref="AJ89" r:id="rId67" xr:uid="{866A4F7A-6ACE-428A-A936-8BCFE8FAFF17}"/>
    <hyperlink ref="AJ90" r:id="rId68" xr:uid="{36235467-17C4-431D-872D-A8E3AE3852B9}"/>
    <hyperlink ref="AJ91" r:id="rId69" xr:uid="{E7E36F32-97BD-4856-9C5F-6D5B55576B3D}"/>
    <hyperlink ref="AJ92" r:id="rId70" xr:uid="{9558A0A7-79AB-44B7-8D5A-C33062A94ADA}"/>
    <hyperlink ref="AJ93" r:id="rId71" xr:uid="{2F7C48DF-9AC3-47D8-B573-3496EDC9434E}"/>
    <hyperlink ref="AJ94" r:id="rId72" xr:uid="{1FD44DE0-D2D9-4F42-BD13-E40145D15327}"/>
    <hyperlink ref="AJ95" r:id="rId73" xr:uid="{38423F5B-87FB-4DBF-9116-13D049C3E4E4}"/>
    <hyperlink ref="AJ96" r:id="rId74" xr:uid="{329F40A4-FC41-441C-9C54-A8CD0A9FA85F}"/>
    <hyperlink ref="AJ97" r:id="rId75" xr:uid="{E76BA153-6E2E-4743-84B1-4BA8A36B57F3}"/>
    <hyperlink ref="AJ101" r:id="rId76" xr:uid="{DB1F37D5-99EC-4421-A4B3-04CAEDBFDD65}"/>
    <hyperlink ref="AJ102" r:id="rId77" xr:uid="{715DE751-7F98-4751-B0D4-72DB2040C895}"/>
    <hyperlink ref="AJ103" r:id="rId78" xr:uid="{3758C007-E812-44C9-BA2C-378F087057A0}"/>
    <hyperlink ref="AJ104" r:id="rId79" xr:uid="{34EFAEE0-87E3-4983-9A9A-A08EBBECCE2A}"/>
    <hyperlink ref="AJ105" r:id="rId80" xr:uid="{B4FF8E54-CF47-48DF-975B-83A7CFE28D3E}"/>
    <hyperlink ref="AJ106" r:id="rId81" xr:uid="{2BA4B116-8633-40C0-845D-659910EF7D40}"/>
    <hyperlink ref="AJ107" r:id="rId82" xr:uid="{38692D45-8BAE-4B91-9770-3347FA09D5BC}"/>
    <hyperlink ref="AJ108" r:id="rId83" xr:uid="{43F45344-5D61-4A9D-94E5-2FDEA48152CA}"/>
    <hyperlink ref="AJ111" r:id="rId84" xr:uid="{8F988803-D0EB-480F-8BCF-A4674EB02A3D}"/>
    <hyperlink ref="AJ112" r:id="rId85" xr:uid="{6684B628-1FDF-4294-9F8C-427E2E00A533}"/>
    <hyperlink ref="AJ113" r:id="rId86" xr:uid="{BA926DF7-CD39-460C-82A4-1066FB906EE9}"/>
    <hyperlink ref="AJ114" r:id="rId87" xr:uid="{786FE06B-64DF-4264-A9AB-13D50267ACC2}"/>
    <hyperlink ref="AJ115" r:id="rId88" xr:uid="{4D9B42E2-901B-4963-8C46-34BBF69CF0BB}"/>
    <hyperlink ref="AJ116" r:id="rId89" xr:uid="{C8DF672E-1EA4-437D-A336-1714E24867E1}"/>
    <hyperlink ref="AJ117" r:id="rId90" xr:uid="{F1D9B273-40BE-4B18-AB55-84ADEF7604BF}"/>
    <hyperlink ref="AJ121" r:id="rId91" xr:uid="{A92E0147-9509-4347-92F4-478F5C93507F}"/>
    <hyperlink ref="AJ122" r:id="rId92" xr:uid="{4A41073B-4A78-4628-9695-18545499D22D}"/>
    <hyperlink ref="AJ125" r:id="rId93" xr:uid="{440C96A7-50C3-47B4-BCD4-FAE8F20D8F56}"/>
    <hyperlink ref="AJ126" r:id="rId94" xr:uid="{E7EBCC3E-CD66-48DF-98E3-626616180497}"/>
    <hyperlink ref="AJ127" r:id="rId95" xr:uid="{0625B650-D5F9-458E-817F-4F95F1205D36}"/>
    <hyperlink ref="AJ128" r:id="rId96" xr:uid="{DD0D44FD-80C3-4EBE-96BA-145C9C90D7D8}"/>
    <hyperlink ref="AJ129" r:id="rId97" xr:uid="{A0EB47BB-9E2F-49A5-9ECD-6DEBB48C8407}"/>
    <hyperlink ref="AJ130" r:id="rId98" xr:uid="{43CF87E0-D3AD-4A3F-B54A-AAA183801A5C}"/>
    <hyperlink ref="AJ133" r:id="rId99" xr:uid="{703149FF-D4BB-4DBD-88C3-A9868EAFEE21}"/>
    <hyperlink ref="AJ134" r:id="rId100" xr:uid="{00F845DC-83F6-413C-8BD8-B79B96CFB18D}"/>
    <hyperlink ref="AJ135" r:id="rId101" xr:uid="{6385C372-425D-4540-963C-A30A7A59F808}"/>
    <hyperlink ref="AJ136" r:id="rId102" xr:uid="{6B13F039-81A1-47B2-A82E-0C1BF08096EC}"/>
    <hyperlink ref="AJ137" r:id="rId103" xr:uid="{49752C54-C39A-4DEA-B7F0-9799FF6B6DF5}"/>
    <hyperlink ref="AJ139" r:id="rId104" xr:uid="{4EED73E6-53DB-4DB9-90E0-1C6522559DD6}"/>
    <hyperlink ref="AJ295" r:id="rId105" xr:uid="{9FB3284F-A0B1-4BD1-AC7A-BE3D520C9BAC}"/>
    <hyperlink ref="AJ296" r:id="rId106" xr:uid="{679F17D7-A448-471E-B678-AFA3935320DD}"/>
    <hyperlink ref="AJ140" r:id="rId107" xr:uid="{1845E733-B42F-4B0B-92FB-0E7396E1E393}"/>
    <hyperlink ref="AJ141" r:id="rId108" xr:uid="{FB9EA061-F524-42B8-B358-DA67F5E92244}"/>
    <hyperlink ref="AJ142" r:id="rId109" xr:uid="{C307AE70-B2C4-4386-9599-DAC476B6803F}"/>
    <hyperlink ref="AJ143" r:id="rId110" xr:uid="{FD4C0463-5F12-4F45-9949-959533DAE3F7}"/>
    <hyperlink ref="AJ146" r:id="rId111" xr:uid="{72E583F0-1BB3-4E25-B90E-97292607DFAA}"/>
    <hyperlink ref="AJ147" r:id="rId112" xr:uid="{FADF950E-1C3C-4461-8552-11303BF3351C}"/>
    <hyperlink ref="AJ148" r:id="rId113" xr:uid="{723BF30C-26B1-46AE-A1C1-D8C3FFB82429}"/>
    <hyperlink ref="AJ149" r:id="rId114" xr:uid="{D0E34C8D-5F53-40EE-A4A6-0B06EC4709D4}"/>
    <hyperlink ref="AJ150" r:id="rId115" xr:uid="{45DCB52C-F143-4CDA-AE3C-AD71428D6338}"/>
    <hyperlink ref="AJ151" r:id="rId116" xr:uid="{9C9CEF36-6BF3-4650-83A4-4497311F2739}"/>
    <hyperlink ref="AJ152" r:id="rId117" xr:uid="{D46F5512-14D6-4EDA-B7EB-256238A7D1F2}"/>
    <hyperlink ref="AJ153" r:id="rId118" xr:uid="{3A93D3AE-C057-478A-9F92-343033082B97}"/>
    <hyperlink ref="AJ157" r:id="rId119" xr:uid="{8724FA20-C686-44CF-97DD-C5DCCA98DC24}"/>
    <hyperlink ref="AJ158" r:id="rId120" xr:uid="{8CD11FCF-107D-40AB-B309-B442F8EDE2D8}"/>
    <hyperlink ref="AJ159" r:id="rId121" xr:uid="{6BC58540-D84F-48BA-BD21-84AC69F4A024}"/>
    <hyperlink ref="AJ160" r:id="rId122" xr:uid="{754199BE-07CF-4B42-A6F5-BCF2B8537A11}"/>
    <hyperlink ref="AJ173" r:id="rId123" xr:uid="{9D9253A1-412C-44D5-B132-BF43B9A1FCC3}"/>
    <hyperlink ref="AJ174" r:id="rId124" xr:uid="{D67B99B1-0C22-49DF-99A3-9AE1B61C9051}"/>
    <hyperlink ref="AJ175" r:id="rId125" xr:uid="{129221BB-6216-410D-9FA1-DC34D4D5ECBD}"/>
    <hyperlink ref="AJ168" r:id="rId126" xr:uid="{87563A1C-D79C-43FA-B076-A7A7DC4670CC}"/>
    <hyperlink ref="AJ169" r:id="rId127" xr:uid="{D840CA30-6190-4B8A-9120-E88D587366F9}"/>
    <hyperlink ref="AJ170" r:id="rId128" xr:uid="{F589EA1A-66F0-49BE-B3AF-409FDB162DEB}"/>
    <hyperlink ref="AJ179" r:id="rId129" xr:uid="{37B7B3CC-F206-433E-84E6-E7DBD88BD955}"/>
    <hyperlink ref="AJ180" r:id="rId130" xr:uid="{D686D5D7-D37D-4A63-A2A7-106F51751453}"/>
    <hyperlink ref="AJ183" r:id="rId131" xr:uid="{517E6E8E-4BA3-4DC4-A089-08F91FF38703}"/>
    <hyperlink ref="AJ184" r:id="rId132" xr:uid="{71E86DFD-2F53-4049-831D-04E22B6B9207}"/>
    <hyperlink ref="AJ185" r:id="rId133" xr:uid="{F9D3086F-F320-4349-8640-CFE9997B45E5}"/>
    <hyperlink ref="AJ186" r:id="rId134" xr:uid="{A3E4CDF2-06F8-4AA7-90A0-EC18E8CF7C51}"/>
    <hyperlink ref="AJ189" r:id="rId135" xr:uid="{A3DEBBC3-4975-41AA-BE2B-777D84E64D6E}"/>
    <hyperlink ref="AJ190" r:id="rId136" xr:uid="{D6784A04-F521-4FD9-A5EC-1A59965768BC}"/>
    <hyperlink ref="AJ196" r:id="rId137" xr:uid="{18FB63C4-2F4D-44AC-A730-3AA929B256E2}"/>
    <hyperlink ref="AJ200" r:id="rId138" xr:uid="{D2F4F125-F2F7-44EE-942A-A797B87F371B}"/>
    <hyperlink ref="AJ201" r:id="rId139" xr:uid="{17BDE656-A446-4008-8538-803A2468C154}"/>
    <hyperlink ref="AJ202" r:id="rId140" xr:uid="{27536153-3B8F-413A-A809-FD1473C5AAB9}"/>
    <hyperlink ref="AJ203" r:id="rId141" xr:uid="{CB562811-0022-491D-9CC3-54083C734CA0}"/>
    <hyperlink ref="AJ208" r:id="rId142" xr:uid="{5417BCC7-059E-41FC-9E55-84B0BC511883}"/>
    <hyperlink ref="AJ209" r:id="rId143" xr:uid="{C8646D0F-2CD0-43C4-A74E-B741367FDD88}"/>
    <hyperlink ref="AJ210" r:id="rId144" xr:uid="{FB70E790-F6D4-4457-95D1-2DD72E15DF75}"/>
    <hyperlink ref="AJ211" r:id="rId145" xr:uid="{F6D1AC50-524C-4F2A-852C-D68F0A16F539}"/>
    <hyperlink ref="AJ212" r:id="rId146" xr:uid="{6AC502E8-C4CD-40B0-9764-261F8E2053B8}"/>
    <hyperlink ref="AJ213" r:id="rId147" xr:uid="{B679BA13-E294-41FC-8A50-0EBE0E1DB908}"/>
    <hyperlink ref="AJ214" r:id="rId148" xr:uid="{4B6D90BC-B147-4A76-910D-596DDE65B544}"/>
    <hyperlink ref="AJ215" r:id="rId149" xr:uid="{0E08E637-7B17-41B9-9B0E-369C243E144C}"/>
    <hyperlink ref="AJ216" r:id="rId150" xr:uid="{848421EB-0EE4-45B3-9442-329F912F0B11}"/>
    <hyperlink ref="AJ217" r:id="rId151" xr:uid="{94CC1E51-EEB9-45B8-9569-20A07704D46E}"/>
    <hyperlink ref="AJ218" r:id="rId152" xr:uid="{0DB98116-55BB-452C-88C9-1A9A39AAF83C}"/>
    <hyperlink ref="AJ219" r:id="rId153" location="nameddest=rfc" xr:uid="{A53AA833-B87C-45A9-8F02-232973CCCA3D}"/>
    <hyperlink ref="AJ223" r:id="rId154" xr:uid="{A3A849E5-BB2B-4E16-8F53-4BE2D85EA012}"/>
    <hyperlink ref="AJ224" r:id="rId155" location="nameddest=rfc" xr:uid="{FEA6C02B-B48C-4E17-8F16-4DDF488E9E28}"/>
    <hyperlink ref="AJ225" r:id="rId156" xr:uid="{0D7DD981-5129-42FE-B9E0-8BD675130BD0}"/>
    <hyperlink ref="AJ227" r:id="rId157" xr:uid="{15421862-F7C8-42A7-AA63-65CFC76A3E6F}"/>
    <hyperlink ref="AJ228" r:id="rId158" xr:uid="{7D7D0FD3-F775-49FB-A320-9AC54ADD4FB3}"/>
    <hyperlink ref="AJ229" r:id="rId159" xr:uid="{3835BFB7-8BE5-4646-B4B9-AA60929BC63C}"/>
    <hyperlink ref="AJ230" r:id="rId160" xr:uid="{40954E14-6683-43FA-9497-D4B389EAFE49}"/>
    <hyperlink ref="AJ301" r:id="rId161" xr:uid="{7279533E-96E3-44E8-83C3-F7E16F6B7BE7}"/>
    <hyperlink ref="AJ303" r:id="rId162" xr:uid="{054B392C-0470-473A-8B25-584FD396D680}"/>
    <hyperlink ref="AJ233" r:id="rId163" xr:uid="{1D1A0459-C035-400B-AFDA-7FB97F7A2EA7}"/>
    <hyperlink ref="AJ234" r:id="rId164" xr:uid="{67E8BDB8-CB6D-4287-B245-200E7CFF6C69}"/>
    <hyperlink ref="AJ235" r:id="rId165" xr:uid="{B37AC75B-721A-471D-A7BB-98D2C9552FB9}"/>
    <hyperlink ref="AJ236" r:id="rId166" xr:uid="{4917131A-620C-43D5-8CD2-5A72D465DA57}"/>
    <hyperlink ref="AJ240" r:id="rId167" xr:uid="{A03DC4A6-A8BE-492B-B377-CAC614354985}"/>
    <hyperlink ref="AJ241" r:id="rId168" xr:uid="{2490F3F4-C685-47D4-8647-994F6E47D8B1}"/>
    <hyperlink ref="AJ242" r:id="rId169" xr:uid="{6751A19A-4CD7-4C81-895F-34C68A1ECE55}"/>
    <hyperlink ref="AJ243" r:id="rId170" xr:uid="{C75BF92D-2E9F-42C8-AA2A-96E347FB7E2C}"/>
    <hyperlink ref="AJ244" r:id="rId171" xr:uid="{49CA3D8D-C85E-4A1A-8383-D2263C6F27E2}"/>
    <hyperlink ref="AJ245" r:id="rId172" xr:uid="{2DF9DB03-246D-46A1-AF93-BCE5A4118046}"/>
    <hyperlink ref="AJ246" r:id="rId173" xr:uid="{C67AF5DB-5B46-40A8-82E1-2D3FA511371B}"/>
    <hyperlink ref="AJ247" r:id="rId174" xr:uid="{DB223502-3816-4A34-B5AC-A2A3EF778117}"/>
    <hyperlink ref="AJ248" r:id="rId175" xr:uid="{BCD18DCF-6172-4BBE-A111-9FE282A5928F}"/>
    <hyperlink ref="AJ249" r:id="rId176" xr:uid="{3154876A-896A-4397-9BBB-8A540E281D94}"/>
    <hyperlink ref="AJ250" r:id="rId177" xr:uid="{527ABFC8-D2B6-413F-97A4-15D2AA39F078}"/>
    <hyperlink ref="AJ251" r:id="rId178" xr:uid="{B8CEAAA6-4B16-4DCB-8028-82192A851201}"/>
    <hyperlink ref="AJ252" r:id="rId179" xr:uid="{74725442-D764-4B00-AC22-3785BD8C660A}"/>
    <hyperlink ref="AJ253" r:id="rId180" xr:uid="{6C43213F-3421-4D7F-8A36-F56E358BCD68}"/>
    <hyperlink ref="AJ254" r:id="rId181" xr:uid="{37E86C78-244B-4FFD-BF55-73250A8ECB88}"/>
    <hyperlink ref="AJ255" r:id="rId182" xr:uid="{404C32AB-4FE3-40EB-A3F1-B0118BDCFC49}"/>
    <hyperlink ref="AJ256" r:id="rId183" xr:uid="{47EA9AA1-C894-4605-BFA4-C54600B7CFDE}"/>
    <hyperlink ref="AJ259" r:id="rId184" xr:uid="{ED621F63-4529-4D8E-8DAD-BC2D3661102B}"/>
    <hyperlink ref="AJ260" r:id="rId185" xr:uid="{DF544AF6-D76C-4A0F-97D4-4D851C7FA0A7}"/>
    <hyperlink ref="AJ261" r:id="rId186" xr:uid="{E37E4EF1-86B6-4BCF-A0EE-3AE01842D176}"/>
    <hyperlink ref="AJ262" r:id="rId187" xr:uid="{9704D30C-5226-45F7-84B4-819975C4F0AE}"/>
    <hyperlink ref="AJ263" r:id="rId188" xr:uid="{1B33ADD6-B6C3-4581-8615-0AE5EE60BC81}"/>
    <hyperlink ref="AJ264" r:id="rId189" xr:uid="{8CE31C34-8B96-44CB-9C00-9B5F9B8389A7}"/>
    <hyperlink ref="AJ265" r:id="rId190" xr:uid="{A2207A7B-81C4-43ED-B1E8-5FE6A43CA11A}"/>
    <hyperlink ref="AJ266" r:id="rId191" xr:uid="{9BE971E9-FB86-4BDD-A792-E5265FDEE0A5}"/>
    <hyperlink ref="AJ269" r:id="rId192" xr:uid="{FAA7AAB3-7C9D-4521-82AD-E2AC73CDAADD}"/>
    <hyperlink ref="AJ270" r:id="rId193" xr:uid="{2880F49D-62F2-4219-BCD7-BA089908C47B}"/>
    <hyperlink ref="AJ272" r:id="rId194" xr:uid="{850FB19A-B47E-4FC2-A048-EF295C6DB8D6}"/>
    <hyperlink ref="AJ273" r:id="rId195" xr:uid="{6985F140-7234-4F38-B164-A8ECB4BD2D69}"/>
    <hyperlink ref="AJ274" r:id="rId196" xr:uid="{4D8A8F6D-A327-4B6B-8F99-320F8B4C9BC6}"/>
    <hyperlink ref="AJ275" r:id="rId197" xr:uid="{061916C3-1AA3-4BAD-BDC4-F8F04E6344E7}"/>
    <hyperlink ref="AJ276" r:id="rId198" xr:uid="{972C9C2D-BABB-485F-8A41-83582BEB576C}"/>
    <hyperlink ref="AJ305" r:id="rId199" xr:uid="{9FBE4CFD-BD2F-4824-A4A5-25F9BE2F6E68}"/>
    <hyperlink ref="AJ306" r:id="rId200" xr:uid="{9F9B7EDF-975E-4EA3-98AF-BA9B34A593A3}"/>
    <hyperlink ref="AJ307" r:id="rId201" xr:uid="{D1EF4AEB-2672-4965-BC5F-4BBDB3E937E7}"/>
    <hyperlink ref="AJ308" r:id="rId202" xr:uid="{EB5EAAC3-A5A9-4759-8C49-6B0C5FC4A91F}"/>
    <hyperlink ref="AJ309" r:id="rId203" xr:uid="{FCAC8476-49F6-48EB-83A6-A8CC63CAB3B7}"/>
    <hyperlink ref="AJ310" r:id="rId204" xr:uid="{495CB712-53EB-4FD3-B8E5-B0D6FF1DEBAF}"/>
    <hyperlink ref="AJ311" r:id="rId205" xr:uid="{E114B88A-3699-443C-BBD2-9D33D654A69F}"/>
    <hyperlink ref="AJ312" r:id="rId206" xr:uid="{79FDE2FB-AD00-43FB-8C65-B62B7B07ED07}"/>
    <hyperlink ref="AJ313" r:id="rId207" xr:uid="{5B1E3435-0DC1-4C05-ACA1-E7A4ECEEA41A}"/>
    <hyperlink ref="AJ314" r:id="rId208" xr:uid="{95EDAC15-1202-4DBF-B6D0-40DAE69F1913}"/>
    <hyperlink ref="AJ315" r:id="rId209" xr:uid="{B197A58F-BBBA-4764-8331-63411FA29159}"/>
    <hyperlink ref="AJ316" r:id="rId210" xr:uid="{30F8B158-C726-4DB7-B5D3-02ABECE36139}"/>
    <hyperlink ref="AJ317" r:id="rId211" xr:uid="{CC179C6E-445E-4A51-A2D0-61E69330B03C}"/>
    <hyperlink ref="AJ318" r:id="rId212" xr:uid="{807DB92F-429F-469C-93BF-1E1B39AB5C3F}"/>
    <hyperlink ref="AJ319" r:id="rId213" xr:uid="{C87308E5-56C4-4521-8116-5884447A8305}"/>
    <hyperlink ref="AJ320" r:id="rId214" xr:uid="{107CB1B6-7BAC-4B70-BA2A-58BBFB03E6C0}"/>
    <hyperlink ref="AJ321" r:id="rId215" xr:uid="{97B874FA-2AFD-4DF2-8D8E-829F1B714F3C}"/>
    <hyperlink ref="AJ322" r:id="rId216" xr:uid="{9158A160-ED20-4421-B377-EFF66F6479E1}"/>
    <hyperlink ref="AJ323" r:id="rId217" xr:uid="{E3345DCA-6D67-4C5F-BD1A-355410DA94A1}"/>
    <hyperlink ref="AJ324" r:id="rId218" xr:uid="{3424D81D-1A8F-447B-B9DA-C6585B03607D}"/>
    <hyperlink ref="AJ277" r:id="rId219" xr:uid="{E3C8A9FC-CA65-4B29-AB1E-B314C4564426}"/>
    <hyperlink ref="AJ278" r:id="rId220" xr:uid="{D55AD695-D987-4286-A64B-B0BAEBF3A493}"/>
    <hyperlink ref="AJ281" r:id="rId221" xr:uid="{D12F1EE0-94F1-493C-815C-B97C38EA79BE}"/>
    <hyperlink ref="AJ282" r:id="rId222" xr:uid="{4B448C80-3E26-4D05-9D23-88473B6722A2}"/>
    <hyperlink ref="AJ283" r:id="rId223" xr:uid="{BE51E252-2E2F-4DC9-A513-E523DCB6AE61}"/>
    <hyperlink ref="AJ284" r:id="rId224" xr:uid="{77C1DF9E-9265-42F2-96BA-DD3674AE61B2}"/>
    <hyperlink ref="AJ285" r:id="rId225" xr:uid="{E3D1BCD0-CFF4-4CB3-8A7A-85267F93DE1D}"/>
    <hyperlink ref="AJ286" r:id="rId226" xr:uid="{57282F78-C209-4432-B79C-EE1F73A2C824}"/>
    <hyperlink ref="AJ287" r:id="rId227" xr:uid="{5E29A9FB-D0DC-4358-B00D-7285C0F55F1A}"/>
    <hyperlink ref="AJ288" r:id="rId228" xr:uid="{D19851BC-35DB-46E2-B776-108FA99D53C4}"/>
    <hyperlink ref="AJ289" r:id="rId229" xr:uid="{80A865C7-562E-4B68-8F1C-200BEEF89E7D}"/>
    <hyperlink ref="AJ290" r:id="rId230" xr:uid="{F74F40CB-D372-4C04-89C0-74C5A0B12EC8}"/>
    <hyperlink ref="AJ291" r:id="rId231" xr:uid="{D9E3ACC4-CCD1-462B-B147-DD08C20F4504}"/>
    <hyperlink ref="AJ292" r:id="rId232" xr:uid="{D588DEDA-45B1-45E2-A7F6-90D72ACC4B08}"/>
    <hyperlink ref="AJ299" r:id="rId233" xr:uid="{7CAAAAB9-6365-45E9-80F5-E2EBA11AACEC}"/>
    <hyperlink ref="AJ300" r:id="rId234" xr:uid="{6B78293E-143F-452A-A250-C06E96397DA6}"/>
    <hyperlink ref="AJ330" r:id="rId235" xr:uid="{FB7CAF24-07D7-4C23-9418-5F06BF47C859}"/>
    <hyperlink ref="AJ331" r:id="rId236" xr:uid="{38E22A91-B211-40C4-9845-946203918583}"/>
    <hyperlink ref="AJ332" r:id="rId237" xr:uid="{307F61FB-346F-4A10-9CB4-BF8D39D25E76}"/>
    <hyperlink ref="AJ333" r:id="rId238" xr:uid="{225A8DBF-E884-4A26-B791-2D2D345E4B03}"/>
    <hyperlink ref="AJ334" r:id="rId239" xr:uid="{9FBF0FAD-DCD0-4ADB-8A64-7BA34D99E950}"/>
    <hyperlink ref="AJ353" r:id="rId240" xr:uid="{45DD1210-346A-4F21-A244-B0DB44A04D53}"/>
    <hyperlink ref="AJ354" r:id="rId241" xr:uid="{DB2E0ACA-57EE-48EC-A99E-A44BB07FA6FC}"/>
    <hyperlink ref="AJ355" r:id="rId242" xr:uid="{708A5F04-5D2E-4C50-8BAD-9BA4EAF31494}"/>
    <hyperlink ref="AJ335" r:id="rId243" xr:uid="{EC1882B8-E4FF-4C05-B96E-11AC6E9B0515}"/>
    <hyperlink ref="AJ336" r:id="rId244" xr:uid="{55ED608C-EBC0-426B-8ED1-8393738C3485}"/>
    <hyperlink ref="AJ337" r:id="rId245" xr:uid="{C6328C98-8C6E-4AA4-BB9C-6DFF760AD912}"/>
    <hyperlink ref="AJ338" r:id="rId246" xr:uid="{584703BD-92B1-4B70-B13D-69625A9F612F}"/>
    <hyperlink ref="AJ339" r:id="rId247" xr:uid="{40432639-D9CF-4500-852D-D8DA44B9C28A}"/>
    <hyperlink ref="AJ340" r:id="rId248" xr:uid="{EAE52D19-A7DC-43B8-BBA3-5494E980E255}"/>
    <hyperlink ref="AJ343" r:id="rId249" xr:uid="{FE44C023-1C62-42F8-B5E9-756FCE6503C9}"/>
    <hyperlink ref="AJ344" r:id="rId250" xr:uid="{335AF62D-8003-45EF-9D2E-CE98B26FF17E}"/>
    <hyperlink ref="AJ347" r:id="rId251" xr:uid="{A26FA328-88E1-45F7-9578-2FF6A626F5F7}"/>
    <hyperlink ref="AJ348" r:id="rId252" xr:uid="{90F97C38-E5EE-401D-BD89-861688630094}"/>
    <hyperlink ref="AJ349" r:id="rId253" xr:uid="{23F3B00A-6745-46A4-929C-9106BF58EAAA}"/>
    <hyperlink ref="AJ350" r:id="rId254" xr:uid="{2925BBC3-DA88-4EB7-8687-340DCA65D7A7}"/>
    <hyperlink ref="AJ351" r:id="rId255" xr:uid="{DF8DBC24-7745-4F0F-AC1E-5ED6C2586678}"/>
    <hyperlink ref="AJ370" r:id="rId256" xr:uid="{E4BBC887-1976-4B9D-B940-7FFE3408D14F}"/>
    <hyperlink ref="AJ371" r:id="rId257" xr:uid="{0364AE12-84B6-4397-A820-15856FAF459B}"/>
    <hyperlink ref="AJ374" r:id="rId258" xr:uid="{9D02B185-EF3B-47E5-A74F-03404D601A7A}"/>
    <hyperlink ref="AJ375" r:id="rId259" xr:uid="{2AEC6829-3F81-4533-972B-DE382829D825}"/>
    <hyperlink ref="AJ376" r:id="rId260" xr:uid="{8845F6F9-9779-43CA-9076-E4A9FFA78E66}"/>
    <hyperlink ref="AJ377" r:id="rId261" xr:uid="{52C4D880-A1E1-4DD5-8CAE-3DC344DA23E1}"/>
    <hyperlink ref="AJ378" r:id="rId262" xr:uid="{D326A1A1-08B2-4BD6-AF42-A5FE3244714D}"/>
    <hyperlink ref="AJ379" r:id="rId263" location="nameddest=rfc" xr:uid="{BE819768-BE95-4483-BF17-56A4B96AB440}"/>
    <hyperlink ref="AJ380" r:id="rId264" location="nameddest=rfc" xr:uid="{94F6296A-5B05-476E-AD38-C9E8CAB42BBD}"/>
    <hyperlink ref="AJ394" r:id="rId265" xr:uid="{F4215FD4-FECE-4279-8959-675AE1564F53}"/>
    <hyperlink ref="AJ395" r:id="rId266" xr:uid="{C205A8B7-755A-4BD1-80C0-14FF4A79EEA1}"/>
    <hyperlink ref="AJ396" r:id="rId267" xr:uid="{785C0FA6-7CD7-4041-8F2C-0F6CC6FCCE1E}"/>
    <hyperlink ref="AJ397" r:id="rId268" xr:uid="{DB486BC8-3E95-4CA1-98CD-F32DA9715D59}"/>
    <hyperlink ref="AJ401" r:id="rId269" xr:uid="{8C095975-D249-4864-8F67-E0DC7467E0BC}"/>
    <hyperlink ref="AJ402" r:id="rId270" xr:uid="{CB8215F8-8586-4608-8024-D4FB5E9759B5}"/>
    <hyperlink ref="AJ403" r:id="rId271" xr:uid="{249A21BA-CCE6-4409-B26A-05FD335E1E99}"/>
    <hyperlink ref="AJ404" r:id="rId272" xr:uid="{A4086BD0-2D0E-4EB1-B4B1-10AC250C5BA5}"/>
    <hyperlink ref="AJ405" r:id="rId273" xr:uid="{C027BE8B-231A-4F72-A62D-D1B4A85BD103}"/>
    <hyperlink ref="AJ406" r:id="rId274" xr:uid="{31480A83-451A-471F-AA3F-480B9BAE48E6}"/>
    <hyperlink ref="AJ407" r:id="rId275" xr:uid="{3E28C6BE-2256-4108-B744-7C40F3F25871}"/>
    <hyperlink ref="AJ408" r:id="rId276" xr:uid="{C7B9AC69-3627-4732-A25D-C6AB64851A4D}"/>
    <hyperlink ref="AJ409" r:id="rId277" xr:uid="{8D51E948-BEEF-4447-ADD5-BE135FFE22FA}"/>
    <hyperlink ref="AJ424" r:id="rId278" xr:uid="{A3271153-F0D2-4B5B-B0B6-47BD60003897}"/>
    <hyperlink ref="AJ359" r:id="rId279" xr:uid="{47248C68-68E8-4A5C-A2E8-235AD9E22EB2}"/>
    <hyperlink ref="AJ360" r:id="rId280" xr:uid="{8A159028-A3CE-4925-9F39-2C73BBD2FBA2}"/>
    <hyperlink ref="AJ361" r:id="rId281" xr:uid="{6A5B38FF-0481-4110-90CB-C3446BD6C234}"/>
    <hyperlink ref="AJ428" r:id="rId282" xr:uid="{877D07D3-3670-4E1D-8207-01087C27A271}"/>
    <hyperlink ref="AJ364" r:id="rId283" xr:uid="{C3D5341C-059C-4321-8D27-B1D1CB6F5ABB}"/>
    <hyperlink ref="AJ430" r:id="rId284" xr:uid="{25A2B149-5F13-4160-9BBE-749E6EB4D46E}"/>
    <hyperlink ref="AJ414" r:id="rId285" xr:uid="{3D00085E-40F1-47EB-B7F5-83D6D3283280}"/>
    <hyperlink ref="AJ415" r:id="rId286" xr:uid="{4062652E-B179-4130-A7D7-46E6383C83BF}"/>
    <hyperlink ref="AJ416" r:id="rId287" xr:uid="{0E96CC29-56A1-4010-9D1C-46667F5FF04D}"/>
    <hyperlink ref="AJ417" r:id="rId288" xr:uid="{A72AD994-1A00-41EE-850D-4F5C57888E8B}"/>
    <hyperlink ref="AJ418" r:id="rId289" xr:uid="{671426BC-7C00-40D1-B1BA-C44C37E2893B}"/>
    <hyperlink ref="AJ419" r:id="rId290" xr:uid="{39B5376B-C5A7-4C1B-9F7F-76EF662825AF}"/>
    <hyperlink ref="AJ420" r:id="rId291" xr:uid="{0F0D2957-EC30-417E-BF6E-E86B79D3147E}"/>
    <hyperlink ref="AJ421" r:id="rId292" xr:uid="{C51392A8-3CDE-4B6A-8C98-9FB83F7662FC}"/>
    <hyperlink ref="AJ519" r:id="rId293" xr:uid="{9202D0F2-C091-4D82-B9AB-FAF319368737}"/>
    <hyperlink ref="AJ432" r:id="rId294" xr:uid="{E8CDD09F-F25D-4EBA-B511-3DCF0FD40D2C}"/>
    <hyperlink ref="AJ433" r:id="rId295" xr:uid="{C710FA03-D392-4966-AD68-F3D2560C464B}"/>
    <hyperlink ref="AJ434" r:id="rId296" xr:uid="{7D8126AE-F79F-4840-B434-39E5A3489186}"/>
    <hyperlink ref="AJ436" r:id="rId297" xr:uid="{33DDE75A-458A-47F6-8B87-EBF576395F7D}"/>
    <hyperlink ref="AJ439" r:id="rId298" xr:uid="{8BA68453-AA7E-4971-AA52-0F3CF60FD79B}"/>
    <hyperlink ref="AJ441" r:id="rId299" xr:uid="{4209DABE-342C-4035-8EB8-62F6F6E7CB15}"/>
    <hyperlink ref="AJ442" r:id="rId300" xr:uid="{01F0FC42-0FBB-4B3A-9F6D-BA8AB0E37E1B}"/>
    <hyperlink ref="AJ443" r:id="rId301" xr:uid="{DD8C151D-BF90-4ABF-8CE2-51B78A42B9F9}"/>
    <hyperlink ref="AJ445" r:id="rId302" xr:uid="{AE6A2796-C435-4A2A-8B9A-EDD80FAD8463}"/>
    <hyperlink ref="AJ446" r:id="rId303" xr:uid="{C2548619-3FCF-4C83-A9B7-23626C465BE4}"/>
    <hyperlink ref="AJ448" r:id="rId304" xr:uid="{8A8DC1E2-4840-405A-8F7C-AE7415A74414}"/>
    <hyperlink ref="AJ449" r:id="rId305" xr:uid="{CCF22B6E-C4E1-4FD2-B746-5E9DA83EBE07}"/>
    <hyperlink ref="AJ477" r:id="rId306" xr:uid="{9C4C51ED-258F-4F2D-9C6B-428F8EEC30D4}"/>
    <hyperlink ref="AJ478" r:id="rId307" xr:uid="{834FB074-9832-41F4-8208-73D699514F37}"/>
    <hyperlink ref="AJ483" r:id="rId308" xr:uid="{0282240B-C1FB-417F-B8FA-9B35A528688D}"/>
    <hyperlink ref="AJ486" r:id="rId309" xr:uid="{D9A8B24B-3FB7-463C-AA0C-31BF3C2D2894}"/>
    <hyperlink ref="AJ487" r:id="rId310" xr:uid="{99156969-B34A-4F8E-99F0-7C3251360B46}"/>
    <hyperlink ref="AJ488" r:id="rId311" xr:uid="{7F7CF40C-3B24-4E14-B51F-5C7FC0A2B1BF}"/>
    <hyperlink ref="AJ489" r:id="rId312" xr:uid="{82823802-D8F8-4942-8507-91E4E2FCD3C1}"/>
    <hyperlink ref="AJ490" r:id="rId313" xr:uid="{4BEF6385-9950-4EC5-AC70-FCC2D1CA2480}"/>
    <hyperlink ref="AJ491" r:id="rId314" xr:uid="{90AF7D30-A99D-45AC-9EBA-779752B0F383}"/>
    <hyperlink ref="AJ492" r:id="rId315" xr:uid="{E5265A78-CF3A-4CF8-86B5-6C4D345B04ED}"/>
    <hyperlink ref="AJ493" r:id="rId316" xr:uid="{43FA716A-FCA2-48AA-9001-FEF1AD3A5418}"/>
    <hyperlink ref="AJ494" r:id="rId317" xr:uid="{92258B18-9AC1-4533-A443-947730840E5E}"/>
    <hyperlink ref="AJ495" r:id="rId318" xr:uid="{BBF9D721-F9DF-45DC-8A02-0A72BC3F136D}"/>
    <hyperlink ref="AJ502" r:id="rId319" xr:uid="{784F2BDF-5D6E-4D43-B511-3BB1452813C5}"/>
    <hyperlink ref="AJ503" r:id="rId320" xr:uid="{DB7F94D2-7AE7-4595-AB79-E38FA6D2650F}"/>
    <hyperlink ref="AJ504" r:id="rId321" xr:uid="{4F703D26-6348-4418-B977-4D9451F7EF1D}"/>
    <hyperlink ref="AJ505" r:id="rId322" xr:uid="{9A6E3AFF-56C1-4E31-9C35-A3C61D3216F6}"/>
    <hyperlink ref="AJ506" r:id="rId323" xr:uid="{0B1EE73F-60DF-4A8D-8886-A2A89EC76F91}"/>
    <hyperlink ref="AJ507" r:id="rId324" xr:uid="{06959123-C7F2-494C-9002-17753DE21EFA}"/>
    <hyperlink ref="AJ508" r:id="rId325" xr:uid="{86E5F853-570A-45CD-BAF1-3EF5237B9661}"/>
    <hyperlink ref="AJ509" r:id="rId326" xr:uid="{B950053C-2E21-439B-8EAE-5770B9B6DD78}"/>
    <hyperlink ref="AJ510" r:id="rId327" xr:uid="{49D17737-5179-47D2-81EB-D75E17FA4108}"/>
    <hyperlink ref="AJ521" r:id="rId328" xr:uid="{E894FFEF-F159-4E14-B3D5-75F1FF431DE8}"/>
    <hyperlink ref="AJ523" r:id="rId329" xr:uid="{38D002EC-838C-4A84-8104-E64EAF17D3DA}"/>
    <hyperlink ref="AJ526" r:id="rId330" xr:uid="{92479B5D-F5E4-4060-A9A5-958F449C15B7}"/>
    <hyperlink ref="AJ527" r:id="rId331" xr:uid="{6F68F8C4-45E7-4E2A-8950-2094CFE1F2F2}"/>
    <hyperlink ref="AJ326" r:id="rId332" xr:uid="{F1BD34BE-A127-41E1-AF26-AB3D9F3F3E7E}"/>
    <hyperlink ref="AJ327" r:id="rId333" xr:uid="{296E2003-B77A-43B0-BFAC-931658F42044}"/>
    <hyperlink ref="AJ528" r:id="rId334" xr:uid="{2AF88D30-73F7-4DB1-B40A-EE1B529EA8C8}"/>
    <hyperlink ref="AJ529" r:id="rId335" xr:uid="{B17A3986-11C8-4604-901F-00A354988587}"/>
    <hyperlink ref="AJ431" r:id="rId336" xr:uid="{C503E582-273E-401B-9FDB-4A3524C7088D}"/>
    <hyperlink ref="AJ532" r:id="rId337" xr:uid="{8E52F28C-5C6E-4DC1-B3B3-095648BBFC3C}"/>
    <hyperlink ref="AJ533" r:id="rId338" xr:uid="{CDEA9A5F-1748-457D-9518-F63E46F7037C}"/>
    <hyperlink ref="AJ534" r:id="rId339" xr:uid="{E333269F-6E5B-4A0F-A16E-19BA840C61A9}"/>
    <hyperlink ref="AJ535" r:id="rId340" xr:uid="{E8D93200-8095-4B4C-90C9-E2255C0E744E}"/>
    <hyperlink ref="AJ543" r:id="rId341" xr:uid="{AFCA162F-F8F1-4829-8178-4015363D06BC}"/>
    <hyperlink ref="AJ544" r:id="rId342" xr:uid="{67486A42-4802-414E-BE8B-F456A2A414FC}"/>
    <hyperlink ref="AJ545" r:id="rId343" xr:uid="{CADBBE5E-C885-4A4D-AAF2-72B6CED7A203}"/>
    <hyperlink ref="AJ546" r:id="rId344" xr:uid="{00E991DD-43C6-4584-854D-0C932A7A875D}"/>
    <hyperlink ref="AJ547" r:id="rId345" xr:uid="{4695082C-9FEF-4DDD-9C54-57ED3D10D4D4}"/>
    <hyperlink ref="AJ548" r:id="rId346" xr:uid="{14C0717B-7137-44A6-8A6D-55C5AFDB6295}"/>
    <hyperlink ref="AJ549" r:id="rId347" xr:uid="{57033B17-1B33-4403-9B21-B9FB9E8A16AB}"/>
    <hyperlink ref="AJ550" r:id="rId348" xr:uid="{5AB40C8F-9E5C-46F9-BDAC-660E280DF4E5}"/>
    <hyperlink ref="AJ551" r:id="rId349" xr:uid="{24DF16F8-1DA5-4103-9850-55291CE2A71C}"/>
    <hyperlink ref="AJ552" r:id="rId350" xr:uid="{909D9BFF-70E5-43ED-B0B4-361C6AC4DA68}"/>
    <hyperlink ref="AJ553" r:id="rId351" xr:uid="{7A14076F-21B9-4506-B4FC-28841A47A022}"/>
    <hyperlink ref="AJ554" r:id="rId352" xr:uid="{0B57BA57-83D2-4A61-9AA7-CEFF0F774EFD}"/>
    <hyperlink ref="AJ557" r:id="rId353" xr:uid="{0959D2DB-713A-4587-AB49-0A550985F18A}"/>
    <hyperlink ref="AJ558" r:id="rId354" xr:uid="{20B885BB-1274-42BC-9EAC-265FD3B0268C}"/>
    <hyperlink ref="AJ559" display="Click Here" xr:uid="{8F09652B-5F52-415F-B551-AB8FA1301C1D}"/>
    <hyperlink ref="AJ560" display="Click Here" xr:uid="{1BA15334-2B94-4566-B619-CF4A12CC046F}"/>
    <hyperlink ref="AJ561" r:id="rId355" xr:uid="{797B714D-B8F4-44CC-B820-5FE205780C13}"/>
    <hyperlink ref="AJ562" r:id="rId356" xr:uid="{B1C3185C-7B56-416B-A7EC-0CA41B964DE5}"/>
    <hyperlink ref="AJ563" r:id="rId357" xr:uid="{4DC6EB20-5564-4EF8-B7A9-D29E05E3CD75}"/>
    <hyperlink ref="AJ564" r:id="rId358" xr:uid="{4E726811-47B9-4225-9622-A38B76A8C39E}"/>
    <hyperlink ref="AJ565" r:id="rId359" xr:uid="{18A2A3CF-58C4-4D51-B7CA-C3BEF1A63D01}"/>
    <hyperlink ref="AJ568" r:id="rId360" xr:uid="{ED39BE9E-DAF8-4E2B-B9E7-465FDBC0D18F}"/>
    <hyperlink ref="AJ569" r:id="rId361" xr:uid="{B9F8008B-6BAA-489D-9A58-7A9E0B01511E}"/>
    <hyperlink ref="AJ570" r:id="rId362" xr:uid="{47CBB77A-E3C6-4106-AD58-7C2870C35D64}"/>
    <hyperlink ref="AJ571" r:id="rId363" xr:uid="{D17AB004-0F35-4E03-81DA-2D770417A54E}"/>
    <hyperlink ref="AJ572" r:id="rId364" xr:uid="{80613AEA-82C8-49CC-856F-24CAF48B2149}"/>
    <hyperlink ref="AJ573" r:id="rId365" xr:uid="{7770680D-865E-4C6C-806A-44764FDFA885}"/>
    <hyperlink ref="AJ574" r:id="rId366" xr:uid="{47877A38-037D-4A28-B7D4-3609BC467755}"/>
    <hyperlink ref="AJ575" r:id="rId367" xr:uid="{9F0D3229-C006-439D-90CB-DB2798D1E4EC}"/>
    <hyperlink ref="AJ576" r:id="rId368" xr:uid="{DF48C58D-BB99-471C-A151-87EEB7C5DF87}"/>
    <hyperlink ref="AJ365" r:id="rId369" xr:uid="{252DDE00-F484-4779-83E5-794453A17FE0}"/>
    <hyperlink ref="AJ366" r:id="rId370" xr:uid="{B15E9240-0142-4F8C-8801-DC950BC5CE24}"/>
    <hyperlink ref="AJ367" r:id="rId371" xr:uid="{709E5587-2445-41F6-9473-2CDBB8287FD2}"/>
    <hyperlink ref="AJ368" r:id="rId372" xr:uid="{C1F600D4-6FE0-4E2D-9F73-53B889BFF7C7}"/>
    <hyperlink ref="AJ369" r:id="rId373" xr:uid="{6857301F-2D6A-47D2-B503-B418861DCD88}"/>
    <hyperlink ref="AJ581" r:id="rId374" xr:uid="{DF214742-31F2-480D-B7F3-DE149806044C}"/>
    <hyperlink ref="AJ582" r:id="rId375" xr:uid="{D4A0FBED-436C-4C83-BBAD-276E06DDAD14}"/>
    <hyperlink ref="AJ583" r:id="rId376" xr:uid="{1E639D8F-9F5C-41A1-AB35-417A6A3E1445}"/>
    <hyperlink ref="AJ584" r:id="rId377" xr:uid="{99263C92-BC86-4F89-A254-F944C5508AC0}"/>
    <hyperlink ref="AJ585" r:id="rId378" xr:uid="{9EC0B4DB-4E12-4306-B567-C6FE4C31EF8C}"/>
    <hyperlink ref="AJ586" r:id="rId379" xr:uid="{E455F2A1-8E1B-4624-BE1A-2CC3A732FE3D}"/>
    <hyperlink ref="AJ587" r:id="rId380" xr:uid="{E83C14A3-8AC6-4135-AAA9-79EAB3C34CB7}"/>
    <hyperlink ref="AJ588" r:id="rId381" xr:uid="{1AE3D43A-52F9-46D0-8CD9-B013C3A404EC}"/>
    <hyperlink ref="AJ589" r:id="rId382" xr:uid="{F0D21F78-EE23-4403-B133-925872254B11}"/>
    <hyperlink ref="AJ590" r:id="rId383" xr:uid="{5EF462FE-D093-4CD5-AD3D-F0D105440730}"/>
    <hyperlink ref="AJ591" r:id="rId384" xr:uid="{0043B0BF-83FD-4391-84CE-181422E3B079}"/>
    <hyperlink ref="AJ592" r:id="rId385" xr:uid="{47AA469D-FA7F-4B2A-A710-3FC0CF6CF8C9}"/>
    <hyperlink ref="AJ593" r:id="rId386" xr:uid="{BE12C008-9B3E-45B3-98BB-6A07D2D382C2}"/>
    <hyperlink ref="AJ594" r:id="rId387" xr:uid="{E0AA500A-5CB3-4C12-858E-2DB46FC06132}"/>
    <hyperlink ref="AJ595" r:id="rId388" location="nameddest=rfc" xr:uid="{41B7229C-672A-4777-827D-441DC9BCCA97}"/>
    <hyperlink ref="AJ596" r:id="rId389" xr:uid="{0E4E8900-5508-4125-A7F0-44E340D90059}"/>
    <hyperlink ref="AJ597" r:id="rId390" xr:uid="{3C662358-D636-4766-9308-930DF4F1237D}"/>
    <hyperlink ref="AJ598" r:id="rId391" xr:uid="{AEA11D1F-CCA8-43C6-8ACE-BDECE34704EE}"/>
    <hyperlink ref="AJ599" r:id="rId392" xr:uid="{9DD302EC-35BB-47F2-B20C-5B45153270E5}"/>
    <hyperlink ref="AJ600" r:id="rId393" xr:uid="{038420B1-4947-4E71-9FAB-F8581BCD5ED8}"/>
    <hyperlink ref="AJ614" r:id="rId394" xr:uid="{CCE29DF6-B53B-4B6F-9399-AD93D26301EF}"/>
    <hyperlink ref="AJ615" r:id="rId395" xr:uid="{053DDBEB-9788-456B-906D-164BF9F2CAB6}"/>
    <hyperlink ref="AJ616" r:id="rId396" xr:uid="{BC3A2C58-90B8-4DD6-9E5B-F9E660EB8A6D}"/>
    <hyperlink ref="AJ617" r:id="rId397" xr:uid="{7447C352-FFDF-45EE-BB25-AF46A69B06B0}"/>
    <hyperlink ref="AJ618" r:id="rId398" xr:uid="{10480F0B-0770-466D-812E-4C887A0061C4}"/>
    <hyperlink ref="AJ619" r:id="rId399" xr:uid="{FD45D025-DE8D-476E-81FA-BAF36050D06C}"/>
    <hyperlink ref="AJ620" r:id="rId400" xr:uid="{1821C6DB-D968-4D1C-B346-5735093D27B2}"/>
    <hyperlink ref="AJ621" r:id="rId401" xr:uid="{009870DA-CEA1-40CB-BB19-BB51F4137F2C}"/>
    <hyperlink ref="AJ622" r:id="rId402" xr:uid="{2594C940-6987-4A3B-AC58-04342B7A350E}"/>
    <hyperlink ref="AJ623" r:id="rId403" xr:uid="{35FAC4B2-7A8B-436D-A87F-9C0B26FDA740}"/>
    <hyperlink ref="AJ624" r:id="rId404" xr:uid="{ECF54657-2C04-4E07-861B-52B605B728EC}"/>
    <hyperlink ref="AJ625" r:id="rId405" xr:uid="{EEAF63F4-96C9-41EF-8FB5-FC9C8581BFF0}"/>
    <hyperlink ref="AJ626" r:id="rId406" xr:uid="{20B76343-85FD-4347-BB8C-3EF7C2878401}"/>
    <hyperlink ref="AJ627" r:id="rId407" xr:uid="{F1D76DF1-AA35-4067-9FC8-780C37FB2648}"/>
    <hyperlink ref="AJ628" r:id="rId408" xr:uid="{440D1F4C-925C-4999-8B85-AD8F4EC43053}"/>
    <hyperlink ref="AJ632" r:id="rId409" xr:uid="{437BAD1D-C0CD-4A8F-9D9F-9C18550B5E77}"/>
    <hyperlink ref="AJ633" r:id="rId410" xr:uid="{56246B02-4F77-4791-8E6F-0BDDA805971F}"/>
    <hyperlink ref="AJ634" r:id="rId411" xr:uid="{0AE95036-211F-45D3-9620-F8B799D68FB7}"/>
    <hyperlink ref="AJ637" r:id="rId412" xr:uid="{BCCA3A8D-AAAD-480B-949F-88883699BDD9}"/>
    <hyperlink ref="AJ638" r:id="rId413" xr:uid="{78213A50-6C50-46FF-AC04-3C244FD8F1A2}"/>
    <hyperlink ref="AJ639" r:id="rId414" xr:uid="{C95B4BAE-FCB8-4167-BC54-0630C22606BA}"/>
    <hyperlink ref="AJ640" r:id="rId415" xr:uid="{D13E99F5-8B90-4C86-9D92-509A74BAF6FD}"/>
    <hyperlink ref="AJ641" r:id="rId416" xr:uid="{8735D047-9882-4409-ABE8-875D89321CA5}"/>
    <hyperlink ref="AJ642" r:id="rId417" xr:uid="{3F842454-42A8-41C0-9EE1-48599A99741D}"/>
    <hyperlink ref="AJ643" r:id="rId418" xr:uid="{09DBC572-4645-4B6F-8816-E6F3EA69905E}"/>
    <hyperlink ref="AJ644" r:id="rId419" xr:uid="{CF3AE934-9811-4AF9-BC34-9BCD585FAB9A}"/>
    <hyperlink ref="AJ645" r:id="rId420" xr:uid="{0938A08E-DC4F-4683-87D7-857F9EDA0099}"/>
    <hyperlink ref="AJ646" r:id="rId421" xr:uid="{53E79A51-6A91-4625-8B3B-962237B25E66}"/>
    <hyperlink ref="AJ647" r:id="rId422" xr:uid="{147FFBF7-363F-4A9A-A03B-CF8201B38806}"/>
    <hyperlink ref="AJ28" r:id="rId423" xr:uid="{F3B5AEF2-B6DC-4EEC-9A10-F68F6BB056BA}"/>
    <hyperlink ref="AJ53" r:id="rId424" xr:uid="{C29C0E35-E924-45AD-A493-DB58A1BFD624}"/>
    <hyperlink ref="AJ54" r:id="rId425" xr:uid="{5D8A213F-00D1-427B-A5D7-BF804C08CD6D}"/>
    <hyperlink ref="AJ75" r:id="rId426" xr:uid="{068E9A59-D99B-4905-8625-743A42221A82}"/>
    <hyperlink ref="AJ120" r:id="rId427" xr:uid="{F02DF980-117A-432E-9899-432A9A7343E4}"/>
    <hyperlink ref="AJ138" r:id="rId428" xr:uid="{FE2A0D81-53DF-4220-9929-647A67FC1C13}"/>
    <hyperlink ref="AJ156" r:id="rId429" xr:uid="{607A04BE-5FE6-4FA3-AA3D-A9C849F02689}"/>
    <hyperlink ref="AJ164" r:id="rId430" xr:uid="{5FE9E5D9-EBA3-4DA8-B17D-43B7BD5BF215}"/>
    <hyperlink ref="AJ191" r:id="rId431" xr:uid="{4C37140C-80D3-493F-8DC8-00ED7535A585}"/>
    <hyperlink ref="AJ192" r:id="rId432" xr:uid="{421625F8-B9AE-4761-8700-4894E93D1C1A}"/>
    <hyperlink ref="AJ193" r:id="rId433" xr:uid="{50C95F63-DFAB-4525-A617-5352A074F99D}"/>
    <hyperlink ref="AJ207" r:id="rId434" xr:uid="{9B2BB92C-8D55-4708-B604-C1BA7339EF18}"/>
    <hyperlink ref="AJ222" r:id="rId435" xr:uid="{674A8CCA-18D0-42DF-B69D-190A50BFDFA8}"/>
    <hyperlink ref="AJ257" r:id="rId436" xr:uid="{1625D1E4-8D8D-4E74-820D-C03B8F8D2ACF}"/>
    <hyperlink ref="AJ258" r:id="rId437" xr:uid="{5E02F84D-68F6-422A-94FD-9B5E881E0DD0}"/>
    <hyperlink ref="AJ279" r:id="rId438" xr:uid="{474AE949-EBA6-4CCC-8F07-87AE49970DFE}"/>
    <hyperlink ref="AJ280" r:id="rId439" xr:uid="{1B60BACD-27A5-4C19-A086-EB7E4EE8F9B3}"/>
    <hyperlink ref="AJ297" r:id="rId440" xr:uid="{C83F9AE1-5418-40B6-B94B-14F94A1E439C}"/>
    <hyperlink ref="AJ298" r:id="rId441" xr:uid="{356E00FB-6159-4AAE-B571-0AA557A2EBE1}"/>
    <hyperlink ref="AJ328" r:id="rId442" xr:uid="{5A9CD640-71A4-4628-9845-310E7E5DA6A5}"/>
    <hyperlink ref="AJ352" r:id="rId443" xr:uid="{649E49BF-7444-41A7-8A8B-827D6FA3E649}"/>
    <hyperlink ref="AJ381" r:id="rId444" xr:uid="{5BE18BC6-D850-4E98-A7CF-E569204893AA}"/>
    <hyperlink ref="AJ382" r:id="rId445" xr:uid="{AE4344F4-828A-436C-9535-8C76905A3DA9}"/>
    <hyperlink ref="AJ383" r:id="rId446" xr:uid="{D70E90E6-AF2A-468D-9080-BB9B0EB7ECB1}"/>
    <hyperlink ref="AJ384" r:id="rId447" xr:uid="{9D5C7AB3-A615-41E4-8ED8-61D457597299}"/>
    <hyperlink ref="AJ385" r:id="rId448" xr:uid="{84BFCD07-B9FF-4A16-A6B8-0A633D5161BF}"/>
    <hyperlink ref="AJ386" r:id="rId449" xr:uid="{0F5D05E1-A059-4982-AE52-65372C75F07B}"/>
    <hyperlink ref="AJ387" r:id="rId450" xr:uid="{66ED8EDE-0586-4531-9D6A-7F0930CDD4BB}"/>
    <hyperlink ref="AJ388" r:id="rId451" xr:uid="{8CF3FCEC-B7DC-4C7A-B429-F408BEBEE781}"/>
    <hyperlink ref="AJ393" r:id="rId452" xr:uid="{B9BBC776-2906-4D58-8EA3-3025AF0C6A3A}"/>
    <hyperlink ref="AJ410" r:id="rId453" xr:uid="{C40D50DA-D024-4E23-A4A7-AEEE4A03F0D5}"/>
    <hyperlink ref="AJ411" r:id="rId454" xr:uid="{7BDA2103-2671-401D-8573-10C1E690EDA9}"/>
    <hyperlink ref="AJ423" r:id="rId455" xr:uid="{D712380B-F147-46FC-B94B-C6801E91815C}"/>
    <hyperlink ref="AJ513" r:id="rId456" xr:uid="{4FAE1F4A-35E4-4B88-B0E2-90F64956FEDD}"/>
    <hyperlink ref="AJ422" r:id="rId457" xr:uid="{03F0E609-869F-4A1D-8C3D-0F578292E545}"/>
    <hyperlink ref="AJ440" r:id="rId458" xr:uid="{752E9881-7BFA-4BDB-BB9D-4C04D3AFBFA0}"/>
    <hyperlink ref="AJ444" r:id="rId459" xr:uid="{F02EB1D3-AD87-4A78-B0C9-FFEF542AA1D4}"/>
    <hyperlink ref="AJ512" r:id="rId460" xr:uid="{63B0A219-061E-4541-B90F-99D2551A3931}"/>
    <hyperlink ref="AJ520" r:id="rId461" xr:uid="{B9B00DE5-8D74-4239-B37B-BD774A1C8DE2}"/>
    <hyperlink ref="AJ566" r:id="rId462" xr:uid="{AA9B332F-93E2-42A5-80D4-70312911B182}"/>
    <hyperlink ref="AJ567" r:id="rId463" xr:uid="{4919982A-8544-4276-99FA-1569AE43ACD8}"/>
    <hyperlink ref="AJ580" r:id="rId464" xr:uid="{D3384FD8-8C3C-486C-8FC4-DB04D8ED543B}"/>
    <hyperlink ref="AJ608" r:id="rId465" xr:uid="{CAC2802D-90EA-4C7D-B95D-68BA59A20679}"/>
    <hyperlink ref="AJ611" r:id="rId466" xr:uid="{51AF4D47-27D1-4C00-98CA-A7E6679EA42C}"/>
    <hyperlink ref="AJ176" r:id="rId467" xr:uid="{D1D9E9BA-B4A0-4937-A1CD-5D7FED629CAE}"/>
    <hyperlink ref="AJ177" r:id="rId468" xr:uid="{C4A4B290-0ACF-4407-AE78-7A8A449BCB94}"/>
    <hyperlink ref="AJ178" r:id="rId469" xr:uid="{60BC123C-C754-4142-AD75-7F16132ED119}"/>
    <hyperlink ref="AJ540" r:id="rId470" xr:uid="{C1C0C656-A447-4BF1-B7E9-52581952A094}"/>
    <hyperlink ref="AJ99" r:id="rId471" xr:uid="{E872782E-7C25-47A2-B284-2B0E7637C06A}"/>
    <hyperlink ref="AJ603" r:id="rId472" xr:uid="{3145C7FF-3FCC-425F-9382-1080EDAC8C18}"/>
    <hyperlink ref="AJ604" r:id="rId473" xr:uid="{6FAAEBAC-2916-42BA-B829-1B21D803B6A2}"/>
    <hyperlink ref="AJ605" r:id="rId474" xr:uid="{C696B018-8C6C-44BC-B0E2-679229030F1E}"/>
    <hyperlink ref="AJ226" r:id="rId475" xr:uid="{BD262F24-6691-46DE-B5AA-498C2FF40555}"/>
    <hyperlink ref="AJ429" r:id="rId476" xr:uid="{3D9693A0-CBAA-4EA5-BD6C-CB7D1DF06AD0}"/>
    <hyperlink ref="AJ73" r:id="rId477" xr:uid="{76A47701-774E-4EA8-86FF-9119A7AA558A}"/>
    <hyperlink ref="AJ74" r:id="rId478" xr:uid="{83A1892B-3153-4C11-BA90-F8584A03C320}"/>
    <hyperlink ref="AJ425" r:id="rId479" xr:uid="{6C3A273A-7A80-4FB9-B320-686B8C12546D}"/>
    <hyperlink ref="AJ426" r:id="rId480" xr:uid="{F21ABE07-867D-40F9-BB29-D89292D68E0E}"/>
    <hyperlink ref="AJ427" r:id="rId481" xr:uid="{0A624792-F36E-4E94-96EE-89241FD43590}"/>
    <hyperlink ref="AJ237" r:id="rId482" xr:uid="{CE609513-A06F-455D-BDD7-8BA7F29B1744}"/>
    <hyperlink ref="AJ555" r:id="rId483" xr:uid="{76F14C00-A811-4632-915E-A406FDE5202B}"/>
    <hyperlink ref="AJ556" r:id="rId484" xr:uid="{4C67A08C-8D21-4E2B-A8F6-F6CC514D03AE}"/>
    <hyperlink ref="AJ109" r:id="rId485" xr:uid="{38A3268C-D2F9-4B97-8880-1315B58A4AC3}"/>
    <hyperlink ref="AJ518" r:id="rId486" xr:uid="{B6A7355A-CE09-47F0-BF7B-6F01522BA6AA}"/>
    <hyperlink ref="AJ204" r:id="rId487" xr:uid="{551DD5AD-18F9-4F0F-907B-3EFA0CCC8B2A}"/>
    <hyperlink ref="AJ438" r:id="rId488" xr:uid="{B05DBDB8-4221-4A61-B26D-C29BDABDEB67}"/>
    <hyperlink ref="AJ435" r:id="rId489" xr:uid="{96D47677-A6FF-4EF4-8FEA-3B4168549004}"/>
    <hyperlink ref="AJ110" r:id="rId490" xr:uid="{EE579AF4-3E73-48A3-92F7-C0A7792D1EF0}"/>
    <hyperlink ref="AJ60" r:id="rId491" xr:uid="{585ABFEE-070B-4ADA-879D-91E10BADAFD7}"/>
    <hyperlink ref="AJ61" r:id="rId492" xr:uid="{27B54DF4-A7DE-4FFD-8AD8-AD5DA10EC63A}"/>
    <hyperlink ref="AJ62" r:id="rId493" xr:uid="{60153BC1-FF5B-4DBD-A5E6-898E5EBDB98C}"/>
    <hyperlink ref="AJ205" r:id="rId494" xr:uid="{8998FF14-3CC4-4B25-950E-716434E0E4FD}"/>
    <hyperlink ref="AJ206" r:id="rId495" xr:uid="{068EE97A-AF13-48A9-9314-1DE382E4251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AD1A1-FDF4-431D-99C8-3D70A18F08F4}">
  <sheetPr codeName="Sheet8">
    <tabColor theme="0" tint="-0.499984740745262"/>
  </sheetPr>
  <dimension ref="A2:R77"/>
  <sheetViews>
    <sheetView workbookViewId="0">
      <selection sqref="A1:XFD1048576"/>
    </sheetView>
  </sheetViews>
  <sheetFormatPr defaultColWidth="9.140625" defaultRowHeight="14.25" x14ac:dyDescent="0.2"/>
  <cols>
    <col min="1" max="1" width="0.140625" style="4" customWidth="1"/>
    <col min="2" max="2" width="9.140625" style="4" hidden="1" customWidth="1"/>
    <col min="3" max="3" width="11.42578125" style="4" customWidth="1"/>
    <col min="4" max="4" width="67.140625" style="4" bestFit="1" customWidth="1"/>
    <col min="5" max="5" width="15.85546875" style="4" customWidth="1"/>
    <col min="6" max="6" width="19.42578125" style="4" customWidth="1"/>
    <col min="7" max="7" width="9.140625" style="4" customWidth="1"/>
    <col min="8" max="14" width="12.85546875" style="4" customWidth="1"/>
    <col min="15" max="15" width="9.140625" style="4"/>
    <col min="16" max="16" width="67.28515625" style="4" bestFit="1" customWidth="1"/>
    <col min="17" max="17" width="13.28515625" style="4" customWidth="1"/>
    <col min="18" max="18" width="11.85546875" style="4" bestFit="1" customWidth="1"/>
    <col min="19" max="16384" width="9.140625" style="4"/>
  </cols>
  <sheetData>
    <row r="2" spans="1:18" s="65" customFormat="1" ht="26.25" customHeight="1" x14ac:dyDescent="0.35">
      <c r="A2" s="229"/>
      <c r="B2" s="229"/>
      <c r="C2" s="230" t="s">
        <v>3372</v>
      </c>
      <c r="D2" s="230"/>
      <c r="E2" s="230"/>
      <c r="F2" s="230"/>
      <c r="G2" s="230"/>
      <c r="H2" s="230"/>
      <c r="I2" s="230"/>
      <c r="J2" s="230"/>
      <c r="K2" s="230"/>
      <c r="L2" s="230"/>
      <c r="M2" s="230"/>
      <c r="N2" s="230"/>
      <c r="O2" s="230"/>
      <c r="P2" s="229"/>
      <c r="Q2" s="229"/>
      <c r="R2" s="229"/>
    </row>
    <row r="5" spans="1:18" ht="78.75" customHeight="1" x14ac:dyDescent="0.2">
      <c r="C5" s="231" t="s">
        <v>3595</v>
      </c>
      <c r="D5" s="231"/>
      <c r="E5" s="231"/>
      <c r="F5" s="231"/>
    </row>
    <row r="6" spans="1:18" x14ac:dyDescent="0.2">
      <c r="C6" s="51"/>
      <c r="D6" s="51"/>
      <c r="E6" s="51"/>
      <c r="F6" s="51"/>
    </row>
    <row r="7" spans="1:18" ht="15" x14ac:dyDescent="0.2">
      <c r="C7" s="232" t="s">
        <v>3542</v>
      </c>
      <c r="D7" s="12" t="s">
        <v>3573</v>
      </c>
      <c r="E7" s="51"/>
      <c r="F7" s="51"/>
    </row>
    <row r="8" spans="1:18" x14ac:dyDescent="0.2">
      <c r="C8" s="51"/>
      <c r="D8" s="12" t="s">
        <v>157</v>
      </c>
      <c r="E8" s="51"/>
      <c r="F8" s="51"/>
    </row>
    <row r="9" spans="1:18" ht="15" thickBot="1" x14ac:dyDescent="0.25">
      <c r="C9" s="51"/>
      <c r="D9" s="51"/>
      <c r="E9" s="51"/>
      <c r="F9" s="51"/>
    </row>
    <row r="10" spans="1:18" ht="15" x14ac:dyDescent="0.25">
      <c r="C10" s="233" t="s">
        <v>3014</v>
      </c>
      <c r="D10" s="234"/>
      <c r="E10" s="234"/>
      <c r="F10" s="235"/>
    </row>
    <row r="11" spans="1:18" ht="30.75" x14ac:dyDescent="0.2">
      <c r="C11" s="236" t="s">
        <v>79</v>
      </c>
      <c r="D11" s="227" t="s">
        <v>3015</v>
      </c>
      <c r="E11" s="237" t="s">
        <v>3596</v>
      </c>
      <c r="F11" s="238" t="s">
        <v>3597</v>
      </c>
    </row>
    <row r="12" spans="1:18" ht="15" thickBot="1" x14ac:dyDescent="0.25">
      <c r="A12" s="239"/>
      <c r="B12" s="216"/>
      <c r="C12" s="240" t="s">
        <v>3138</v>
      </c>
      <c r="D12" s="241" t="s">
        <v>3139</v>
      </c>
      <c r="E12" s="242">
        <v>38</v>
      </c>
      <c r="F12" s="243">
        <v>4.0000000000000003E-5</v>
      </c>
    </row>
    <row r="13" spans="1:18" x14ac:dyDescent="0.2">
      <c r="B13" s="216"/>
    </row>
    <row r="14" spans="1:18" ht="15" x14ac:dyDescent="0.25">
      <c r="A14" s="244"/>
      <c r="B14" s="216"/>
      <c r="C14" s="6" t="s">
        <v>3016</v>
      </c>
    </row>
    <row r="15" spans="1:18" ht="107.25" x14ac:dyDescent="0.25">
      <c r="A15" s="245" t="s">
        <v>3017</v>
      </c>
      <c r="B15" s="246" t="s">
        <v>3541</v>
      </c>
      <c r="C15" s="196" t="s">
        <v>3555</v>
      </c>
      <c r="D15" s="247" t="s">
        <v>3018</v>
      </c>
      <c r="E15" s="247" t="s">
        <v>3019</v>
      </c>
      <c r="F15" s="248" t="s">
        <v>3553</v>
      </c>
      <c r="G15" s="249" t="s">
        <v>3598</v>
      </c>
      <c r="H15" s="249" t="s">
        <v>3599</v>
      </c>
      <c r="I15" s="250" t="s">
        <v>3600</v>
      </c>
      <c r="J15" s="250" t="s">
        <v>3601</v>
      </c>
      <c r="K15" s="249" t="s">
        <v>3602</v>
      </c>
      <c r="L15" s="249" t="s">
        <v>3603</v>
      </c>
      <c r="M15" s="251" t="s">
        <v>3604</v>
      </c>
      <c r="N15" s="251" t="s">
        <v>3605</v>
      </c>
    </row>
    <row r="16" spans="1:18" x14ac:dyDescent="0.2">
      <c r="A16" s="252">
        <v>511</v>
      </c>
      <c r="B16" s="216" t="s">
        <v>3020</v>
      </c>
      <c r="C16" s="35" t="s">
        <v>3021</v>
      </c>
      <c r="D16" s="35" t="s">
        <v>3022</v>
      </c>
      <c r="E16" s="35" t="s">
        <v>3023</v>
      </c>
      <c r="F16" s="225">
        <v>2.9999999999999997E-4</v>
      </c>
      <c r="G16" s="253" t="s">
        <v>3024</v>
      </c>
      <c r="H16" s="253">
        <v>2.5999999999999998E-4</v>
      </c>
      <c r="I16" s="254">
        <f t="shared" ref="I16:I47" si="0">0.000001/($E$12*F16)</f>
        <v>8.7719298245614042E-5</v>
      </c>
      <c r="J16" s="254">
        <f>IF(I16="--","--",ROUND(I16,2-(1+INT(LOG10(ABS(I16))))))</f>
        <v>8.7999999999999998E-5</v>
      </c>
      <c r="K16" s="253" t="s">
        <v>3024</v>
      </c>
      <c r="L16" s="253">
        <v>0.4</v>
      </c>
      <c r="M16" s="254">
        <f t="shared" ref="M16:M47" si="1">$F$12/F16</f>
        <v>0.13333333333333336</v>
      </c>
      <c r="N16" s="254">
        <f>IF(M16="--","--",ROUND(M16,2-(1+INT(LOG10(ABS(M16))))))</f>
        <v>0.13</v>
      </c>
    </row>
    <row r="17" spans="1:14" x14ac:dyDescent="0.2">
      <c r="A17" s="252">
        <v>511</v>
      </c>
      <c r="B17" s="216" t="s">
        <v>3025</v>
      </c>
      <c r="C17" s="35" t="s">
        <v>3026</v>
      </c>
      <c r="D17" s="35" t="s">
        <v>3027</v>
      </c>
      <c r="E17" s="35" t="s">
        <v>3023</v>
      </c>
      <c r="F17" s="225">
        <v>6.0000000000000001E-3</v>
      </c>
      <c r="G17" s="253" t="s">
        <v>3024</v>
      </c>
      <c r="H17" s="253">
        <v>9.1000000000000003E-5</v>
      </c>
      <c r="I17" s="254">
        <f t="shared" si="0"/>
        <v>4.3859649122807014E-6</v>
      </c>
      <c r="J17" s="254">
        <f t="shared" ref="J17:J77" si="2">IF(I17="--","--",ROUND(I17,2-(1+INT(LOG10(ABS(I17))))))</f>
        <v>4.4000000000000002E-6</v>
      </c>
      <c r="K17" s="253" t="s">
        <v>3024</v>
      </c>
      <c r="L17" s="253">
        <v>0.13</v>
      </c>
      <c r="M17" s="254">
        <f t="shared" si="1"/>
        <v>6.6666666666666671E-3</v>
      </c>
      <c r="N17" s="254">
        <f t="shared" ref="N17:N77" si="3">IF(M17="--","--",ROUND(M17,2-(1+INT(LOG10(ABS(M17))))))</f>
        <v>6.7000000000000002E-3</v>
      </c>
    </row>
    <row r="18" spans="1:14" x14ac:dyDescent="0.2">
      <c r="A18" s="252">
        <v>511</v>
      </c>
      <c r="B18" s="216" t="s">
        <v>3028</v>
      </c>
      <c r="C18" s="35" t="s">
        <v>3029</v>
      </c>
      <c r="D18" s="35" t="s">
        <v>3030</v>
      </c>
      <c r="E18" s="35" t="s">
        <v>3023</v>
      </c>
      <c r="F18" s="225">
        <v>3.0000000000000001E-5</v>
      </c>
      <c r="G18" s="253" t="s">
        <v>3024</v>
      </c>
      <c r="H18" s="253">
        <v>9.1E-4</v>
      </c>
      <c r="I18" s="254">
        <f t="shared" si="0"/>
        <v>8.7719298245614037E-4</v>
      </c>
      <c r="J18" s="254">
        <f t="shared" si="2"/>
        <v>8.8000000000000003E-4</v>
      </c>
      <c r="K18" s="253" t="s">
        <v>3024</v>
      </c>
      <c r="L18" s="253">
        <v>1.3</v>
      </c>
      <c r="M18" s="254">
        <f t="shared" si="1"/>
        <v>1.3333333333333335</v>
      </c>
      <c r="N18" s="254">
        <f t="shared" si="3"/>
        <v>1.3</v>
      </c>
    </row>
    <row r="19" spans="1:14" x14ac:dyDescent="0.2">
      <c r="A19" s="252">
        <v>511</v>
      </c>
      <c r="B19" s="216" t="s">
        <v>3031</v>
      </c>
      <c r="C19" s="35" t="s">
        <v>3032</v>
      </c>
      <c r="D19" s="35" t="s">
        <v>3033</v>
      </c>
      <c r="E19" s="35" t="s">
        <v>3023</v>
      </c>
      <c r="F19" s="225">
        <v>3.0000000000000001E-5</v>
      </c>
      <c r="G19" s="253" t="s">
        <v>3024</v>
      </c>
      <c r="H19" s="253">
        <v>9.1E-4</v>
      </c>
      <c r="I19" s="254">
        <f t="shared" si="0"/>
        <v>8.7719298245614037E-4</v>
      </c>
      <c r="J19" s="254">
        <f t="shared" si="2"/>
        <v>8.8000000000000003E-4</v>
      </c>
      <c r="K19" s="253" t="s">
        <v>3024</v>
      </c>
      <c r="L19" s="253">
        <v>1.3</v>
      </c>
      <c r="M19" s="254">
        <f t="shared" si="1"/>
        <v>1.3333333333333335</v>
      </c>
      <c r="N19" s="254">
        <f t="shared" si="3"/>
        <v>1.3</v>
      </c>
    </row>
    <row r="20" spans="1:14" x14ac:dyDescent="0.2">
      <c r="A20" s="252">
        <v>511</v>
      </c>
      <c r="B20" s="216" t="s">
        <v>3034</v>
      </c>
      <c r="C20" s="35" t="s">
        <v>3035</v>
      </c>
      <c r="D20" s="35" t="s">
        <v>3036</v>
      </c>
      <c r="E20" s="35" t="s">
        <v>3023</v>
      </c>
      <c r="F20" s="225">
        <v>3.0000000000000001E-5</v>
      </c>
      <c r="G20" s="253" t="s">
        <v>3024</v>
      </c>
      <c r="H20" s="253">
        <v>9.1E-4</v>
      </c>
      <c r="I20" s="254">
        <f t="shared" si="0"/>
        <v>8.7719298245614037E-4</v>
      </c>
      <c r="J20" s="254">
        <f t="shared" si="2"/>
        <v>8.8000000000000003E-4</v>
      </c>
      <c r="K20" s="253" t="s">
        <v>3024</v>
      </c>
      <c r="L20" s="253">
        <v>1.3</v>
      </c>
      <c r="M20" s="254">
        <f t="shared" si="1"/>
        <v>1.3333333333333335</v>
      </c>
      <c r="N20" s="254">
        <f t="shared" si="3"/>
        <v>1.3</v>
      </c>
    </row>
    <row r="21" spans="1:14" x14ac:dyDescent="0.2">
      <c r="A21" s="252">
        <v>511</v>
      </c>
      <c r="B21" s="216" t="s">
        <v>3037</v>
      </c>
      <c r="C21" s="35" t="s">
        <v>3038</v>
      </c>
      <c r="D21" s="35" t="s">
        <v>3039</v>
      </c>
      <c r="E21" s="35" t="s">
        <v>3023</v>
      </c>
      <c r="F21" s="225">
        <v>3.0000000000000001E-5</v>
      </c>
      <c r="G21" s="253" t="s">
        <v>3024</v>
      </c>
      <c r="H21" s="253">
        <v>9.1E-4</v>
      </c>
      <c r="I21" s="254">
        <f t="shared" si="0"/>
        <v>8.7719298245614037E-4</v>
      </c>
      <c r="J21" s="254">
        <f t="shared" si="2"/>
        <v>8.8000000000000003E-4</v>
      </c>
      <c r="K21" s="253" t="s">
        <v>3024</v>
      </c>
      <c r="L21" s="253">
        <v>1.3</v>
      </c>
      <c r="M21" s="254">
        <f t="shared" si="1"/>
        <v>1.3333333333333335</v>
      </c>
      <c r="N21" s="254">
        <f t="shared" si="3"/>
        <v>1.3</v>
      </c>
    </row>
    <row r="22" spans="1:14" x14ac:dyDescent="0.2">
      <c r="A22" s="252">
        <v>511</v>
      </c>
      <c r="B22" s="216" t="s">
        <v>3040</v>
      </c>
      <c r="C22" s="35" t="s">
        <v>3041</v>
      </c>
      <c r="D22" s="35" t="s">
        <v>3042</v>
      </c>
      <c r="E22" s="35" t="s">
        <v>3023</v>
      </c>
      <c r="F22" s="225">
        <v>0.05</v>
      </c>
      <c r="G22" s="253" t="s">
        <v>3024</v>
      </c>
      <c r="H22" s="253">
        <v>2.6E-7</v>
      </c>
      <c r="I22" s="254">
        <f t="shared" si="0"/>
        <v>5.2631578947368416E-7</v>
      </c>
      <c r="J22" s="254">
        <f t="shared" si="2"/>
        <v>5.3000000000000001E-7</v>
      </c>
      <c r="K22" s="253" t="s">
        <v>3024</v>
      </c>
      <c r="L22" s="253">
        <v>4.0000000000000002E-4</v>
      </c>
      <c r="M22" s="254">
        <f t="shared" si="1"/>
        <v>8.0000000000000004E-4</v>
      </c>
      <c r="N22" s="254">
        <f t="shared" si="3"/>
        <v>8.0000000000000004E-4</v>
      </c>
    </row>
    <row r="23" spans="1:14" x14ac:dyDescent="0.2">
      <c r="A23" s="252">
        <v>511</v>
      </c>
      <c r="B23" s="216" t="s">
        <v>3043</v>
      </c>
      <c r="C23" s="35" t="s">
        <v>3044</v>
      </c>
      <c r="D23" s="35" t="s">
        <v>3045</v>
      </c>
      <c r="E23" s="35" t="s">
        <v>3023</v>
      </c>
      <c r="F23" s="225">
        <v>3.0000000000000001E-5</v>
      </c>
      <c r="G23" s="253" t="s">
        <v>3024</v>
      </c>
      <c r="H23" s="253">
        <v>9.1E-4</v>
      </c>
      <c r="I23" s="254">
        <f t="shared" si="0"/>
        <v>8.7719298245614037E-4</v>
      </c>
      <c r="J23" s="254">
        <f t="shared" si="2"/>
        <v>8.8000000000000003E-4</v>
      </c>
      <c r="K23" s="253" t="s">
        <v>3024</v>
      </c>
      <c r="L23" s="253">
        <v>1.3</v>
      </c>
      <c r="M23" s="254">
        <f t="shared" si="1"/>
        <v>1.3333333333333335</v>
      </c>
      <c r="N23" s="254">
        <f t="shared" si="3"/>
        <v>1.3</v>
      </c>
    </row>
    <row r="24" spans="1:14" x14ac:dyDescent="0.2">
      <c r="A24" s="252">
        <v>511</v>
      </c>
      <c r="B24" s="216" t="s">
        <v>3046</v>
      </c>
      <c r="C24" s="35" t="s">
        <v>3047</v>
      </c>
      <c r="D24" s="35" t="s">
        <v>3048</v>
      </c>
      <c r="E24" s="35" t="s">
        <v>3023</v>
      </c>
      <c r="F24" s="225">
        <v>3.0000000000000001E-5</v>
      </c>
      <c r="G24" s="253" t="s">
        <v>3024</v>
      </c>
      <c r="H24" s="253">
        <v>9.1E-4</v>
      </c>
      <c r="I24" s="254">
        <f t="shared" si="0"/>
        <v>8.7719298245614037E-4</v>
      </c>
      <c r="J24" s="254">
        <f t="shared" si="2"/>
        <v>8.8000000000000003E-4</v>
      </c>
      <c r="K24" s="253" t="s">
        <v>3024</v>
      </c>
      <c r="L24" s="253">
        <v>1.3</v>
      </c>
      <c r="M24" s="254">
        <f t="shared" si="1"/>
        <v>1.3333333333333335</v>
      </c>
      <c r="N24" s="254">
        <f t="shared" si="3"/>
        <v>1.3</v>
      </c>
    </row>
    <row r="25" spans="1:14" x14ac:dyDescent="0.2">
      <c r="A25" s="252">
        <v>511</v>
      </c>
      <c r="B25" s="216" t="s">
        <v>3049</v>
      </c>
      <c r="C25" s="35" t="s">
        <v>3050</v>
      </c>
      <c r="D25" s="35" t="s">
        <v>3051</v>
      </c>
      <c r="E25" s="35" t="s">
        <v>3023</v>
      </c>
      <c r="F25" s="225">
        <v>3.0000000000000001E-5</v>
      </c>
      <c r="G25" s="253" t="s">
        <v>3024</v>
      </c>
      <c r="H25" s="253">
        <v>9.1E-4</v>
      </c>
      <c r="I25" s="254">
        <f t="shared" si="0"/>
        <v>8.7719298245614037E-4</v>
      </c>
      <c r="J25" s="254">
        <f t="shared" si="2"/>
        <v>8.8000000000000003E-4</v>
      </c>
      <c r="K25" s="253" t="s">
        <v>3024</v>
      </c>
      <c r="L25" s="253">
        <v>1.3</v>
      </c>
      <c r="M25" s="254">
        <f t="shared" si="1"/>
        <v>1.3333333333333335</v>
      </c>
      <c r="N25" s="254">
        <f t="shared" si="3"/>
        <v>1.3</v>
      </c>
    </row>
    <row r="26" spans="1:14" x14ac:dyDescent="0.2">
      <c r="A26" s="252">
        <v>511</v>
      </c>
      <c r="B26" s="216" t="s">
        <v>3052</v>
      </c>
      <c r="C26" s="35" t="s">
        <v>3053</v>
      </c>
      <c r="D26" s="35" t="s">
        <v>3054</v>
      </c>
      <c r="E26" s="35" t="s">
        <v>3023</v>
      </c>
      <c r="F26" s="225">
        <v>5.0000000000000001E-3</v>
      </c>
      <c r="G26" s="253" t="s">
        <v>3024</v>
      </c>
      <c r="H26" s="253">
        <v>9.0999999999999997E-7</v>
      </c>
      <c r="I26" s="254">
        <f t="shared" si="0"/>
        <v>5.2631578947368422E-6</v>
      </c>
      <c r="J26" s="254">
        <f t="shared" si="2"/>
        <v>5.3000000000000001E-6</v>
      </c>
      <c r="K26" s="253" t="s">
        <v>3024</v>
      </c>
      <c r="L26" s="253">
        <v>1.2999999999999999E-3</v>
      </c>
      <c r="M26" s="254">
        <f t="shared" si="1"/>
        <v>8.0000000000000002E-3</v>
      </c>
      <c r="N26" s="254">
        <f t="shared" si="3"/>
        <v>8.0000000000000002E-3</v>
      </c>
    </row>
    <row r="27" spans="1:14" x14ac:dyDescent="0.2">
      <c r="A27" s="252">
        <v>511</v>
      </c>
      <c r="B27" s="216" t="s">
        <v>3055</v>
      </c>
      <c r="C27" s="35" t="s">
        <v>3056</v>
      </c>
      <c r="D27" s="35" t="s">
        <v>3057</v>
      </c>
      <c r="E27" s="35" t="s">
        <v>3023</v>
      </c>
      <c r="F27" s="225">
        <v>3.0000000000000001E-5</v>
      </c>
      <c r="G27" s="253" t="s">
        <v>3024</v>
      </c>
      <c r="H27" s="253">
        <v>9.1E-4</v>
      </c>
      <c r="I27" s="254">
        <f t="shared" si="0"/>
        <v>8.7719298245614037E-4</v>
      </c>
      <c r="J27" s="254">
        <f t="shared" si="2"/>
        <v>8.8000000000000003E-4</v>
      </c>
      <c r="K27" s="253" t="s">
        <v>3024</v>
      </c>
      <c r="L27" s="253">
        <v>1.3</v>
      </c>
      <c r="M27" s="254">
        <f t="shared" si="1"/>
        <v>1.3333333333333335</v>
      </c>
      <c r="N27" s="254">
        <f t="shared" si="3"/>
        <v>1.3</v>
      </c>
    </row>
    <row r="28" spans="1:14" x14ac:dyDescent="0.2">
      <c r="A28" s="252">
        <v>511</v>
      </c>
      <c r="B28" s="216" t="s">
        <v>3058</v>
      </c>
      <c r="C28" s="35" t="s">
        <v>3058</v>
      </c>
      <c r="D28" s="35" t="s">
        <v>3059</v>
      </c>
      <c r="E28" s="35" t="s">
        <v>3023</v>
      </c>
      <c r="F28" s="225">
        <v>1</v>
      </c>
      <c r="G28" s="253" t="s">
        <v>3024</v>
      </c>
      <c r="H28" s="253">
        <v>2.6000000000000001E-8</v>
      </c>
      <c r="I28" s="254">
        <f t="shared" si="0"/>
        <v>2.6315789473684208E-8</v>
      </c>
      <c r="J28" s="254">
        <f t="shared" si="2"/>
        <v>2.6000000000000001E-8</v>
      </c>
      <c r="K28" s="253" t="s">
        <v>3024</v>
      </c>
      <c r="L28" s="253">
        <v>4.0000000000000003E-5</v>
      </c>
      <c r="M28" s="254">
        <f t="shared" si="1"/>
        <v>4.0000000000000003E-5</v>
      </c>
      <c r="N28" s="254">
        <f t="shared" si="3"/>
        <v>4.0000000000000003E-5</v>
      </c>
    </row>
    <row r="29" spans="1:14" x14ac:dyDescent="0.2">
      <c r="A29" s="252">
        <v>520</v>
      </c>
      <c r="B29" s="255">
        <v>463</v>
      </c>
      <c r="C29" s="256" t="s">
        <v>3060</v>
      </c>
      <c r="D29" s="35" t="s">
        <v>3061</v>
      </c>
      <c r="E29" s="35" t="s">
        <v>3062</v>
      </c>
      <c r="F29" s="225">
        <v>2.9999999999999997E-4</v>
      </c>
      <c r="G29" s="253">
        <v>2.5999999999999998E-4</v>
      </c>
      <c r="H29" s="253">
        <v>2.5999999999999998E-4</v>
      </c>
      <c r="I29" s="254">
        <f t="shared" si="0"/>
        <v>8.7719298245614042E-5</v>
      </c>
      <c r="J29" s="254">
        <f t="shared" si="2"/>
        <v>8.7999999999999998E-5</v>
      </c>
      <c r="K29" s="253">
        <v>0.4</v>
      </c>
      <c r="L29" s="253">
        <v>0.4</v>
      </c>
      <c r="M29" s="254">
        <f t="shared" si="1"/>
        <v>0.13333333333333336</v>
      </c>
      <c r="N29" s="254">
        <f t="shared" si="3"/>
        <v>0.13</v>
      </c>
    </row>
    <row r="30" spans="1:14" x14ac:dyDescent="0.2">
      <c r="A30" s="252">
        <v>521</v>
      </c>
      <c r="B30" s="255">
        <v>464</v>
      </c>
      <c r="C30" s="256" t="s">
        <v>3063</v>
      </c>
      <c r="D30" s="35" t="s">
        <v>3064</v>
      </c>
      <c r="E30" s="35" t="s">
        <v>3062</v>
      </c>
      <c r="F30" s="225">
        <v>6.0000000000000001E-3</v>
      </c>
      <c r="G30" s="253">
        <v>8.7999999999999998E-5</v>
      </c>
      <c r="H30" s="253">
        <v>9.1000000000000003E-5</v>
      </c>
      <c r="I30" s="254">
        <f t="shared" si="0"/>
        <v>4.3859649122807014E-6</v>
      </c>
      <c r="J30" s="254">
        <f t="shared" si="2"/>
        <v>4.4000000000000002E-6</v>
      </c>
      <c r="K30" s="253">
        <v>0.13</v>
      </c>
      <c r="L30" s="253">
        <v>0.13</v>
      </c>
      <c r="M30" s="254">
        <f t="shared" si="1"/>
        <v>6.6666666666666671E-3</v>
      </c>
      <c r="N30" s="254">
        <f t="shared" si="3"/>
        <v>6.7000000000000002E-3</v>
      </c>
    </row>
    <row r="31" spans="1:14" x14ac:dyDescent="0.2">
      <c r="A31" s="252">
        <v>523</v>
      </c>
      <c r="B31" s="255">
        <v>466</v>
      </c>
      <c r="C31" s="256" t="s">
        <v>3065</v>
      </c>
      <c r="D31" s="35" t="s">
        <v>3066</v>
      </c>
      <c r="E31" s="35" t="s">
        <v>3062</v>
      </c>
      <c r="F31" s="225">
        <v>3.0000000000000001E-5</v>
      </c>
      <c r="G31" s="253">
        <v>8.8000000000000003E-4</v>
      </c>
      <c r="H31" s="253">
        <v>9.1E-4</v>
      </c>
      <c r="I31" s="254">
        <f t="shared" si="0"/>
        <v>8.7719298245614037E-4</v>
      </c>
      <c r="J31" s="254">
        <f t="shared" si="2"/>
        <v>8.8000000000000003E-4</v>
      </c>
      <c r="K31" s="253">
        <v>1.3</v>
      </c>
      <c r="L31" s="253">
        <v>1.3</v>
      </c>
      <c r="M31" s="254">
        <f t="shared" si="1"/>
        <v>1.3333333333333335</v>
      </c>
      <c r="N31" s="254">
        <f t="shared" si="3"/>
        <v>1.3</v>
      </c>
    </row>
    <row r="32" spans="1:14" x14ac:dyDescent="0.2">
      <c r="A32" s="252">
        <v>524</v>
      </c>
      <c r="B32" s="255">
        <v>467</v>
      </c>
      <c r="C32" s="256" t="s">
        <v>3067</v>
      </c>
      <c r="D32" s="35" t="s">
        <v>3068</v>
      </c>
      <c r="E32" s="35" t="s">
        <v>3062</v>
      </c>
      <c r="F32" s="225">
        <v>3.0000000000000001E-5</v>
      </c>
      <c r="G32" s="253">
        <v>8.8000000000000003E-4</v>
      </c>
      <c r="H32" s="253">
        <v>9.1E-4</v>
      </c>
      <c r="I32" s="254">
        <f t="shared" si="0"/>
        <v>8.7719298245614037E-4</v>
      </c>
      <c r="J32" s="254">
        <f t="shared" si="2"/>
        <v>8.8000000000000003E-4</v>
      </c>
      <c r="K32" s="253">
        <v>1.3</v>
      </c>
      <c r="L32" s="253">
        <v>1.3</v>
      </c>
      <c r="M32" s="254">
        <f t="shared" si="1"/>
        <v>1.3333333333333335</v>
      </c>
      <c r="N32" s="254">
        <f t="shared" si="3"/>
        <v>1.3</v>
      </c>
    </row>
    <row r="33" spans="1:14" x14ac:dyDescent="0.2">
      <c r="A33" s="252">
        <v>525</v>
      </c>
      <c r="B33" s="255">
        <v>468</v>
      </c>
      <c r="C33" s="256" t="s">
        <v>3069</v>
      </c>
      <c r="D33" s="35" t="s">
        <v>3070</v>
      </c>
      <c r="E33" s="35" t="s">
        <v>3062</v>
      </c>
      <c r="F33" s="225">
        <v>3.0000000000000001E-5</v>
      </c>
      <c r="G33" s="253">
        <v>8.8000000000000003E-4</v>
      </c>
      <c r="H33" s="253">
        <v>9.1E-4</v>
      </c>
      <c r="I33" s="254">
        <f t="shared" si="0"/>
        <v>8.7719298245614037E-4</v>
      </c>
      <c r="J33" s="254">
        <f t="shared" si="2"/>
        <v>8.8000000000000003E-4</v>
      </c>
      <c r="K33" s="253">
        <v>1.3</v>
      </c>
      <c r="L33" s="253">
        <v>1.3</v>
      </c>
      <c r="M33" s="254">
        <f t="shared" si="1"/>
        <v>1.3333333333333335</v>
      </c>
      <c r="N33" s="254">
        <f t="shared" si="3"/>
        <v>1.3</v>
      </c>
    </row>
    <row r="34" spans="1:14" x14ac:dyDescent="0.2">
      <c r="A34" s="252">
        <v>526</v>
      </c>
      <c r="B34" s="255">
        <v>469</v>
      </c>
      <c r="C34" s="256" t="s">
        <v>3071</v>
      </c>
      <c r="D34" s="35" t="s">
        <v>3072</v>
      </c>
      <c r="E34" s="35" t="s">
        <v>3062</v>
      </c>
      <c r="F34" s="225">
        <v>3.0000000000000001E-5</v>
      </c>
      <c r="G34" s="253">
        <v>8.8000000000000003E-4</v>
      </c>
      <c r="H34" s="253">
        <v>9.1E-4</v>
      </c>
      <c r="I34" s="254">
        <f t="shared" si="0"/>
        <v>8.7719298245614037E-4</v>
      </c>
      <c r="J34" s="254">
        <f t="shared" si="2"/>
        <v>8.8000000000000003E-4</v>
      </c>
      <c r="K34" s="253">
        <v>1.3</v>
      </c>
      <c r="L34" s="253">
        <v>1.3</v>
      </c>
      <c r="M34" s="254">
        <f t="shared" si="1"/>
        <v>1.3333333333333335</v>
      </c>
      <c r="N34" s="254">
        <f t="shared" si="3"/>
        <v>1.3</v>
      </c>
    </row>
    <row r="35" spans="1:14" x14ac:dyDescent="0.2">
      <c r="A35" s="252">
        <v>527</v>
      </c>
      <c r="B35" s="255">
        <v>470</v>
      </c>
      <c r="C35" s="256" t="s">
        <v>3073</v>
      </c>
      <c r="D35" s="35" t="s">
        <v>3074</v>
      </c>
      <c r="E35" s="35" t="s">
        <v>3062</v>
      </c>
      <c r="F35" s="225">
        <v>0.05</v>
      </c>
      <c r="G35" s="253">
        <v>2.6E-7</v>
      </c>
      <c r="H35" s="253">
        <v>2.6E-7</v>
      </c>
      <c r="I35" s="254">
        <f t="shared" si="0"/>
        <v>5.2631578947368416E-7</v>
      </c>
      <c r="J35" s="254">
        <f t="shared" si="2"/>
        <v>5.3000000000000001E-7</v>
      </c>
      <c r="K35" s="253">
        <v>4.0000000000000002E-4</v>
      </c>
      <c r="L35" s="253">
        <v>4.0000000000000002E-4</v>
      </c>
      <c r="M35" s="254">
        <f t="shared" si="1"/>
        <v>8.0000000000000004E-4</v>
      </c>
      <c r="N35" s="254">
        <f t="shared" si="3"/>
        <v>8.0000000000000004E-4</v>
      </c>
    </row>
    <row r="36" spans="1:14" x14ac:dyDescent="0.2">
      <c r="A36" s="252">
        <v>531</v>
      </c>
      <c r="B36" s="255">
        <v>474</v>
      </c>
      <c r="C36" s="256" t="s">
        <v>3075</v>
      </c>
      <c r="D36" s="35" t="s">
        <v>3076</v>
      </c>
      <c r="E36" s="35" t="s">
        <v>3062</v>
      </c>
      <c r="F36" s="225">
        <v>3.0000000000000001E-5</v>
      </c>
      <c r="G36" s="253">
        <v>8.8000000000000003E-4</v>
      </c>
      <c r="H36" s="253">
        <v>9.1E-4</v>
      </c>
      <c r="I36" s="254">
        <f t="shared" si="0"/>
        <v>8.7719298245614037E-4</v>
      </c>
      <c r="J36" s="254">
        <f t="shared" si="2"/>
        <v>8.8000000000000003E-4</v>
      </c>
      <c r="K36" s="253">
        <v>1.3</v>
      </c>
      <c r="L36" s="253">
        <v>1.3</v>
      </c>
      <c r="M36" s="254">
        <f t="shared" si="1"/>
        <v>1.3333333333333335</v>
      </c>
      <c r="N36" s="254">
        <f t="shared" si="3"/>
        <v>1.3</v>
      </c>
    </row>
    <row r="37" spans="1:14" x14ac:dyDescent="0.2">
      <c r="A37" s="252">
        <v>532</v>
      </c>
      <c r="B37" s="255">
        <v>475</v>
      </c>
      <c r="C37" s="256" t="s">
        <v>3077</v>
      </c>
      <c r="D37" s="35" t="s">
        <v>3078</v>
      </c>
      <c r="E37" s="35" t="s">
        <v>3062</v>
      </c>
      <c r="F37" s="225">
        <v>3.0000000000000001E-5</v>
      </c>
      <c r="G37" s="253">
        <v>8.8000000000000003E-4</v>
      </c>
      <c r="H37" s="253">
        <v>9.1E-4</v>
      </c>
      <c r="I37" s="254">
        <f t="shared" si="0"/>
        <v>8.7719298245614037E-4</v>
      </c>
      <c r="J37" s="254">
        <f t="shared" si="2"/>
        <v>8.8000000000000003E-4</v>
      </c>
      <c r="K37" s="253">
        <v>1.3</v>
      </c>
      <c r="L37" s="253">
        <v>1.3</v>
      </c>
      <c r="M37" s="254">
        <f t="shared" si="1"/>
        <v>1.3333333333333335</v>
      </c>
      <c r="N37" s="254">
        <f t="shared" si="3"/>
        <v>1.3</v>
      </c>
    </row>
    <row r="38" spans="1:14" x14ac:dyDescent="0.2">
      <c r="A38" s="252">
        <v>533</v>
      </c>
      <c r="B38" s="255">
        <v>476</v>
      </c>
      <c r="C38" s="256" t="s">
        <v>3079</v>
      </c>
      <c r="D38" s="35" t="s">
        <v>3080</v>
      </c>
      <c r="E38" s="35" t="s">
        <v>3062</v>
      </c>
      <c r="F38" s="225">
        <v>3.0000000000000001E-5</v>
      </c>
      <c r="G38" s="253">
        <v>8.8000000000000003E-4</v>
      </c>
      <c r="H38" s="253">
        <v>9.1E-4</v>
      </c>
      <c r="I38" s="254">
        <f t="shared" si="0"/>
        <v>8.7719298245614037E-4</v>
      </c>
      <c r="J38" s="254">
        <f t="shared" si="2"/>
        <v>8.8000000000000003E-4</v>
      </c>
      <c r="K38" s="253">
        <v>1.3</v>
      </c>
      <c r="L38" s="253">
        <v>1.3</v>
      </c>
      <c r="M38" s="254">
        <f t="shared" si="1"/>
        <v>1.3333333333333335</v>
      </c>
      <c r="N38" s="254">
        <f t="shared" si="3"/>
        <v>1.3</v>
      </c>
    </row>
    <row r="39" spans="1:14" x14ac:dyDescent="0.2">
      <c r="A39" s="252">
        <v>534</v>
      </c>
      <c r="B39" s="255">
        <v>477</v>
      </c>
      <c r="C39" s="256" t="s">
        <v>3081</v>
      </c>
      <c r="D39" s="35" t="s">
        <v>3082</v>
      </c>
      <c r="E39" s="35" t="s">
        <v>3062</v>
      </c>
      <c r="F39" s="225">
        <v>5.0000000000000001E-3</v>
      </c>
      <c r="G39" s="253">
        <v>8.8000000000000004E-7</v>
      </c>
      <c r="H39" s="253">
        <v>9.0999999999999997E-7</v>
      </c>
      <c r="I39" s="254">
        <f t="shared" si="0"/>
        <v>5.2631578947368422E-6</v>
      </c>
      <c r="J39" s="254">
        <f t="shared" si="2"/>
        <v>5.3000000000000001E-6</v>
      </c>
      <c r="K39" s="253">
        <v>1.2999999999999999E-3</v>
      </c>
      <c r="L39" s="253">
        <v>1.2999999999999999E-3</v>
      </c>
      <c r="M39" s="254">
        <f t="shared" si="1"/>
        <v>8.0000000000000002E-3</v>
      </c>
      <c r="N39" s="254">
        <f t="shared" si="3"/>
        <v>8.0000000000000002E-3</v>
      </c>
    </row>
    <row r="40" spans="1:14" x14ac:dyDescent="0.2">
      <c r="A40" s="252">
        <v>538</v>
      </c>
      <c r="B40" s="255">
        <v>481</v>
      </c>
      <c r="C40" s="256" t="s">
        <v>3083</v>
      </c>
      <c r="D40" s="35" t="s">
        <v>3084</v>
      </c>
      <c r="E40" s="35" t="s">
        <v>3062</v>
      </c>
      <c r="F40" s="225">
        <v>3.0000000000000001E-5</v>
      </c>
      <c r="G40" s="253">
        <v>8.8000000000000003E-4</v>
      </c>
      <c r="H40" s="253">
        <v>9.1E-4</v>
      </c>
      <c r="I40" s="254">
        <f t="shared" si="0"/>
        <v>8.7719298245614037E-4</v>
      </c>
      <c r="J40" s="254">
        <f t="shared" si="2"/>
        <v>8.8000000000000003E-4</v>
      </c>
      <c r="K40" s="253">
        <v>1.3</v>
      </c>
      <c r="L40" s="253">
        <v>1.3</v>
      </c>
      <c r="M40" s="254">
        <f t="shared" si="1"/>
        <v>1.3333333333333335</v>
      </c>
      <c r="N40" s="254">
        <f t="shared" si="3"/>
        <v>1.3</v>
      </c>
    </row>
    <row r="41" spans="1:14" x14ac:dyDescent="0.2">
      <c r="A41" s="252">
        <v>542</v>
      </c>
      <c r="B41" s="255">
        <v>645</v>
      </c>
      <c r="C41" s="256">
        <v>645</v>
      </c>
      <c r="D41" s="257" t="s">
        <v>1418</v>
      </c>
      <c r="E41" s="35" t="s">
        <v>3062</v>
      </c>
      <c r="F41" s="225">
        <v>1</v>
      </c>
      <c r="G41" s="253">
        <v>2.6000000000000001E-8</v>
      </c>
      <c r="H41" s="253">
        <v>2.6000000000000001E-8</v>
      </c>
      <c r="I41" s="254">
        <f t="shared" si="0"/>
        <v>2.6315789473684208E-8</v>
      </c>
      <c r="J41" s="254">
        <f t="shared" si="2"/>
        <v>2.6000000000000001E-8</v>
      </c>
      <c r="K41" s="253">
        <v>4.0000000000000003E-5</v>
      </c>
      <c r="L41" s="253">
        <v>4.0000000000000003E-5</v>
      </c>
      <c r="M41" s="254">
        <f t="shared" si="1"/>
        <v>4.0000000000000003E-5</v>
      </c>
      <c r="N41" s="254">
        <f t="shared" si="3"/>
        <v>4.0000000000000003E-5</v>
      </c>
    </row>
    <row r="42" spans="1:14" x14ac:dyDescent="0.2">
      <c r="A42" s="252">
        <v>543</v>
      </c>
      <c r="B42" s="216" t="s">
        <v>153</v>
      </c>
      <c r="C42" s="257" t="s">
        <v>153</v>
      </c>
      <c r="D42" s="257" t="s">
        <v>154</v>
      </c>
      <c r="E42" s="35" t="s">
        <v>3085</v>
      </c>
      <c r="F42" s="201">
        <v>1</v>
      </c>
      <c r="G42" s="253" t="s">
        <v>3024</v>
      </c>
      <c r="H42" s="253">
        <v>2.6000000000000001E-8</v>
      </c>
      <c r="I42" s="254">
        <f t="shared" si="0"/>
        <v>2.6315789473684208E-8</v>
      </c>
      <c r="J42" s="254">
        <f t="shared" si="2"/>
        <v>2.6000000000000001E-8</v>
      </c>
      <c r="K42" s="253" t="s">
        <v>3024</v>
      </c>
      <c r="L42" s="253">
        <v>4.0000000000000003E-5</v>
      </c>
      <c r="M42" s="254">
        <f t="shared" si="1"/>
        <v>4.0000000000000003E-5</v>
      </c>
      <c r="N42" s="254">
        <f t="shared" si="3"/>
        <v>4.0000000000000003E-5</v>
      </c>
    </row>
    <row r="43" spans="1:14" x14ac:dyDescent="0.2">
      <c r="A43" s="252">
        <v>544</v>
      </c>
      <c r="B43" s="216" t="s">
        <v>3086</v>
      </c>
      <c r="C43" s="35" t="s">
        <v>3087</v>
      </c>
      <c r="D43" s="35" t="s">
        <v>3088</v>
      </c>
      <c r="E43" s="35" t="s">
        <v>3085</v>
      </c>
      <c r="F43" s="201">
        <v>1</v>
      </c>
      <c r="G43" s="253" t="s">
        <v>3024</v>
      </c>
      <c r="H43" s="253">
        <v>2.6000000000000001E-8</v>
      </c>
      <c r="I43" s="254">
        <f t="shared" si="0"/>
        <v>2.6315789473684208E-8</v>
      </c>
      <c r="J43" s="254">
        <f t="shared" si="2"/>
        <v>2.6000000000000001E-8</v>
      </c>
      <c r="K43" s="253" t="s">
        <v>3024</v>
      </c>
      <c r="L43" s="253">
        <v>4.0000000000000003E-5</v>
      </c>
      <c r="M43" s="254">
        <f t="shared" si="1"/>
        <v>4.0000000000000003E-5</v>
      </c>
      <c r="N43" s="254">
        <f t="shared" si="3"/>
        <v>4.0000000000000003E-5</v>
      </c>
    </row>
    <row r="44" spans="1:14" x14ac:dyDescent="0.2">
      <c r="A44" s="252">
        <v>545</v>
      </c>
      <c r="B44" s="216" t="s">
        <v>3089</v>
      </c>
      <c r="C44" s="35" t="s">
        <v>3090</v>
      </c>
      <c r="D44" s="35" t="s">
        <v>3091</v>
      </c>
      <c r="E44" s="35" t="s">
        <v>3085</v>
      </c>
      <c r="F44" s="201">
        <v>0.4</v>
      </c>
      <c r="G44" s="253" t="s">
        <v>3024</v>
      </c>
      <c r="H44" s="253">
        <v>2.6000000000000001E-8</v>
      </c>
      <c r="I44" s="254">
        <f t="shared" si="0"/>
        <v>6.578947368421052E-8</v>
      </c>
      <c r="J44" s="254">
        <f t="shared" si="2"/>
        <v>6.5999999999999995E-8</v>
      </c>
      <c r="K44" s="253" t="s">
        <v>3024</v>
      </c>
      <c r="L44" s="253">
        <v>4.0000000000000003E-5</v>
      </c>
      <c r="M44" s="254">
        <f t="shared" si="1"/>
        <v>1E-4</v>
      </c>
      <c r="N44" s="254">
        <f t="shared" si="3"/>
        <v>1E-4</v>
      </c>
    </row>
    <row r="45" spans="1:14" x14ac:dyDescent="0.2">
      <c r="A45" s="252">
        <v>546</v>
      </c>
      <c r="B45" s="216" t="s">
        <v>3092</v>
      </c>
      <c r="C45" s="35" t="s">
        <v>3093</v>
      </c>
      <c r="D45" s="35" t="s">
        <v>3094</v>
      </c>
      <c r="E45" s="35" t="s">
        <v>3085</v>
      </c>
      <c r="F45" s="201">
        <v>0.09</v>
      </c>
      <c r="G45" s="253" t="s">
        <v>3024</v>
      </c>
      <c r="H45" s="253">
        <v>2.6E-7</v>
      </c>
      <c r="I45" s="254">
        <f t="shared" si="0"/>
        <v>2.9239766081871344E-7</v>
      </c>
      <c r="J45" s="254">
        <f t="shared" si="2"/>
        <v>2.8999999999999998E-7</v>
      </c>
      <c r="K45" s="253" t="s">
        <v>3024</v>
      </c>
      <c r="L45" s="253">
        <v>4.0000000000000002E-4</v>
      </c>
      <c r="M45" s="254">
        <f t="shared" si="1"/>
        <v>4.4444444444444452E-4</v>
      </c>
      <c r="N45" s="254">
        <f t="shared" si="3"/>
        <v>4.4000000000000002E-4</v>
      </c>
    </row>
    <row r="46" spans="1:14" x14ac:dyDescent="0.2">
      <c r="A46" s="252">
        <v>547</v>
      </c>
      <c r="B46" s="216" t="s">
        <v>3095</v>
      </c>
      <c r="C46" s="35" t="s">
        <v>3096</v>
      </c>
      <c r="D46" s="35" t="s">
        <v>3097</v>
      </c>
      <c r="E46" s="35" t="s">
        <v>3085</v>
      </c>
      <c r="F46" s="201">
        <v>7.0000000000000007E-2</v>
      </c>
      <c r="G46" s="253" t="s">
        <v>3024</v>
      </c>
      <c r="H46" s="253">
        <v>2.6E-7</v>
      </c>
      <c r="I46" s="254">
        <f t="shared" si="0"/>
        <v>3.759398496240601E-7</v>
      </c>
      <c r="J46" s="254">
        <f t="shared" si="2"/>
        <v>3.8000000000000001E-7</v>
      </c>
      <c r="K46" s="253" t="s">
        <v>3024</v>
      </c>
      <c r="L46" s="253">
        <v>4.0000000000000002E-4</v>
      </c>
      <c r="M46" s="254">
        <f t="shared" si="1"/>
        <v>5.7142857142857147E-4</v>
      </c>
      <c r="N46" s="254">
        <f t="shared" si="3"/>
        <v>5.6999999999999998E-4</v>
      </c>
    </row>
    <row r="47" spans="1:14" x14ac:dyDescent="0.2">
      <c r="A47" s="252">
        <v>548</v>
      </c>
      <c r="B47" s="216" t="s">
        <v>3098</v>
      </c>
      <c r="C47" s="35" t="s">
        <v>3099</v>
      </c>
      <c r="D47" s="35" t="s">
        <v>3100</v>
      </c>
      <c r="E47" s="35" t="s">
        <v>3085</v>
      </c>
      <c r="F47" s="201">
        <v>0.05</v>
      </c>
      <c r="G47" s="253" t="s">
        <v>3024</v>
      </c>
      <c r="H47" s="253">
        <v>2.6E-7</v>
      </c>
      <c r="I47" s="254">
        <f t="shared" si="0"/>
        <v>5.2631578947368416E-7</v>
      </c>
      <c r="J47" s="254">
        <f t="shared" si="2"/>
        <v>5.3000000000000001E-7</v>
      </c>
      <c r="K47" s="253" t="s">
        <v>3024</v>
      </c>
      <c r="L47" s="253">
        <v>4.0000000000000002E-4</v>
      </c>
      <c r="M47" s="254">
        <f t="shared" si="1"/>
        <v>8.0000000000000004E-4</v>
      </c>
      <c r="N47" s="254">
        <f t="shared" si="3"/>
        <v>8.0000000000000004E-4</v>
      </c>
    </row>
    <row r="48" spans="1:14" x14ac:dyDescent="0.2">
      <c r="A48" s="252">
        <v>549</v>
      </c>
      <c r="B48" s="216" t="s">
        <v>3101</v>
      </c>
      <c r="C48" s="35" t="s">
        <v>3102</v>
      </c>
      <c r="D48" s="35" t="s">
        <v>3103</v>
      </c>
      <c r="E48" s="35" t="s">
        <v>3085</v>
      </c>
      <c r="F48" s="201">
        <v>0.05</v>
      </c>
      <c r="G48" s="253" t="s">
        <v>3024</v>
      </c>
      <c r="H48" s="253">
        <v>2.6000000000000001E-6</v>
      </c>
      <c r="I48" s="254">
        <f t="shared" ref="I48:I77" si="4">0.000001/($E$12*F48)</f>
        <v>5.2631578947368416E-7</v>
      </c>
      <c r="J48" s="254">
        <f t="shared" si="2"/>
        <v>5.3000000000000001E-7</v>
      </c>
      <c r="K48" s="253" t="s">
        <v>3024</v>
      </c>
      <c r="L48" s="253">
        <v>4.0000000000000001E-3</v>
      </c>
      <c r="M48" s="254">
        <f t="shared" ref="M48:M77" si="5">$F$12/F48</f>
        <v>8.0000000000000004E-4</v>
      </c>
      <c r="N48" s="254">
        <f t="shared" si="3"/>
        <v>8.0000000000000004E-4</v>
      </c>
    </row>
    <row r="49" spans="1:14" x14ac:dyDescent="0.2">
      <c r="A49" s="252">
        <v>550</v>
      </c>
      <c r="B49" s="216" t="s">
        <v>3104</v>
      </c>
      <c r="C49" s="35" t="s">
        <v>3105</v>
      </c>
      <c r="D49" s="35" t="s">
        <v>3106</v>
      </c>
      <c r="E49" s="35" t="s">
        <v>3085</v>
      </c>
      <c r="F49" s="201">
        <v>1E-3</v>
      </c>
      <c r="G49" s="253" t="s">
        <v>3024</v>
      </c>
      <c r="H49" s="253">
        <v>9.1000000000000003E-5</v>
      </c>
      <c r="I49" s="254">
        <f t="shared" si="4"/>
        <v>2.6315789473684209E-5</v>
      </c>
      <c r="J49" s="254">
        <f t="shared" si="2"/>
        <v>2.5999999999999998E-5</v>
      </c>
      <c r="K49" s="253" t="s">
        <v>3024</v>
      </c>
      <c r="L49" s="253">
        <v>0.13</v>
      </c>
      <c r="M49" s="254">
        <f t="shared" si="5"/>
        <v>0.04</v>
      </c>
      <c r="N49" s="254">
        <f t="shared" si="3"/>
        <v>0.04</v>
      </c>
    </row>
    <row r="50" spans="1:14" x14ac:dyDescent="0.2">
      <c r="A50" s="252">
        <v>551</v>
      </c>
      <c r="B50" s="216" t="s">
        <v>3107</v>
      </c>
      <c r="C50" s="35" t="s">
        <v>3108</v>
      </c>
      <c r="D50" s="35" t="s">
        <v>3109</v>
      </c>
      <c r="E50" s="35" t="s">
        <v>3085</v>
      </c>
      <c r="F50" s="201">
        <v>0.09</v>
      </c>
      <c r="G50" s="253" t="s">
        <v>3024</v>
      </c>
      <c r="H50" s="253">
        <v>2.6E-7</v>
      </c>
      <c r="I50" s="254">
        <f t="shared" si="4"/>
        <v>2.9239766081871344E-7</v>
      </c>
      <c r="J50" s="254">
        <f t="shared" si="2"/>
        <v>2.8999999999999998E-7</v>
      </c>
      <c r="K50" s="253" t="s">
        <v>3024</v>
      </c>
      <c r="L50" s="253">
        <v>4.0000000000000002E-4</v>
      </c>
      <c r="M50" s="254">
        <f t="shared" si="5"/>
        <v>4.4444444444444452E-4</v>
      </c>
      <c r="N50" s="254">
        <f t="shared" si="3"/>
        <v>4.4000000000000002E-4</v>
      </c>
    </row>
    <row r="51" spans="1:14" x14ac:dyDescent="0.2">
      <c r="A51" s="252">
        <v>552</v>
      </c>
      <c r="B51" s="216" t="s">
        <v>3110</v>
      </c>
      <c r="C51" s="35" t="s">
        <v>3111</v>
      </c>
      <c r="D51" s="35" t="s">
        <v>3112</v>
      </c>
      <c r="E51" s="35" t="s">
        <v>3085</v>
      </c>
      <c r="F51" s="201">
        <v>0.2</v>
      </c>
      <c r="G51" s="253" t="s">
        <v>3024</v>
      </c>
      <c r="H51" s="253">
        <v>2.6E-7</v>
      </c>
      <c r="I51" s="254">
        <f t="shared" si="4"/>
        <v>1.3157894736842104E-7</v>
      </c>
      <c r="J51" s="254">
        <f t="shared" si="2"/>
        <v>1.3E-7</v>
      </c>
      <c r="K51" s="253" t="s">
        <v>3024</v>
      </c>
      <c r="L51" s="253">
        <v>4.0000000000000002E-4</v>
      </c>
      <c r="M51" s="254">
        <f t="shared" si="5"/>
        <v>2.0000000000000001E-4</v>
      </c>
      <c r="N51" s="254">
        <f t="shared" si="3"/>
        <v>2.0000000000000001E-4</v>
      </c>
    </row>
    <row r="52" spans="1:14" x14ac:dyDescent="0.2">
      <c r="A52" s="252">
        <v>553</v>
      </c>
      <c r="B52" s="216" t="s">
        <v>3113</v>
      </c>
      <c r="C52" s="35" t="s">
        <v>3114</v>
      </c>
      <c r="D52" s="35" t="s">
        <v>3115</v>
      </c>
      <c r="E52" s="35" t="s">
        <v>3085</v>
      </c>
      <c r="F52" s="201">
        <v>0.1</v>
      </c>
      <c r="G52" s="253" t="s">
        <v>3024</v>
      </c>
      <c r="H52" s="253">
        <v>2.6E-7</v>
      </c>
      <c r="I52" s="254">
        <f t="shared" si="4"/>
        <v>2.6315789473684208E-7</v>
      </c>
      <c r="J52" s="254">
        <f t="shared" si="2"/>
        <v>2.6E-7</v>
      </c>
      <c r="K52" s="253" t="s">
        <v>3024</v>
      </c>
      <c r="L52" s="253">
        <v>4.0000000000000002E-4</v>
      </c>
      <c r="M52" s="254">
        <f t="shared" si="5"/>
        <v>4.0000000000000002E-4</v>
      </c>
      <c r="N52" s="254">
        <f t="shared" si="3"/>
        <v>4.0000000000000002E-4</v>
      </c>
    </row>
    <row r="53" spans="1:14" x14ac:dyDescent="0.2">
      <c r="A53" s="252">
        <v>554</v>
      </c>
      <c r="B53" s="216" t="s">
        <v>3116</v>
      </c>
      <c r="C53" s="35" t="s">
        <v>3117</v>
      </c>
      <c r="D53" s="35" t="s">
        <v>3118</v>
      </c>
      <c r="E53" s="35" t="s">
        <v>3085</v>
      </c>
      <c r="F53" s="201">
        <v>0.02</v>
      </c>
      <c r="G53" s="253" t="s">
        <v>3024</v>
      </c>
      <c r="H53" s="253">
        <v>2.6000000000000001E-6</v>
      </c>
      <c r="I53" s="254">
        <f t="shared" si="4"/>
        <v>1.3157894736842106E-6</v>
      </c>
      <c r="J53" s="254">
        <f t="shared" si="2"/>
        <v>1.3E-6</v>
      </c>
      <c r="K53" s="253" t="s">
        <v>3024</v>
      </c>
      <c r="L53" s="253">
        <v>4.0000000000000001E-3</v>
      </c>
      <c r="M53" s="254">
        <f t="shared" si="5"/>
        <v>2E-3</v>
      </c>
      <c r="N53" s="254">
        <f t="shared" si="3"/>
        <v>2E-3</v>
      </c>
    </row>
    <row r="54" spans="1:14" x14ac:dyDescent="0.2">
      <c r="A54" s="252">
        <v>555</v>
      </c>
      <c r="B54" s="216" t="s">
        <v>3119</v>
      </c>
      <c r="C54" s="35" t="s">
        <v>3120</v>
      </c>
      <c r="D54" s="35" t="s">
        <v>3121</v>
      </c>
      <c r="E54" s="35" t="s">
        <v>3085</v>
      </c>
      <c r="F54" s="201">
        <v>0.1</v>
      </c>
      <c r="G54" s="253" t="s">
        <v>3024</v>
      </c>
      <c r="H54" s="253">
        <v>2.6000000000000001E-6</v>
      </c>
      <c r="I54" s="254">
        <f t="shared" si="4"/>
        <v>2.6315789473684208E-7</v>
      </c>
      <c r="J54" s="254">
        <f t="shared" si="2"/>
        <v>2.6E-7</v>
      </c>
      <c r="K54" s="253" t="s">
        <v>3024</v>
      </c>
      <c r="L54" s="253">
        <v>4.0000000000000001E-3</v>
      </c>
      <c r="M54" s="254">
        <f t="shared" si="5"/>
        <v>4.0000000000000002E-4</v>
      </c>
      <c r="N54" s="254">
        <f t="shared" si="3"/>
        <v>4.0000000000000002E-4</v>
      </c>
    </row>
    <row r="55" spans="1:14" x14ac:dyDescent="0.2">
      <c r="A55" s="252">
        <v>556</v>
      </c>
      <c r="B55" s="216" t="s">
        <v>3122</v>
      </c>
      <c r="C55" s="35" t="s">
        <v>3123</v>
      </c>
      <c r="D55" s="35" t="s">
        <v>3124</v>
      </c>
      <c r="E55" s="35" t="s">
        <v>3085</v>
      </c>
      <c r="F55" s="201">
        <v>2E-3</v>
      </c>
      <c r="G55" s="253" t="s">
        <v>3024</v>
      </c>
      <c r="H55" s="253">
        <v>9.1000000000000003E-5</v>
      </c>
      <c r="I55" s="254">
        <f t="shared" si="4"/>
        <v>1.3157894736842104E-5</v>
      </c>
      <c r="J55" s="254">
        <f t="shared" si="2"/>
        <v>1.2999999999999999E-5</v>
      </c>
      <c r="K55" s="253" t="s">
        <v>3024</v>
      </c>
      <c r="L55" s="253">
        <v>0.13</v>
      </c>
      <c r="M55" s="254">
        <f t="shared" si="5"/>
        <v>0.02</v>
      </c>
      <c r="N55" s="254">
        <f t="shared" si="3"/>
        <v>0.02</v>
      </c>
    </row>
    <row r="56" spans="1:14" x14ac:dyDescent="0.2">
      <c r="A56" s="252">
        <v>556</v>
      </c>
      <c r="B56" s="216" t="s">
        <v>3125</v>
      </c>
      <c r="C56" s="35" t="s">
        <v>3126</v>
      </c>
      <c r="D56" s="35" t="s">
        <v>3127</v>
      </c>
      <c r="E56" s="35" t="s">
        <v>3085</v>
      </c>
      <c r="F56" s="201">
        <v>7.0000000000000007E-2</v>
      </c>
      <c r="G56" s="253" t="s">
        <v>3024</v>
      </c>
      <c r="H56" s="253">
        <v>2.6E-7</v>
      </c>
      <c r="I56" s="254">
        <f t="shared" si="4"/>
        <v>3.759398496240601E-7</v>
      </c>
      <c r="J56" s="254">
        <f t="shared" si="2"/>
        <v>3.8000000000000001E-7</v>
      </c>
      <c r="K56" s="253" t="s">
        <v>3024</v>
      </c>
      <c r="L56" s="253">
        <v>4.0000000000000002E-4</v>
      </c>
      <c r="M56" s="254">
        <f t="shared" si="5"/>
        <v>5.7142857142857147E-4</v>
      </c>
      <c r="N56" s="254">
        <f t="shared" si="3"/>
        <v>5.6999999999999998E-4</v>
      </c>
    </row>
    <row r="57" spans="1:14" x14ac:dyDescent="0.2">
      <c r="A57" s="252">
        <v>556</v>
      </c>
      <c r="B57" s="216" t="s">
        <v>3128</v>
      </c>
      <c r="C57" s="35" t="s">
        <v>3129</v>
      </c>
      <c r="D57" s="35" t="s">
        <v>3130</v>
      </c>
      <c r="E57" s="35" t="s">
        <v>3085</v>
      </c>
      <c r="F57" s="201">
        <v>0.01</v>
      </c>
      <c r="G57" s="253" t="s">
        <v>3024</v>
      </c>
      <c r="H57" s="253">
        <v>9.0999999999999997E-7</v>
      </c>
      <c r="I57" s="254">
        <f t="shared" si="4"/>
        <v>2.6315789473684211E-6</v>
      </c>
      <c r="J57" s="254">
        <f t="shared" si="2"/>
        <v>2.6000000000000001E-6</v>
      </c>
      <c r="K57" s="253" t="s">
        <v>3024</v>
      </c>
      <c r="L57" s="253">
        <v>1.2999999999999999E-3</v>
      </c>
      <c r="M57" s="254">
        <f t="shared" si="5"/>
        <v>4.0000000000000001E-3</v>
      </c>
      <c r="N57" s="254">
        <f t="shared" si="3"/>
        <v>4.0000000000000001E-3</v>
      </c>
    </row>
    <row r="58" spans="1:14" x14ac:dyDescent="0.2">
      <c r="A58" s="252">
        <v>556</v>
      </c>
      <c r="B58" s="216" t="s">
        <v>3131</v>
      </c>
      <c r="C58" s="35" t="s">
        <v>3132</v>
      </c>
      <c r="D58" s="35" t="s">
        <v>3133</v>
      </c>
      <c r="E58" s="35" t="s">
        <v>3085</v>
      </c>
      <c r="F58" s="201">
        <v>0.1</v>
      </c>
      <c r="G58" s="253" t="s">
        <v>3024</v>
      </c>
      <c r="H58" s="253">
        <v>9.0999999999999994E-8</v>
      </c>
      <c r="I58" s="254">
        <f t="shared" si="4"/>
        <v>2.6315789473684208E-7</v>
      </c>
      <c r="J58" s="254">
        <f t="shared" si="2"/>
        <v>2.6E-7</v>
      </c>
      <c r="K58" s="253" t="s">
        <v>3024</v>
      </c>
      <c r="L58" s="253">
        <v>1.2999999999999999E-4</v>
      </c>
      <c r="M58" s="254">
        <f t="shared" si="5"/>
        <v>4.0000000000000002E-4</v>
      </c>
      <c r="N58" s="254">
        <f t="shared" si="3"/>
        <v>4.0000000000000002E-4</v>
      </c>
    </row>
    <row r="59" spans="1:14" x14ac:dyDescent="0.2">
      <c r="A59" s="252">
        <v>556</v>
      </c>
      <c r="B59" s="216" t="s">
        <v>3134</v>
      </c>
      <c r="C59" s="35" t="s">
        <v>3135</v>
      </c>
      <c r="D59" s="35" t="s">
        <v>3136</v>
      </c>
      <c r="E59" s="35" t="s">
        <v>3085</v>
      </c>
      <c r="F59" s="201">
        <v>0.3</v>
      </c>
      <c r="G59" s="253" t="s">
        <v>3024</v>
      </c>
      <c r="H59" s="253">
        <v>2.6E-7</v>
      </c>
      <c r="I59" s="254">
        <f t="shared" si="4"/>
        <v>8.7719298245614026E-8</v>
      </c>
      <c r="J59" s="254">
        <f t="shared" si="2"/>
        <v>8.7999999999999994E-8</v>
      </c>
      <c r="K59" s="253" t="s">
        <v>3024</v>
      </c>
      <c r="L59" s="253">
        <v>4.0000000000000002E-4</v>
      </c>
      <c r="M59" s="254">
        <f t="shared" si="5"/>
        <v>1.3333333333333334E-4</v>
      </c>
      <c r="N59" s="254">
        <f t="shared" si="3"/>
        <v>1.2999999999999999E-4</v>
      </c>
    </row>
    <row r="60" spans="1:14" x14ac:dyDescent="0.2">
      <c r="A60" s="252">
        <v>557</v>
      </c>
      <c r="B60" s="255">
        <v>646</v>
      </c>
      <c r="C60" s="256">
        <v>646</v>
      </c>
      <c r="D60" s="257" t="s">
        <v>1420</v>
      </c>
      <c r="E60" s="35" t="s">
        <v>3137</v>
      </c>
      <c r="F60" s="225">
        <v>1</v>
      </c>
      <c r="G60" s="253">
        <v>2.6000000000000001E-8</v>
      </c>
      <c r="H60" s="253">
        <v>2.6000000000000001E-8</v>
      </c>
      <c r="I60" s="254">
        <f t="shared" si="4"/>
        <v>2.6315789473684208E-8</v>
      </c>
      <c r="J60" s="254">
        <f t="shared" si="2"/>
        <v>2.6000000000000001E-8</v>
      </c>
      <c r="K60" s="253">
        <v>4.0000000000000003E-5</v>
      </c>
      <c r="L60" s="253">
        <v>4.0000000000000003E-5</v>
      </c>
      <c r="M60" s="254">
        <f t="shared" si="5"/>
        <v>4.0000000000000003E-5</v>
      </c>
      <c r="N60" s="254">
        <f t="shared" si="3"/>
        <v>4.0000000000000003E-5</v>
      </c>
    </row>
    <row r="61" spans="1:14" x14ac:dyDescent="0.2">
      <c r="A61" s="252">
        <v>558</v>
      </c>
      <c r="B61" s="255">
        <v>527</v>
      </c>
      <c r="C61" s="256" t="s">
        <v>3138</v>
      </c>
      <c r="D61" s="35" t="s">
        <v>3139</v>
      </c>
      <c r="E61" s="35" t="s">
        <v>3137</v>
      </c>
      <c r="F61" s="225">
        <v>1</v>
      </c>
      <c r="G61" s="253">
        <v>2.6000000000000001E-8</v>
      </c>
      <c r="H61" s="253">
        <v>2.6000000000000001E-8</v>
      </c>
      <c r="I61" s="254">
        <f t="shared" si="4"/>
        <v>2.6315789473684208E-8</v>
      </c>
      <c r="J61" s="254">
        <f>IF(I61="--","--",ROUND(I61,2-(1+INT(LOG10(ABS(I61))))))</f>
        <v>2.6000000000000001E-8</v>
      </c>
      <c r="K61" s="253">
        <v>4.0000000000000003E-5</v>
      </c>
      <c r="L61" s="253">
        <v>4.0000000000000003E-5</v>
      </c>
      <c r="M61" s="254">
        <f t="shared" si="5"/>
        <v>4.0000000000000003E-5</v>
      </c>
      <c r="N61" s="254">
        <f t="shared" si="3"/>
        <v>4.0000000000000003E-5</v>
      </c>
    </row>
    <row r="62" spans="1:14" x14ac:dyDescent="0.2">
      <c r="A62" s="252">
        <v>559</v>
      </c>
      <c r="B62" s="255">
        <v>528</v>
      </c>
      <c r="C62" s="256" t="s">
        <v>3140</v>
      </c>
      <c r="D62" s="35" t="s">
        <v>3141</v>
      </c>
      <c r="E62" s="35" t="s">
        <v>3137</v>
      </c>
      <c r="F62" s="225">
        <v>0.4</v>
      </c>
      <c r="G62" s="253">
        <v>2.6000000000000001E-8</v>
      </c>
      <c r="H62" s="253">
        <v>2.6000000000000001E-8</v>
      </c>
      <c r="I62" s="254">
        <f t="shared" si="4"/>
        <v>6.578947368421052E-8</v>
      </c>
      <c r="J62" s="254">
        <f t="shared" si="2"/>
        <v>6.5999999999999995E-8</v>
      </c>
      <c r="K62" s="253">
        <v>4.0000000000000003E-5</v>
      </c>
      <c r="L62" s="253">
        <v>4.0000000000000003E-5</v>
      </c>
      <c r="M62" s="254">
        <f t="shared" si="5"/>
        <v>1E-4</v>
      </c>
      <c r="N62" s="254">
        <f t="shared" si="3"/>
        <v>1E-4</v>
      </c>
    </row>
    <row r="63" spans="1:14" x14ac:dyDescent="0.2">
      <c r="A63" s="252">
        <v>560</v>
      </c>
      <c r="B63" s="255">
        <v>529</v>
      </c>
      <c r="C63" s="256" t="s">
        <v>3142</v>
      </c>
      <c r="D63" s="35" t="s">
        <v>3143</v>
      </c>
      <c r="E63" s="35" t="s">
        <v>3137</v>
      </c>
      <c r="F63" s="225">
        <v>0.09</v>
      </c>
      <c r="G63" s="253">
        <v>2.6E-7</v>
      </c>
      <c r="H63" s="253">
        <v>2.6E-7</v>
      </c>
      <c r="I63" s="254">
        <f t="shared" si="4"/>
        <v>2.9239766081871344E-7</v>
      </c>
      <c r="J63" s="254">
        <f t="shared" si="2"/>
        <v>2.8999999999999998E-7</v>
      </c>
      <c r="K63" s="253">
        <v>4.0000000000000002E-4</v>
      </c>
      <c r="L63" s="253">
        <v>4.0000000000000002E-4</v>
      </c>
      <c r="M63" s="254">
        <f t="shared" si="5"/>
        <v>4.4444444444444452E-4</v>
      </c>
      <c r="N63" s="254">
        <f t="shared" si="3"/>
        <v>4.4000000000000002E-4</v>
      </c>
    </row>
    <row r="64" spans="1:14" x14ac:dyDescent="0.2">
      <c r="A64" s="252">
        <v>561</v>
      </c>
      <c r="B64" s="255">
        <v>530</v>
      </c>
      <c r="C64" s="225" t="s">
        <v>1421</v>
      </c>
      <c r="D64" s="201" t="s">
        <v>1422</v>
      </c>
      <c r="E64" s="35" t="s">
        <v>3137</v>
      </c>
      <c r="F64" s="225">
        <v>7.0000000000000007E-2</v>
      </c>
      <c r="G64" s="253">
        <v>2.6E-7</v>
      </c>
      <c r="H64" s="253">
        <v>2.6E-7</v>
      </c>
      <c r="I64" s="254">
        <f t="shared" si="4"/>
        <v>3.759398496240601E-7</v>
      </c>
      <c r="J64" s="254">
        <f t="shared" si="2"/>
        <v>3.8000000000000001E-7</v>
      </c>
      <c r="K64" s="253">
        <v>4.0000000000000002E-4</v>
      </c>
      <c r="L64" s="253">
        <v>4.0000000000000002E-4</v>
      </c>
      <c r="M64" s="254">
        <f t="shared" si="5"/>
        <v>5.7142857142857147E-4</v>
      </c>
      <c r="N64" s="254">
        <f t="shared" si="3"/>
        <v>5.6999999999999998E-4</v>
      </c>
    </row>
    <row r="65" spans="1:14" x14ac:dyDescent="0.2">
      <c r="A65" s="252">
        <v>562</v>
      </c>
      <c r="B65" s="255">
        <v>531</v>
      </c>
      <c r="C65" s="225" t="s">
        <v>1423</v>
      </c>
      <c r="D65" s="201" t="s">
        <v>1424</v>
      </c>
      <c r="E65" s="35" t="s">
        <v>3137</v>
      </c>
      <c r="F65" s="225">
        <v>0.05</v>
      </c>
      <c r="G65" s="253">
        <v>2.6E-7</v>
      </c>
      <c r="H65" s="253">
        <v>2.6E-7</v>
      </c>
      <c r="I65" s="254">
        <f t="shared" si="4"/>
        <v>5.2631578947368416E-7</v>
      </c>
      <c r="J65" s="254">
        <f t="shared" si="2"/>
        <v>5.3000000000000001E-7</v>
      </c>
      <c r="K65" s="253">
        <v>4.0000000000000002E-4</v>
      </c>
      <c r="L65" s="253">
        <v>4.0000000000000002E-4</v>
      </c>
      <c r="M65" s="254">
        <f t="shared" si="5"/>
        <v>8.0000000000000004E-4</v>
      </c>
      <c r="N65" s="254">
        <f t="shared" si="3"/>
        <v>8.0000000000000004E-4</v>
      </c>
    </row>
    <row r="66" spans="1:14" x14ac:dyDescent="0.2">
      <c r="A66" s="252">
        <v>563</v>
      </c>
      <c r="B66" s="255">
        <v>532</v>
      </c>
      <c r="C66" s="256" t="s">
        <v>3144</v>
      </c>
      <c r="D66" s="35" t="s">
        <v>3145</v>
      </c>
      <c r="E66" s="35" t="s">
        <v>3137</v>
      </c>
      <c r="F66" s="225">
        <v>0.05</v>
      </c>
      <c r="G66" s="253">
        <v>2.6000000000000001E-6</v>
      </c>
      <c r="H66" s="253">
        <v>2.6000000000000001E-6</v>
      </c>
      <c r="I66" s="254">
        <f t="shared" si="4"/>
        <v>5.2631578947368416E-7</v>
      </c>
      <c r="J66" s="254">
        <f t="shared" si="2"/>
        <v>5.3000000000000001E-7</v>
      </c>
      <c r="K66" s="253">
        <v>4.0000000000000001E-3</v>
      </c>
      <c r="L66" s="253">
        <v>4.0000000000000001E-3</v>
      </c>
      <c r="M66" s="254">
        <f t="shared" si="5"/>
        <v>8.0000000000000004E-4</v>
      </c>
      <c r="N66" s="254">
        <f t="shared" si="3"/>
        <v>8.0000000000000004E-4</v>
      </c>
    </row>
    <row r="67" spans="1:14" x14ac:dyDescent="0.2">
      <c r="A67" s="252">
        <v>564</v>
      </c>
      <c r="B67" s="255">
        <v>533</v>
      </c>
      <c r="C67" s="256" t="s">
        <v>3146</v>
      </c>
      <c r="D67" s="35" t="s">
        <v>3147</v>
      </c>
      <c r="E67" s="35" t="s">
        <v>3137</v>
      </c>
      <c r="F67" s="225">
        <v>1E-3</v>
      </c>
      <c r="G67" s="253">
        <v>8.7999999999999998E-5</v>
      </c>
      <c r="H67" s="253">
        <v>9.1000000000000003E-5</v>
      </c>
      <c r="I67" s="254">
        <f t="shared" si="4"/>
        <v>2.6315789473684209E-5</v>
      </c>
      <c r="J67" s="254">
        <f t="shared" si="2"/>
        <v>2.5999999999999998E-5</v>
      </c>
      <c r="K67" s="253">
        <v>0.13</v>
      </c>
      <c r="L67" s="253">
        <v>0.13</v>
      </c>
      <c r="M67" s="254">
        <f t="shared" si="5"/>
        <v>0.04</v>
      </c>
      <c r="N67" s="254">
        <f t="shared" si="3"/>
        <v>0.04</v>
      </c>
    </row>
    <row r="68" spans="1:14" x14ac:dyDescent="0.2">
      <c r="A68" s="252">
        <v>569</v>
      </c>
      <c r="B68" s="255">
        <v>539</v>
      </c>
      <c r="C68" s="256" t="s">
        <v>3148</v>
      </c>
      <c r="D68" s="35" t="s">
        <v>3149</v>
      </c>
      <c r="E68" s="35" t="s">
        <v>3137</v>
      </c>
      <c r="F68" s="225">
        <v>7.0000000000000007E-2</v>
      </c>
      <c r="G68" s="253">
        <v>2.6E-7</v>
      </c>
      <c r="H68" s="253">
        <v>2.6E-7</v>
      </c>
      <c r="I68" s="254">
        <f t="shared" si="4"/>
        <v>3.759398496240601E-7</v>
      </c>
      <c r="J68" s="254">
        <f t="shared" si="2"/>
        <v>3.8000000000000001E-7</v>
      </c>
      <c r="K68" s="253">
        <v>4.0000000000000002E-4</v>
      </c>
      <c r="L68" s="253">
        <v>4.0000000000000002E-4</v>
      </c>
      <c r="M68" s="254">
        <f t="shared" si="5"/>
        <v>5.7142857142857147E-4</v>
      </c>
      <c r="N68" s="254">
        <f t="shared" si="3"/>
        <v>5.6999999999999998E-4</v>
      </c>
    </row>
    <row r="69" spans="1:14" x14ac:dyDescent="0.2">
      <c r="A69" s="252">
        <v>570</v>
      </c>
      <c r="B69" s="255">
        <v>540</v>
      </c>
      <c r="C69" s="256" t="s">
        <v>3150</v>
      </c>
      <c r="D69" s="35" t="s">
        <v>3151</v>
      </c>
      <c r="E69" s="35" t="s">
        <v>3137</v>
      </c>
      <c r="F69" s="225">
        <v>0.01</v>
      </c>
      <c r="G69" s="253">
        <v>8.8000000000000004E-7</v>
      </c>
      <c r="H69" s="253">
        <v>9.0999999999999997E-7</v>
      </c>
      <c r="I69" s="254">
        <f t="shared" si="4"/>
        <v>2.6315789473684211E-6</v>
      </c>
      <c r="J69" s="254">
        <f t="shared" si="2"/>
        <v>2.6000000000000001E-6</v>
      </c>
      <c r="K69" s="253">
        <v>1.2999999999999999E-3</v>
      </c>
      <c r="L69" s="253">
        <v>1.2999999999999999E-3</v>
      </c>
      <c r="M69" s="254">
        <f t="shared" si="5"/>
        <v>4.0000000000000001E-3</v>
      </c>
      <c r="N69" s="254">
        <f t="shared" si="3"/>
        <v>4.0000000000000001E-3</v>
      </c>
    </row>
    <row r="70" spans="1:14" x14ac:dyDescent="0.2">
      <c r="A70" s="252">
        <v>571</v>
      </c>
      <c r="B70" s="255">
        <v>541</v>
      </c>
      <c r="C70" s="256" t="s">
        <v>3152</v>
      </c>
      <c r="D70" s="35" t="s">
        <v>3153</v>
      </c>
      <c r="E70" s="35" t="s">
        <v>3137</v>
      </c>
      <c r="F70" s="225">
        <v>0.1</v>
      </c>
      <c r="G70" s="253">
        <v>8.7999999999999994E-8</v>
      </c>
      <c r="H70" s="253">
        <v>9.0999999999999994E-8</v>
      </c>
      <c r="I70" s="254">
        <f t="shared" si="4"/>
        <v>2.6315789473684208E-7</v>
      </c>
      <c r="J70" s="254">
        <f t="shared" si="2"/>
        <v>2.6E-7</v>
      </c>
      <c r="K70" s="253">
        <v>1.2999999999999999E-4</v>
      </c>
      <c r="L70" s="253">
        <v>1.2999999999999999E-4</v>
      </c>
      <c r="M70" s="254">
        <f t="shared" si="5"/>
        <v>4.0000000000000002E-4</v>
      </c>
      <c r="N70" s="254">
        <f t="shared" si="3"/>
        <v>4.0000000000000002E-4</v>
      </c>
    </row>
    <row r="71" spans="1:14" x14ac:dyDescent="0.2">
      <c r="A71" s="252">
        <v>572</v>
      </c>
      <c r="B71" s="255">
        <v>542</v>
      </c>
      <c r="C71" s="256" t="s">
        <v>3154</v>
      </c>
      <c r="D71" s="35" t="s">
        <v>3155</v>
      </c>
      <c r="E71" s="35" t="s">
        <v>3137</v>
      </c>
      <c r="F71" s="225">
        <v>0.3</v>
      </c>
      <c r="G71" s="253">
        <v>2.6E-7</v>
      </c>
      <c r="H71" s="253">
        <v>2.6E-7</v>
      </c>
      <c r="I71" s="254">
        <f t="shared" si="4"/>
        <v>8.7719298245614026E-8</v>
      </c>
      <c r="J71" s="254">
        <f t="shared" si="2"/>
        <v>8.7999999999999994E-8</v>
      </c>
      <c r="K71" s="253">
        <v>4.0000000000000002E-4</v>
      </c>
      <c r="L71" s="253">
        <v>4.0000000000000002E-4</v>
      </c>
      <c r="M71" s="254">
        <f t="shared" si="5"/>
        <v>1.3333333333333334E-4</v>
      </c>
      <c r="N71" s="254">
        <f t="shared" si="3"/>
        <v>1.2999999999999999E-4</v>
      </c>
    </row>
    <row r="72" spans="1:14" x14ac:dyDescent="0.2">
      <c r="A72" s="252">
        <v>573</v>
      </c>
      <c r="B72" s="255">
        <v>543</v>
      </c>
      <c r="C72" s="256" t="s">
        <v>3156</v>
      </c>
      <c r="D72" s="35" t="s">
        <v>3157</v>
      </c>
      <c r="E72" s="35" t="s">
        <v>3137</v>
      </c>
      <c r="F72" s="225">
        <v>0.09</v>
      </c>
      <c r="G72" s="253">
        <v>2.6E-7</v>
      </c>
      <c r="H72" s="253">
        <v>2.6E-7</v>
      </c>
      <c r="I72" s="254">
        <f t="shared" si="4"/>
        <v>2.9239766081871344E-7</v>
      </c>
      <c r="J72" s="254">
        <f t="shared" si="2"/>
        <v>2.8999999999999998E-7</v>
      </c>
      <c r="K72" s="253">
        <v>4.0000000000000002E-4</v>
      </c>
      <c r="L72" s="253">
        <v>4.0000000000000002E-4</v>
      </c>
      <c r="M72" s="254">
        <f t="shared" si="5"/>
        <v>4.4444444444444452E-4</v>
      </c>
      <c r="N72" s="254">
        <f t="shared" si="3"/>
        <v>4.4000000000000002E-4</v>
      </c>
    </row>
    <row r="73" spans="1:14" x14ac:dyDescent="0.2">
      <c r="A73" s="252">
        <v>574</v>
      </c>
      <c r="B73" s="255">
        <v>544</v>
      </c>
      <c r="C73" s="256" t="s">
        <v>3158</v>
      </c>
      <c r="D73" s="35" t="s">
        <v>3159</v>
      </c>
      <c r="E73" s="35" t="s">
        <v>3137</v>
      </c>
      <c r="F73" s="225">
        <v>0.2</v>
      </c>
      <c r="G73" s="253">
        <v>2.6E-7</v>
      </c>
      <c r="H73" s="253">
        <v>2.6E-7</v>
      </c>
      <c r="I73" s="254">
        <f t="shared" si="4"/>
        <v>1.3157894736842104E-7</v>
      </c>
      <c r="J73" s="254">
        <f t="shared" si="2"/>
        <v>1.3E-7</v>
      </c>
      <c r="K73" s="253">
        <v>4.0000000000000002E-4</v>
      </c>
      <c r="L73" s="253">
        <v>4.0000000000000002E-4</v>
      </c>
      <c r="M73" s="254">
        <f t="shared" si="5"/>
        <v>2.0000000000000001E-4</v>
      </c>
      <c r="N73" s="254">
        <f t="shared" si="3"/>
        <v>2.0000000000000001E-4</v>
      </c>
    </row>
    <row r="74" spans="1:14" x14ac:dyDescent="0.2">
      <c r="A74" s="252">
        <v>575</v>
      </c>
      <c r="B74" s="255">
        <v>545</v>
      </c>
      <c r="C74" s="256" t="s">
        <v>3160</v>
      </c>
      <c r="D74" s="35" t="s">
        <v>3161</v>
      </c>
      <c r="E74" s="35" t="s">
        <v>3137</v>
      </c>
      <c r="F74" s="225">
        <v>0.1</v>
      </c>
      <c r="G74" s="253">
        <v>2.6E-7</v>
      </c>
      <c r="H74" s="253">
        <v>2.6E-7</v>
      </c>
      <c r="I74" s="254">
        <f t="shared" si="4"/>
        <v>2.6315789473684208E-7</v>
      </c>
      <c r="J74" s="254">
        <f t="shared" si="2"/>
        <v>2.6E-7</v>
      </c>
      <c r="K74" s="253">
        <v>4.0000000000000002E-4</v>
      </c>
      <c r="L74" s="253">
        <v>4.0000000000000002E-4</v>
      </c>
      <c r="M74" s="254">
        <f t="shared" si="5"/>
        <v>4.0000000000000002E-4</v>
      </c>
      <c r="N74" s="254">
        <f t="shared" si="3"/>
        <v>4.0000000000000002E-4</v>
      </c>
    </row>
    <row r="75" spans="1:14" x14ac:dyDescent="0.2">
      <c r="A75" s="252">
        <v>576</v>
      </c>
      <c r="B75" s="255">
        <v>546</v>
      </c>
      <c r="C75" s="256" t="s">
        <v>3162</v>
      </c>
      <c r="D75" s="35" t="s">
        <v>3163</v>
      </c>
      <c r="E75" s="35" t="s">
        <v>3137</v>
      </c>
      <c r="F75" s="225">
        <v>0.02</v>
      </c>
      <c r="G75" s="253">
        <v>2.6000000000000001E-6</v>
      </c>
      <c r="H75" s="253">
        <v>2.6000000000000001E-6</v>
      </c>
      <c r="I75" s="254">
        <f t="shared" si="4"/>
        <v>1.3157894736842106E-6</v>
      </c>
      <c r="J75" s="254">
        <f t="shared" si="2"/>
        <v>1.3E-6</v>
      </c>
      <c r="K75" s="253">
        <v>4.0000000000000001E-3</v>
      </c>
      <c r="L75" s="253">
        <v>4.0000000000000001E-3</v>
      </c>
      <c r="M75" s="254">
        <f t="shared" si="5"/>
        <v>2E-3</v>
      </c>
      <c r="N75" s="254">
        <f t="shared" si="3"/>
        <v>2E-3</v>
      </c>
    </row>
    <row r="76" spans="1:14" x14ac:dyDescent="0.2">
      <c r="A76" s="252">
        <v>577</v>
      </c>
      <c r="B76" s="255">
        <v>547</v>
      </c>
      <c r="C76" s="256" t="s">
        <v>3164</v>
      </c>
      <c r="D76" s="35" t="s">
        <v>3165</v>
      </c>
      <c r="E76" s="35" t="s">
        <v>3137</v>
      </c>
      <c r="F76" s="225">
        <v>0.1</v>
      </c>
      <c r="G76" s="253">
        <v>2.6000000000000001E-6</v>
      </c>
      <c r="H76" s="253">
        <v>2.6000000000000001E-6</v>
      </c>
      <c r="I76" s="254">
        <f t="shared" si="4"/>
        <v>2.6315789473684208E-7</v>
      </c>
      <c r="J76" s="254">
        <f t="shared" si="2"/>
        <v>2.6E-7</v>
      </c>
      <c r="K76" s="253">
        <v>4.0000000000000001E-3</v>
      </c>
      <c r="L76" s="253">
        <v>4.0000000000000001E-3</v>
      </c>
      <c r="M76" s="254">
        <f t="shared" si="5"/>
        <v>4.0000000000000002E-4</v>
      </c>
      <c r="N76" s="254">
        <f t="shared" si="3"/>
        <v>4.0000000000000002E-4</v>
      </c>
    </row>
    <row r="77" spans="1:14" x14ac:dyDescent="0.2">
      <c r="A77" s="252">
        <v>578</v>
      </c>
      <c r="B77" s="255">
        <v>548</v>
      </c>
      <c r="C77" s="256" t="s">
        <v>3166</v>
      </c>
      <c r="D77" s="35" t="s">
        <v>3167</v>
      </c>
      <c r="E77" s="35" t="s">
        <v>3137</v>
      </c>
      <c r="F77" s="225">
        <v>2E-3</v>
      </c>
      <c r="G77" s="253">
        <v>8.7999999999999998E-5</v>
      </c>
      <c r="H77" s="253">
        <v>9.1000000000000003E-5</v>
      </c>
      <c r="I77" s="254">
        <f t="shared" si="4"/>
        <v>1.3157894736842104E-5</v>
      </c>
      <c r="J77" s="254">
        <f t="shared" si="2"/>
        <v>1.2999999999999999E-5</v>
      </c>
      <c r="K77" s="253">
        <v>0.13</v>
      </c>
      <c r="L77" s="253">
        <v>0.13</v>
      </c>
      <c r="M77" s="254">
        <f t="shared" si="5"/>
        <v>0.02</v>
      </c>
      <c r="N77" s="254">
        <f t="shared" si="3"/>
        <v>0.02</v>
      </c>
    </row>
  </sheetData>
  <autoFilter ref="C15:N77" xr:uid="{AC2AD1A1-FDF4-431D-99C8-3D70A18F08F4}"/>
  <mergeCells count="2">
    <mergeCell ref="C5:F5"/>
    <mergeCell ref="C2:O2"/>
  </mergeCells>
  <hyperlinks>
    <hyperlink ref="D7" r:id="rId1" display="All TEF values are from WHO 2024 [Table 1 of Devito 2024] " xr:uid="{7BFA9429-052F-4FC3-8152-86EB721515C8}"/>
    <hyperlink ref="D8" r:id="rId2" xr:uid="{DBD02F3B-0462-4520-A671-7C018DD4B69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96A81-FF07-4BF9-B704-3DDD675F05F1}">
  <sheetPr codeName="Sheet9">
    <tabColor theme="0" tint="-0.499984740745262"/>
  </sheetPr>
  <dimension ref="A2:L45"/>
  <sheetViews>
    <sheetView topLeftCell="C1" workbookViewId="0">
      <selection activeCell="C1" sqref="A1:XFD1048576"/>
    </sheetView>
  </sheetViews>
  <sheetFormatPr defaultColWidth="9.140625" defaultRowHeight="14.25" x14ac:dyDescent="0.2"/>
  <cols>
    <col min="1" max="2" width="10.85546875" style="4" hidden="1" customWidth="1"/>
    <col min="3" max="3" width="11.42578125" style="4" customWidth="1"/>
    <col min="4" max="4" width="67.140625" style="4" bestFit="1" customWidth="1"/>
    <col min="5" max="5" width="15.85546875" style="4" customWidth="1"/>
    <col min="6" max="6" width="16" style="4" customWidth="1"/>
    <col min="7" max="7" width="9.140625" style="4" bestFit="1"/>
    <col min="8" max="8" width="15.5703125" style="4" customWidth="1"/>
    <col min="9" max="9" width="13.42578125" style="4" customWidth="1"/>
    <col min="10" max="11" width="9.140625" style="4" bestFit="1"/>
    <col min="12" max="12" width="11.85546875" style="4" bestFit="1" customWidth="1"/>
    <col min="13" max="16384" width="9.140625" style="4"/>
  </cols>
  <sheetData>
    <row r="2" spans="1:12" s="65" customFormat="1" ht="25.5" x14ac:dyDescent="0.35">
      <c r="A2" s="230" t="s">
        <v>3551</v>
      </c>
      <c r="B2" s="230"/>
      <c r="C2" s="230"/>
      <c r="D2" s="230"/>
      <c r="E2" s="230"/>
      <c r="F2" s="230"/>
      <c r="G2" s="230"/>
      <c r="H2" s="230"/>
      <c r="I2" s="230"/>
      <c r="J2" s="230"/>
      <c r="K2" s="230"/>
      <c r="L2" s="230"/>
    </row>
    <row r="5" spans="1:12" ht="100.5" customHeight="1" x14ac:dyDescent="0.2">
      <c r="C5" s="231" t="s">
        <v>3554</v>
      </c>
      <c r="D5" s="231"/>
      <c r="E5" s="231"/>
      <c r="F5" s="231"/>
    </row>
    <row r="6" spans="1:12" x14ac:dyDescent="0.2">
      <c r="C6" s="51"/>
      <c r="D6" s="51"/>
      <c r="E6" s="51"/>
      <c r="F6" s="51"/>
    </row>
    <row r="7" spans="1:12" ht="15" x14ac:dyDescent="0.2">
      <c r="C7" s="232" t="s">
        <v>3550</v>
      </c>
      <c r="D7" s="258" t="s">
        <v>3552</v>
      </c>
      <c r="E7" s="51"/>
      <c r="F7" s="51"/>
    </row>
    <row r="8" spans="1:12" x14ac:dyDescent="0.2">
      <c r="C8" s="259"/>
      <c r="D8" s="12" t="s">
        <v>157</v>
      </c>
      <c r="E8" s="260"/>
      <c r="F8" s="260"/>
    </row>
    <row r="9" spans="1:12" ht="15.75" thickBot="1" x14ac:dyDescent="0.3">
      <c r="C9" s="6"/>
      <c r="D9" s="6"/>
      <c r="E9" s="12"/>
    </row>
    <row r="10" spans="1:12" ht="15" x14ac:dyDescent="0.25">
      <c r="C10" s="261" t="s">
        <v>3014</v>
      </c>
      <c r="D10" s="262"/>
      <c r="E10" s="262"/>
      <c r="F10" s="263"/>
    </row>
    <row r="11" spans="1:12" ht="16.5" x14ac:dyDescent="0.2">
      <c r="C11" s="236" t="s">
        <v>79</v>
      </c>
      <c r="D11" s="227" t="s">
        <v>3015</v>
      </c>
      <c r="E11" s="227" t="s">
        <v>3168</v>
      </c>
      <c r="F11" s="264" t="s">
        <v>3606</v>
      </c>
    </row>
    <row r="12" spans="1:12" ht="15" thickBot="1" x14ac:dyDescent="0.25">
      <c r="B12" s="194"/>
      <c r="C12" s="240" t="s">
        <v>1358</v>
      </c>
      <c r="D12" s="241" t="s">
        <v>1359</v>
      </c>
      <c r="E12" s="265">
        <v>1</v>
      </c>
      <c r="F12" s="266">
        <v>5.9999999999999995E-4</v>
      </c>
    </row>
    <row r="13" spans="1:12" x14ac:dyDescent="0.2">
      <c r="B13" s="194"/>
    </row>
    <row r="14" spans="1:12" ht="15" x14ac:dyDescent="0.25">
      <c r="A14" s="244"/>
      <c r="B14" s="194"/>
      <c r="C14" s="6" t="s">
        <v>3016</v>
      </c>
    </row>
    <row r="15" spans="1:12" ht="62.25" x14ac:dyDescent="0.25">
      <c r="A15" s="267"/>
      <c r="B15" s="246"/>
      <c r="C15" s="196" t="s">
        <v>3555</v>
      </c>
      <c r="D15" s="247" t="s">
        <v>3018</v>
      </c>
      <c r="E15" s="247" t="s">
        <v>3019</v>
      </c>
      <c r="F15" s="248" t="s">
        <v>3168</v>
      </c>
      <c r="G15" s="268" t="s">
        <v>3607</v>
      </c>
      <c r="H15" s="268" t="s">
        <v>3608</v>
      </c>
      <c r="I15" s="268" t="s">
        <v>3609</v>
      </c>
    </row>
    <row r="16" spans="1:12" x14ac:dyDescent="0.2">
      <c r="A16" s="227"/>
      <c r="B16" s="269"/>
      <c r="C16" s="35" t="s">
        <v>186</v>
      </c>
      <c r="D16" s="35" t="s">
        <v>187</v>
      </c>
      <c r="E16" s="35" t="s">
        <v>3169</v>
      </c>
      <c r="F16" s="270">
        <v>10</v>
      </c>
      <c r="G16" s="271">
        <f t="shared" ref="G16:G45" si="0">$F$12*F16</f>
        <v>5.9999999999999993E-3</v>
      </c>
      <c r="H16" s="271">
        <f t="shared" ref="H16:H45" si="1">0.000001/G16</f>
        <v>1.6666666666666669E-4</v>
      </c>
      <c r="I16" s="254">
        <f>IF(H16="--","--",ROUND(H16,2-(1+INT(LOG10(ABS(H16))))))</f>
        <v>1.7000000000000001E-4</v>
      </c>
    </row>
    <row r="17" spans="1:9" x14ac:dyDescent="0.2">
      <c r="A17" s="227"/>
      <c r="B17" s="269"/>
      <c r="C17" s="35" t="s">
        <v>191</v>
      </c>
      <c r="D17" s="35" t="s">
        <v>192</v>
      </c>
      <c r="E17" s="35" t="s">
        <v>3169</v>
      </c>
      <c r="F17" s="270">
        <v>1</v>
      </c>
      <c r="G17" s="271">
        <f t="shared" si="0"/>
        <v>5.9999999999999995E-4</v>
      </c>
      <c r="H17" s="271">
        <f t="shared" si="1"/>
        <v>1.6666666666666668E-3</v>
      </c>
      <c r="I17" s="254">
        <f t="shared" ref="I17:I45" si="2">IF(H17="--","--",ROUND(H17,2-(1+INT(LOG10(ABS(H17))))))</f>
        <v>1.6999999999999999E-3</v>
      </c>
    </row>
    <row r="18" spans="1:9" x14ac:dyDescent="0.2">
      <c r="A18" s="227"/>
      <c r="B18" s="269"/>
      <c r="C18" s="35" t="s">
        <v>211</v>
      </c>
      <c r="D18" s="35" t="s">
        <v>212</v>
      </c>
      <c r="E18" s="35" t="s">
        <v>3169</v>
      </c>
      <c r="F18" s="270">
        <v>0.1</v>
      </c>
      <c r="G18" s="271">
        <f t="shared" si="0"/>
        <v>5.9999999999999995E-5</v>
      </c>
      <c r="H18" s="271">
        <f t="shared" si="1"/>
        <v>1.6666666666666666E-2</v>
      </c>
      <c r="I18" s="254">
        <f t="shared" si="2"/>
        <v>1.7000000000000001E-2</v>
      </c>
    </row>
    <row r="19" spans="1:9" x14ac:dyDescent="0.2">
      <c r="A19" s="227"/>
      <c r="B19" s="269"/>
      <c r="C19" s="35" t="s">
        <v>207</v>
      </c>
      <c r="D19" s="35" t="s">
        <v>208</v>
      </c>
      <c r="E19" s="35" t="s">
        <v>3169</v>
      </c>
      <c r="F19" s="270">
        <v>0.01</v>
      </c>
      <c r="G19" s="271">
        <f t="shared" si="0"/>
        <v>5.9999999999999993E-6</v>
      </c>
      <c r="H19" s="271">
        <f t="shared" si="1"/>
        <v>0.16666666666666669</v>
      </c>
      <c r="I19" s="254">
        <f t="shared" si="2"/>
        <v>0.17</v>
      </c>
    </row>
    <row r="20" spans="1:9" x14ac:dyDescent="0.2">
      <c r="A20" s="227"/>
      <c r="B20" s="269"/>
      <c r="C20" s="35" t="s">
        <v>196</v>
      </c>
      <c r="D20" s="35" t="s">
        <v>197</v>
      </c>
      <c r="E20" s="35" t="s">
        <v>3169</v>
      </c>
      <c r="F20" s="270">
        <v>5.6</v>
      </c>
      <c r="G20" s="271">
        <f t="shared" si="0"/>
        <v>3.3599999999999997E-3</v>
      </c>
      <c r="H20" s="271">
        <f t="shared" si="1"/>
        <v>2.9761904761904765E-4</v>
      </c>
      <c r="I20" s="254">
        <f t="shared" si="2"/>
        <v>2.9999999999999997E-4</v>
      </c>
    </row>
    <row r="21" spans="1:9" x14ac:dyDescent="0.2">
      <c r="A21" s="227"/>
      <c r="B21" s="269"/>
      <c r="C21" s="35" t="s">
        <v>216</v>
      </c>
      <c r="D21" s="35" t="s">
        <v>217</v>
      </c>
      <c r="E21" s="35" t="s">
        <v>3169</v>
      </c>
      <c r="F21" s="270">
        <v>0.1</v>
      </c>
      <c r="G21" s="271">
        <f t="shared" si="0"/>
        <v>5.9999999999999995E-5</v>
      </c>
      <c r="H21" s="271">
        <f t="shared" si="1"/>
        <v>1.6666666666666666E-2</v>
      </c>
      <c r="I21" s="254">
        <f t="shared" si="2"/>
        <v>1.7000000000000001E-2</v>
      </c>
    </row>
    <row r="22" spans="1:9" x14ac:dyDescent="0.2">
      <c r="A22" s="227"/>
      <c r="B22" s="269"/>
      <c r="C22" s="35" t="s">
        <v>1266</v>
      </c>
      <c r="D22" s="35" t="s">
        <v>1267</v>
      </c>
      <c r="E22" s="35" t="s">
        <v>3169</v>
      </c>
      <c r="F22" s="270">
        <v>1</v>
      </c>
      <c r="G22" s="271">
        <f t="shared" si="0"/>
        <v>5.9999999999999995E-4</v>
      </c>
      <c r="H22" s="271">
        <f t="shared" si="1"/>
        <v>1.6666666666666668E-3</v>
      </c>
      <c r="I22" s="254">
        <f t="shared" si="2"/>
        <v>1.6999999999999999E-3</v>
      </c>
    </row>
    <row r="23" spans="1:9" x14ac:dyDescent="0.2">
      <c r="A23" s="227"/>
      <c r="B23" s="269"/>
      <c r="C23" s="35" t="s">
        <v>201</v>
      </c>
      <c r="D23" s="35" t="s">
        <v>202</v>
      </c>
      <c r="E23" s="35" t="s">
        <v>3169</v>
      </c>
      <c r="F23" s="270">
        <v>0.02</v>
      </c>
      <c r="G23" s="271">
        <f t="shared" si="0"/>
        <v>1.1999999999999999E-5</v>
      </c>
      <c r="H23" s="271">
        <f t="shared" si="1"/>
        <v>8.3333333333333343E-2</v>
      </c>
      <c r="I23" s="254">
        <f t="shared" si="2"/>
        <v>8.3000000000000004E-2</v>
      </c>
    </row>
    <row r="24" spans="1:9" x14ac:dyDescent="0.2">
      <c r="A24" s="227"/>
      <c r="B24" s="269"/>
      <c r="C24" s="35" t="s">
        <v>1293</v>
      </c>
      <c r="D24" s="35" t="s">
        <v>1294</v>
      </c>
      <c r="E24" s="35" t="s">
        <v>3169</v>
      </c>
      <c r="F24" s="270">
        <v>10</v>
      </c>
      <c r="G24" s="271">
        <f t="shared" si="0"/>
        <v>5.9999999999999993E-3</v>
      </c>
      <c r="H24" s="271">
        <f t="shared" si="1"/>
        <v>1.6666666666666669E-4</v>
      </c>
      <c r="I24" s="254">
        <f t="shared" si="2"/>
        <v>1.7000000000000001E-4</v>
      </c>
    </row>
    <row r="25" spans="1:9" x14ac:dyDescent="0.2">
      <c r="A25" s="227"/>
      <c r="B25" s="269"/>
      <c r="C25" s="35" t="s">
        <v>180</v>
      </c>
      <c r="D25" s="35" t="s">
        <v>181</v>
      </c>
      <c r="E25" s="35" t="s">
        <v>3169</v>
      </c>
      <c r="F25" s="270">
        <v>64</v>
      </c>
      <c r="G25" s="271">
        <f t="shared" si="0"/>
        <v>3.8399999999999997E-2</v>
      </c>
      <c r="H25" s="271">
        <f t="shared" si="1"/>
        <v>2.6041666666666668E-5</v>
      </c>
      <c r="I25" s="254">
        <f t="shared" si="2"/>
        <v>2.5999999999999998E-5</v>
      </c>
    </row>
    <row r="26" spans="1:9" x14ac:dyDescent="0.2">
      <c r="A26" s="227"/>
      <c r="B26" s="269"/>
      <c r="C26" s="35" t="s">
        <v>175</v>
      </c>
      <c r="D26" s="35" t="s">
        <v>176</v>
      </c>
      <c r="E26" s="35" t="s">
        <v>3169</v>
      </c>
      <c r="F26" s="270">
        <v>1</v>
      </c>
      <c r="G26" s="271">
        <f t="shared" si="0"/>
        <v>5.9999999999999995E-4</v>
      </c>
      <c r="H26" s="271">
        <f t="shared" si="1"/>
        <v>1.6666666666666668E-3</v>
      </c>
      <c r="I26" s="254">
        <f t="shared" si="2"/>
        <v>1.6999999999999999E-3</v>
      </c>
    </row>
    <row r="27" spans="1:9" x14ac:dyDescent="0.2">
      <c r="A27" s="227"/>
      <c r="B27" s="269"/>
      <c r="C27" s="35" t="s">
        <v>1341</v>
      </c>
      <c r="D27" s="35" t="s">
        <v>1342</v>
      </c>
      <c r="E27" s="35" t="s">
        <v>3169</v>
      </c>
      <c r="F27" s="270">
        <v>0.4</v>
      </c>
      <c r="G27" s="271">
        <f t="shared" si="0"/>
        <v>2.3999999999999998E-4</v>
      </c>
      <c r="H27" s="271">
        <f t="shared" si="1"/>
        <v>4.1666666666666666E-3</v>
      </c>
      <c r="I27" s="254">
        <f t="shared" si="2"/>
        <v>4.1999999999999997E-3</v>
      </c>
    </row>
    <row r="28" spans="1:9" x14ac:dyDescent="0.2">
      <c r="A28" s="227"/>
      <c r="B28" s="269"/>
      <c r="C28" s="35" t="s">
        <v>1345</v>
      </c>
      <c r="D28" s="35" t="s">
        <v>1346</v>
      </c>
      <c r="E28" s="35" t="s">
        <v>3169</v>
      </c>
      <c r="F28" s="270">
        <v>0.2</v>
      </c>
      <c r="G28" s="271">
        <f t="shared" si="0"/>
        <v>1.1999999999999999E-4</v>
      </c>
      <c r="H28" s="271">
        <f t="shared" si="1"/>
        <v>8.3333333333333332E-3</v>
      </c>
      <c r="I28" s="254">
        <f t="shared" si="2"/>
        <v>8.3000000000000001E-3</v>
      </c>
    </row>
    <row r="29" spans="1:9" x14ac:dyDescent="0.2">
      <c r="A29" s="227"/>
      <c r="B29" s="272"/>
      <c r="C29" s="256" t="s">
        <v>1398</v>
      </c>
      <c r="D29" s="256" t="s">
        <v>1399</v>
      </c>
      <c r="E29" s="35" t="s">
        <v>3169</v>
      </c>
      <c r="F29" s="270">
        <v>0.8</v>
      </c>
      <c r="G29" s="271">
        <f t="shared" si="0"/>
        <v>4.7999999999999996E-4</v>
      </c>
      <c r="H29" s="271">
        <f t="shared" si="1"/>
        <v>2.0833333333333333E-3</v>
      </c>
      <c r="I29" s="254">
        <f t="shared" si="2"/>
        <v>2.0999999999999999E-3</v>
      </c>
    </row>
    <row r="30" spans="1:9" x14ac:dyDescent="0.2">
      <c r="A30" s="227"/>
      <c r="B30" s="272"/>
      <c r="C30" s="256" t="s">
        <v>1403</v>
      </c>
      <c r="D30" s="256" t="s">
        <v>1404</v>
      </c>
      <c r="E30" s="35" t="s">
        <v>3169</v>
      </c>
      <c r="F30" s="270">
        <v>20</v>
      </c>
      <c r="G30" s="271">
        <f t="shared" si="0"/>
        <v>1.1999999999999999E-2</v>
      </c>
      <c r="H30" s="271">
        <f t="shared" si="1"/>
        <v>8.3333333333333344E-5</v>
      </c>
      <c r="I30" s="254">
        <f t="shared" si="2"/>
        <v>8.2999999999999998E-5</v>
      </c>
    </row>
    <row r="31" spans="1:9" x14ac:dyDescent="0.2">
      <c r="A31" s="227"/>
      <c r="B31" s="272"/>
      <c r="C31" s="256" t="s">
        <v>1407</v>
      </c>
      <c r="D31" s="256" t="s">
        <v>1408</v>
      </c>
      <c r="E31" s="35" t="s">
        <v>3169</v>
      </c>
      <c r="F31" s="270">
        <v>8.9999999999999993E-3</v>
      </c>
      <c r="G31" s="271">
        <f t="shared" si="0"/>
        <v>5.3999999999999991E-6</v>
      </c>
      <c r="H31" s="271">
        <f t="shared" si="1"/>
        <v>0.1851851851851852</v>
      </c>
      <c r="I31" s="254">
        <f t="shared" si="2"/>
        <v>0.19</v>
      </c>
    </row>
    <row r="32" spans="1:9" x14ac:dyDescent="0.2">
      <c r="A32" s="227"/>
      <c r="B32" s="272"/>
      <c r="C32" s="256" t="s">
        <v>1350</v>
      </c>
      <c r="D32" s="256" t="s">
        <v>1351</v>
      </c>
      <c r="E32" s="35" t="s">
        <v>3169</v>
      </c>
      <c r="F32" s="270">
        <v>0.3</v>
      </c>
      <c r="G32" s="271">
        <f t="shared" si="0"/>
        <v>1.7999999999999998E-4</v>
      </c>
      <c r="H32" s="271">
        <f t="shared" si="1"/>
        <v>5.5555555555555558E-3</v>
      </c>
      <c r="I32" s="254">
        <f t="shared" si="2"/>
        <v>5.5999999999999999E-3</v>
      </c>
    </row>
    <row r="33" spans="1:9" x14ac:dyDescent="0.2">
      <c r="A33" s="227"/>
      <c r="B33" s="272"/>
      <c r="C33" s="256" t="s">
        <v>1354</v>
      </c>
      <c r="D33" s="256" t="s">
        <v>1355</v>
      </c>
      <c r="E33" s="35" t="s">
        <v>3169</v>
      </c>
      <c r="F33" s="270">
        <v>0.03</v>
      </c>
      <c r="G33" s="271">
        <f t="shared" si="0"/>
        <v>1.7999999999999997E-5</v>
      </c>
      <c r="H33" s="271">
        <f t="shared" si="1"/>
        <v>5.5555555555555559E-2</v>
      </c>
      <c r="I33" s="254">
        <f t="shared" si="2"/>
        <v>5.6000000000000001E-2</v>
      </c>
    </row>
    <row r="34" spans="1:9" x14ac:dyDescent="0.2">
      <c r="A34" s="227"/>
      <c r="B34" s="272"/>
      <c r="C34" s="256" t="s">
        <v>1363</v>
      </c>
      <c r="D34" s="256" t="s">
        <v>1364</v>
      </c>
      <c r="E34" s="35" t="s">
        <v>3169</v>
      </c>
      <c r="F34" s="270">
        <v>0.1</v>
      </c>
      <c r="G34" s="271">
        <f t="shared" si="0"/>
        <v>5.9999999999999995E-5</v>
      </c>
      <c r="H34" s="271">
        <f t="shared" si="1"/>
        <v>1.6666666666666666E-2</v>
      </c>
      <c r="I34" s="254">
        <f t="shared" si="2"/>
        <v>1.7000000000000001E-2</v>
      </c>
    </row>
    <row r="35" spans="1:9" x14ac:dyDescent="0.2">
      <c r="A35" s="227"/>
      <c r="B35" s="272"/>
      <c r="C35" s="256" t="s">
        <v>1368</v>
      </c>
      <c r="D35" s="256" t="s">
        <v>1369</v>
      </c>
      <c r="E35" s="35" t="s">
        <v>3169</v>
      </c>
      <c r="F35" s="270">
        <v>0.4</v>
      </c>
      <c r="G35" s="271">
        <f t="shared" si="0"/>
        <v>2.3999999999999998E-4</v>
      </c>
      <c r="H35" s="271">
        <f t="shared" si="1"/>
        <v>4.1666666666666666E-3</v>
      </c>
      <c r="I35" s="254">
        <f t="shared" si="2"/>
        <v>4.1999999999999997E-3</v>
      </c>
    </row>
    <row r="36" spans="1:9" x14ac:dyDescent="0.2">
      <c r="A36" s="227"/>
      <c r="B36" s="272"/>
      <c r="C36" s="256" t="s">
        <v>164</v>
      </c>
      <c r="D36" s="256" t="s">
        <v>165</v>
      </c>
      <c r="E36" s="35" t="s">
        <v>3169</v>
      </c>
      <c r="F36" s="270">
        <v>0.1</v>
      </c>
      <c r="G36" s="271">
        <f t="shared" si="0"/>
        <v>5.9999999999999995E-5</v>
      </c>
      <c r="H36" s="271">
        <f t="shared" si="1"/>
        <v>1.6666666666666666E-2</v>
      </c>
      <c r="I36" s="254">
        <f t="shared" si="2"/>
        <v>1.7000000000000001E-2</v>
      </c>
    </row>
    <row r="37" spans="1:9" x14ac:dyDescent="0.2">
      <c r="A37" s="227"/>
      <c r="B37" s="272"/>
      <c r="C37" s="256" t="s">
        <v>1410</v>
      </c>
      <c r="D37" s="256" t="s">
        <v>1411</v>
      </c>
      <c r="E37" s="35" t="s">
        <v>3169</v>
      </c>
      <c r="F37" s="270">
        <v>10</v>
      </c>
      <c r="G37" s="271">
        <f t="shared" si="0"/>
        <v>5.9999999999999993E-3</v>
      </c>
      <c r="H37" s="271">
        <f t="shared" si="1"/>
        <v>1.6666666666666669E-4</v>
      </c>
      <c r="I37" s="254">
        <f t="shared" si="2"/>
        <v>1.7000000000000001E-4</v>
      </c>
    </row>
    <row r="38" spans="1:9" x14ac:dyDescent="0.2">
      <c r="A38" s="227"/>
      <c r="B38" s="272"/>
      <c r="C38" s="256" t="s">
        <v>171</v>
      </c>
      <c r="D38" s="256" t="s">
        <v>172</v>
      </c>
      <c r="E38" s="35" t="s">
        <v>3169</v>
      </c>
      <c r="F38" s="270">
        <v>0.1</v>
      </c>
      <c r="G38" s="271">
        <f t="shared" si="0"/>
        <v>5.9999999999999995E-5</v>
      </c>
      <c r="H38" s="271">
        <f t="shared" si="1"/>
        <v>1.6666666666666666E-2</v>
      </c>
      <c r="I38" s="254">
        <f t="shared" si="2"/>
        <v>1.7000000000000001E-2</v>
      </c>
    </row>
    <row r="39" spans="1:9" x14ac:dyDescent="0.2">
      <c r="A39" s="227"/>
      <c r="B39" s="272"/>
      <c r="C39" s="256" t="s">
        <v>1372</v>
      </c>
      <c r="D39" s="256" t="s">
        <v>1373</v>
      </c>
      <c r="E39" s="35" t="s">
        <v>3169</v>
      </c>
      <c r="F39" s="270">
        <v>0.4</v>
      </c>
      <c r="G39" s="271">
        <f t="shared" si="0"/>
        <v>2.3999999999999998E-4</v>
      </c>
      <c r="H39" s="271">
        <f t="shared" si="1"/>
        <v>4.1666666666666666E-3</v>
      </c>
      <c r="I39" s="254">
        <f t="shared" si="2"/>
        <v>4.1999999999999997E-3</v>
      </c>
    </row>
    <row r="40" spans="1:9" x14ac:dyDescent="0.2">
      <c r="A40" s="227"/>
      <c r="B40" s="272"/>
      <c r="C40" s="256" t="s">
        <v>1377</v>
      </c>
      <c r="D40" s="256" t="s">
        <v>1378</v>
      </c>
      <c r="E40" s="35" t="s">
        <v>3169</v>
      </c>
      <c r="F40" s="270">
        <v>0.9</v>
      </c>
      <c r="G40" s="271">
        <f t="shared" si="0"/>
        <v>5.4000000000000001E-4</v>
      </c>
      <c r="H40" s="271">
        <f t="shared" si="1"/>
        <v>1.8518518518518517E-3</v>
      </c>
      <c r="I40" s="254">
        <f t="shared" si="2"/>
        <v>1.9E-3</v>
      </c>
    </row>
    <row r="41" spans="1:9" x14ac:dyDescent="0.2">
      <c r="A41" s="227"/>
      <c r="B41" s="272"/>
      <c r="C41" s="256" t="s">
        <v>1381</v>
      </c>
      <c r="D41" s="256" t="s">
        <v>1382</v>
      </c>
      <c r="E41" s="35" t="s">
        <v>3169</v>
      </c>
      <c r="F41" s="270">
        <v>0.6</v>
      </c>
      <c r="G41" s="271">
        <f t="shared" si="0"/>
        <v>3.5999999999999997E-4</v>
      </c>
      <c r="H41" s="271">
        <f t="shared" si="1"/>
        <v>2.7777777777777779E-3</v>
      </c>
      <c r="I41" s="254">
        <f t="shared" si="2"/>
        <v>2.8E-3</v>
      </c>
    </row>
    <row r="42" spans="1:9" x14ac:dyDescent="0.2">
      <c r="A42" s="227"/>
      <c r="B42" s="269"/>
      <c r="C42" s="35" t="s">
        <v>1385</v>
      </c>
      <c r="D42" s="35" t="s">
        <v>1386</v>
      </c>
      <c r="E42" s="35" t="s">
        <v>3169</v>
      </c>
      <c r="F42" s="201">
        <v>30</v>
      </c>
      <c r="G42" s="271">
        <f t="shared" si="0"/>
        <v>1.7999999999999999E-2</v>
      </c>
      <c r="H42" s="271">
        <f t="shared" si="1"/>
        <v>5.5555555555555558E-5</v>
      </c>
      <c r="I42" s="254">
        <f t="shared" si="2"/>
        <v>5.5999999999999999E-5</v>
      </c>
    </row>
    <row r="43" spans="1:9" x14ac:dyDescent="0.2">
      <c r="A43" s="227"/>
      <c r="B43" s="269"/>
      <c r="C43" s="35" t="s">
        <v>1414</v>
      </c>
      <c r="D43" s="35" t="s">
        <v>1415</v>
      </c>
      <c r="E43" s="35" t="s">
        <v>3169</v>
      </c>
      <c r="F43" s="201">
        <v>0.08</v>
      </c>
      <c r="G43" s="271">
        <f t="shared" si="0"/>
        <v>4.7999999999999994E-5</v>
      </c>
      <c r="H43" s="271">
        <f t="shared" si="1"/>
        <v>2.0833333333333336E-2</v>
      </c>
      <c r="I43" s="254">
        <f t="shared" si="2"/>
        <v>2.1000000000000001E-2</v>
      </c>
    </row>
    <row r="44" spans="1:9" x14ac:dyDescent="0.2">
      <c r="A44" s="227"/>
      <c r="B44" s="269"/>
      <c r="C44" s="35" t="s">
        <v>1389</v>
      </c>
      <c r="D44" s="35" t="s">
        <v>1390</v>
      </c>
      <c r="E44" s="35" t="s">
        <v>3169</v>
      </c>
      <c r="F44" s="201">
        <v>7.0000000000000007E-2</v>
      </c>
      <c r="G44" s="271">
        <f t="shared" si="0"/>
        <v>4.1999999999999998E-5</v>
      </c>
      <c r="H44" s="271">
        <f t="shared" si="1"/>
        <v>2.3809523809523808E-2</v>
      </c>
      <c r="I44" s="254">
        <f t="shared" si="2"/>
        <v>2.4E-2</v>
      </c>
    </row>
    <row r="45" spans="1:9" x14ac:dyDescent="0.2">
      <c r="A45" s="227"/>
      <c r="B45" s="269"/>
      <c r="C45" s="273" t="s">
        <v>1358</v>
      </c>
      <c r="D45" s="273" t="s">
        <v>1359</v>
      </c>
      <c r="E45" s="274" t="s">
        <v>3169</v>
      </c>
      <c r="F45" s="274">
        <v>1</v>
      </c>
      <c r="G45" s="274">
        <f t="shared" si="0"/>
        <v>5.9999999999999995E-4</v>
      </c>
      <c r="H45" s="274">
        <f t="shared" si="1"/>
        <v>1.6666666666666668E-3</v>
      </c>
      <c r="I45" s="275">
        <f t="shared" si="2"/>
        <v>1.6999999999999999E-3</v>
      </c>
    </row>
  </sheetData>
  <mergeCells count="2">
    <mergeCell ref="A2:L2"/>
    <mergeCell ref="C5:F5"/>
  </mergeCells>
  <hyperlinks>
    <hyperlink ref="D7" r:id="rId1" xr:uid="{0FC65224-927D-45EC-85C0-3CEDB9601078}"/>
    <hyperlink ref="D8" r:id="rId2" xr:uid="{FC2370A2-A803-48BF-B9E4-F99F32A6FF3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0FE78-4AC4-4F28-8FA8-3A79EF2AA56E}">
  <sheetPr codeName="Sheet10">
    <tabColor rgb="FFEAF29A"/>
  </sheetPr>
  <dimension ref="A2:S197"/>
  <sheetViews>
    <sheetView workbookViewId="0">
      <selection activeCell="C21" sqref="C21"/>
    </sheetView>
  </sheetViews>
  <sheetFormatPr defaultRowHeight="15" x14ac:dyDescent="0.25"/>
  <cols>
    <col min="1" max="1" width="14.140625" bestFit="1" customWidth="1"/>
    <col min="2" max="2" width="10.42578125" bestFit="1" customWidth="1"/>
    <col min="3" max="4" width="71.140625" bestFit="1" customWidth="1"/>
    <col min="5" max="5" width="14.5703125" bestFit="1" customWidth="1"/>
    <col min="6" max="6" width="21.85546875" bestFit="1" customWidth="1"/>
    <col min="7" max="7" width="15" bestFit="1" customWidth="1"/>
    <col min="8" max="8" width="17.42578125" bestFit="1" customWidth="1"/>
    <col min="9" max="9" width="5.28515625" bestFit="1" customWidth="1"/>
    <col min="10" max="10" width="23" bestFit="1" customWidth="1"/>
    <col min="11" max="11" width="15.5703125" bestFit="1" customWidth="1"/>
    <col min="12" max="12" width="7.140625" bestFit="1" customWidth="1"/>
    <col min="13" max="13" width="5.42578125" bestFit="1" customWidth="1"/>
    <col min="14" max="14" width="23.85546875" bestFit="1" customWidth="1"/>
    <col min="15" max="15" width="15.7109375" bestFit="1" customWidth="1"/>
    <col min="16" max="16" width="13.28515625" bestFit="1" customWidth="1"/>
    <col min="17" max="17" width="19.140625" bestFit="1" customWidth="1"/>
    <col min="18" max="18" width="4.85546875" bestFit="1" customWidth="1"/>
    <col min="19" max="19" width="7.28515625" bestFit="1" customWidth="1"/>
  </cols>
  <sheetData>
    <row r="2" spans="1:19" x14ac:dyDescent="0.25">
      <c r="A2" s="1" t="s">
        <v>81</v>
      </c>
      <c r="B2" t="s">
        <v>235</v>
      </c>
    </row>
    <row r="3" spans="1:19" x14ac:dyDescent="0.25">
      <c r="A3" s="1" t="s">
        <v>93</v>
      </c>
      <c r="B3" t="s">
        <v>3170</v>
      </c>
    </row>
    <row r="5" spans="1:19" x14ac:dyDescent="0.25">
      <c r="A5" s="1" t="s">
        <v>3171</v>
      </c>
      <c r="E5" s="1" t="s">
        <v>220</v>
      </c>
    </row>
    <row r="6" spans="1:19" x14ac:dyDescent="0.25">
      <c r="A6" s="1" t="s">
        <v>77</v>
      </c>
      <c r="B6" s="1" t="s">
        <v>78</v>
      </c>
      <c r="C6" s="1" t="s">
        <v>3555</v>
      </c>
      <c r="D6" s="1" t="s">
        <v>69</v>
      </c>
      <c r="E6" t="s">
        <v>273</v>
      </c>
      <c r="F6" t="s">
        <v>1906</v>
      </c>
      <c r="G6" t="s">
        <v>353</v>
      </c>
      <c r="H6" t="s">
        <v>847</v>
      </c>
      <c r="I6" t="s">
        <v>258</v>
      </c>
      <c r="J6" t="s">
        <v>2031</v>
      </c>
      <c r="K6" t="s">
        <v>280</v>
      </c>
      <c r="L6" t="s">
        <v>368</v>
      </c>
      <c r="M6" t="s">
        <v>363</v>
      </c>
      <c r="N6" t="s">
        <v>2115</v>
      </c>
      <c r="O6" t="s">
        <v>270</v>
      </c>
      <c r="P6" t="s">
        <v>410</v>
      </c>
      <c r="Q6" t="s">
        <v>236</v>
      </c>
      <c r="R6" t="s">
        <v>1567</v>
      </c>
      <c r="S6" t="s">
        <v>3566</v>
      </c>
    </row>
    <row r="7" spans="1:19" x14ac:dyDescent="0.25">
      <c r="A7">
        <v>1</v>
      </c>
      <c r="B7">
        <v>1</v>
      </c>
      <c r="C7" t="s">
        <v>94</v>
      </c>
      <c r="D7" t="s">
        <v>95</v>
      </c>
      <c r="E7" s="2"/>
      <c r="F7" s="2"/>
      <c r="G7" s="2"/>
      <c r="H7" s="2"/>
      <c r="I7" s="2"/>
      <c r="J7" s="2"/>
      <c r="K7" s="2"/>
      <c r="L7" s="2"/>
      <c r="M7" s="2"/>
      <c r="N7" s="2"/>
      <c r="O7" s="2"/>
      <c r="P7" s="2"/>
      <c r="Q7" s="2">
        <v>1</v>
      </c>
      <c r="R7" s="2"/>
      <c r="S7" s="2"/>
    </row>
    <row r="8" spans="1:19" x14ac:dyDescent="0.25">
      <c r="A8">
        <v>3</v>
      </c>
      <c r="B8">
        <v>634</v>
      </c>
      <c r="C8" t="s">
        <v>1511</v>
      </c>
      <c r="D8" t="s">
        <v>1512</v>
      </c>
      <c r="E8" s="2"/>
      <c r="F8" s="2"/>
      <c r="G8" s="2"/>
      <c r="H8" s="2"/>
      <c r="I8" s="2"/>
      <c r="J8" s="2"/>
      <c r="K8" s="2"/>
      <c r="L8" s="2"/>
      <c r="M8" s="2"/>
      <c r="N8" s="2"/>
      <c r="O8" s="2">
        <v>1</v>
      </c>
      <c r="P8" s="2"/>
      <c r="Q8" s="2"/>
      <c r="R8" s="2"/>
      <c r="S8" s="2"/>
    </row>
    <row r="9" spans="1:19" x14ac:dyDescent="0.25">
      <c r="A9">
        <v>4</v>
      </c>
      <c r="B9">
        <v>3</v>
      </c>
      <c r="C9" t="s">
        <v>1523</v>
      </c>
      <c r="D9" t="s">
        <v>1524</v>
      </c>
      <c r="E9" s="2"/>
      <c r="F9" s="2"/>
      <c r="G9" s="2"/>
      <c r="H9" s="2"/>
      <c r="I9" s="2"/>
      <c r="J9" s="2"/>
      <c r="K9" s="2"/>
      <c r="L9" s="2"/>
      <c r="M9" s="2"/>
      <c r="N9" s="2"/>
      <c r="O9" s="2">
        <v>1</v>
      </c>
      <c r="P9" s="2"/>
      <c r="Q9" s="2">
        <v>1</v>
      </c>
      <c r="R9" s="2"/>
      <c r="S9" s="2"/>
    </row>
    <row r="10" spans="1:19" x14ac:dyDescent="0.25">
      <c r="A10">
        <v>6</v>
      </c>
      <c r="B10">
        <v>5</v>
      </c>
      <c r="C10" t="s">
        <v>233</v>
      </c>
      <c r="D10" t="s">
        <v>234</v>
      </c>
      <c r="E10" s="2"/>
      <c r="F10" s="2"/>
      <c r="G10" s="2"/>
      <c r="H10" s="2"/>
      <c r="I10" s="2"/>
      <c r="J10" s="2"/>
      <c r="K10" s="2"/>
      <c r="L10" s="2"/>
      <c r="M10" s="2"/>
      <c r="N10" s="2"/>
      <c r="O10" s="2"/>
      <c r="P10" s="2"/>
      <c r="Q10" s="2">
        <v>1</v>
      </c>
      <c r="R10" s="2"/>
      <c r="S10" s="2"/>
    </row>
    <row r="11" spans="1:19" x14ac:dyDescent="0.25">
      <c r="A11">
        <v>7</v>
      </c>
      <c r="B11">
        <v>6</v>
      </c>
      <c r="C11" t="s">
        <v>958</v>
      </c>
      <c r="D11" t="s">
        <v>959</v>
      </c>
      <c r="E11" s="2"/>
      <c r="F11" s="2"/>
      <c r="G11" s="2"/>
      <c r="H11" s="2"/>
      <c r="I11" s="2"/>
      <c r="J11" s="2"/>
      <c r="K11" s="2"/>
      <c r="L11" s="2"/>
      <c r="M11" s="2"/>
      <c r="N11" s="2"/>
      <c r="O11" s="2">
        <v>1</v>
      </c>
      <c r="P11" s="2"/>
      <c r="Q11" s="2"/>
      <c r="R11" s="2"/>
      <c r="S11" s="2"/>
    </row>
    <row r="12" spans="1:19" x14ac:dyDescent="0.25">
      <c r="A12">
        <v>8</v>
      </c>
      <c r="B12">
        <v>7</v>
      </c>
      <c r="C12" t="s">
        <v>259</v>
      </c>
      <c r="D12" t="s">
        <v>260</v>
      </c>
      <c r="E12" s="2"/>
      <c r="F12" s="2"/>
      <c r="G12" s="2"/>
      <c r="H12" s="2"/>
      <c r="I12" s="2"/>
      <c r="J12" s="2"/>
      <c r="K12" s="2"/>
      <c r="L12" s="2"/>
      <c r="M12" s="2"/>
      <c r="N12" s="2"/>
      <c r="O12" s="2"/>
      <c r="P12" s="2"/>
      <c r="Q12" s="2">
        <v>1</v>
      </c>
      <c r="R12" s="2"/>
      <c r="S12" s="2"/>
    </row>
    <row r="13" spans="1:19" x14ac:dyDescent="0.25">
      <c r="A13">
        <v>9</v>
      </c>
      <c r="B13">
        <v>8</v>
      </c>
      <c r="C13" t="s">
        <v>106</v>
      </c>
      <c r="D13" t="s">
        <v>107</v>
      </c>
      <c r="E13" s="2"/>
      <c r="F13" s="2"/>
      <c r="G13" s="2"/>
      <c r="H13" s="2"/>
      <c r="I13" s="2"/>
      <c r="J13" s="2"/>
      <c r="K13" s="2"/>
      <c r="L13" s="2"/>
      <c r="M13" s="2"/>
      <c r="N13" s="2"/>
      <c r="O13" s="2"/>
      <c r="P13" s="2"/>
      <c r="Q13" s="2">
        <v>1</v>
      </c>
      <c r="R13" s="2"/>
      <c r="S13" s="2"/>
    </row>
    <row r="14" spans="1:19" x14ac:dyDescent="0.25">
      <c r="A14">
        <v>11</v>
      </c>
      <c r="B14" t="s">
        <v>1542</v>
      </c>
      <c r="C14" t="s">
        <v>1543</v>
      </c>
      <c r="D14" t="s">
        <v>1544</v>
      </c>
      <c r="E14" s="2">
        <v>1</v>
      </c>
      <c r="F14" s="2"/>
      <c r="G14" s="2"/>
      <c r="H14" s="2"/>
      <c r="I14" s="2"/>
      <c r="J14" s="2"/>
      <c r="K14" s="2"/>
      <c r="L14" s="2"/>
      <c r="M14" s="2"/>
      <c r="N14" s="2"/>
      <c r="O14" s="2"/>
      <c r="P14" s="2"/>
      <c r="Q14" s="2"/>
      <c r="R14" s="2"/>
      <c r="S14" s="2"/>
    </row>
    <row r="15" spans="1:19" x14ac:dyDescent="0.25">
      <c r="A15">
        <v>14</v>
      </c>
      <c r="B15">
        <v>12</v>
      </c>
      <c r="C15" t="s">
        <v>969</v>
      </c>
      <c r="D15" t="s">
        <v>970</v>
      </c>
      <c r="E15" s="2"/>
      <c r="F15" s="2"/>
      <c r="G15" s="2"/>
      <c r="H15" s="2"/>
      <c r="I15" s="2"/>
      <c r="J15" s="2"/>
      <c r="K15" s="2"/>
      <c r="L15" s="2"/>
      <c r="M15" s="2"/>
      <c r="N15" s="2"/>
      <c r="O15" s="2">
        <v>1</v>
      </c>
      <c r="P15" s="2"/>
      <c r="Q15" s="2"/>
      <c r="R15" s="2"/>
      <c r="S15" s="2"/>
    </row>
    <row r="16" spans="1:19" x14ac:dyDescent="0.25">
      <c r="A16">
        <v>15</v>
      </c>
      <c r="B16">
        <v>13</v>
      </c>
      <c r="C16" t="s">
        <v>1552</v>
      </c>
      <c r="D16" t="s">
        <v>1553</v>
      </c>
      <c r="E16" s="2"/>
      <c r="F16" s="2"/>
      <c r="G16" s="2"/>
      <c r="H16" s="2"/>
      <c r="I16" s="2"/>
      <c r="J16" s="2"/>
      <c r="K16" s="2"/>
      <c r="L16" s="2"/>
      <c r="M16" s="2"/>
      <c r="N16" s="2"/>
      <c r="O16" s="2">
        <v>1</v>
      </c>
      <c r="P16" s="2"/>
      <c r="Q16" s="2"/>
      <c r="R16" s="2"/>
      <c r="S16" s="2"/>
    </row>
    <row r="17" spans="1:19" x14ac:dyDescent="0.25">
      <c r="A17">
        <v>25</v>
      </c>
      <c r="B17">
        <v>26</v>
      </c>
      <c r="C17" t="s">
        <v>1560</v>
      </c>
      <c r="D17" t="s">
        <v>1561</v>
      </c>
      <c r="E17" s="2"/>
      <c r="F17" s="2"/>
      <c r="G17" s="2"/>
      <c r="H17" s="2"/>
      <c r="I17" s="2"/>
      <c r="J17" s="2"/>
      <c r="K17" s="2"/>
      <c r="L17" s="2"/>
      <c r="M17" s="2"/>
      <c r="N17" s="2"/>
      <c r="O17" s="2"/>
      <c r="P17" s="2"/>
      <c r="Q17" s="2">
        <v>1</v>
      </c>
      <c r="R17" s="2"/>
      <c r="S17" s="2"/>
    </row>
    <row r="18" spans="1:19" x14ac:dyDescent="0.25">
      <c r="A18">
        <v>29</v>
      </c>
      <c r="B18">
        <v>30</v>
      </c>
      <c r="C18" t="s">
        <v>978</v>
      </c>
      <c r="D18" t="s">
        <v>979</v>
      </c>
      <c r="E18" s="2"/>
      <c r="F18" s="2"/>
      <c r="G18" s="2"/>
      <c r="H18" s="2"/>
      <c r="I18" s="2"/>
      <c r="J18" s="2"/>
      <c r="K18" s="2">
        <v>1</v>
      </c>
      <c r="L18" s="2"/>
      <c r="M18" s="2"/>
      <c r="N18" s="2"/>
      <c r="O18" s="2"/>
      <c r="P18" s="2"/>
      <c r="Q18" s="2"/>
      <c r="R18" s="2"/>
      <c r="S18" s="2"/>
    </row>
    <row r="19" spans="1:19" x14ac:dyDescent="0.25">
      <c r="A19">
        <v>32</v>
      </c>
      <c r="B19">
        <v>33</v>
      </c>
      <c r="C19" t="s">
        <v>1585</v>
      </c>
      <c r="D19" t="s">
        <v>1586</v>
      </c>
      <c r="E19" s="2"/>
      <c r="F19" s="2"/>
      <c r="G19" s="2"/>
      <c r="H19" s="2"/>
      <c r="I19" s="2"/>
      <c r="J19" s="2"/>
      <c r="K19" s="2"/>
      <c r="L19" s="2"/>
      <c r="M19" s="2"/>
      <c r="N19" s="2"/>
      <c r="O19" s="2"/>
      <c r="P19" s="2"/>
      <c r="Q19" s="2">
        <v>1</v>
      </c>
      <c r="R19" s="2"/>
      <c r="S19" s="2"/>
    </row>
    <row r="20" spans="1:19" x14ac:dyDescent="0.25">
      <c r="A20">
        <v>34</v>
      </c>
      <c r="B20">
        <v>37</v>
      </c>
      <c r="C20" t="s">
        <v>989</v>
      </c>
      <c r="D20" t="s">
        <v>990</v>
      </c>
      <c r="E20" s="2"/>
      <c r="F20" s="2"/>
      <c r="G20" s="2">
        <v>1</v>
      </c>
      <c r="H20" s="2"/>
      <c r="I20" s="2"/>
      <c r="J20" s="2"/>
      <c r="K20" s="2"/>
      <c r="L20" s="2"/>
      <c r="M20" s="2"/>
      <c r="N20" s="2"/>
      <c r="O20" s="2">
        <v>1</v>
      </c>
      <c r="P20" s="2"/>
      <c r="Q20" s="2"/>
      <c r="R20" s="2"/>
      <c r="S20" s="2"/>
    </row>
    <row r="21" spans="1:19" x14ac:dyDescent="0.25">
      <c r="A21">
        <v>35</v>
      </c>
      <c r="B21">
        <v>39</v>
      </c>
      <c r="C21" t="s">
        <v>1611</v>
      </c>
      <c r="D21" t="s">
        <v>1612</v>
      </c>
      <c r="E21" s="2"/>
      <c r="F21" s="2"/>
      <c r="G21" s="2">
        <v>1</v>
      </c>
      <c r="H21" s="2"/>
      <c r="I21" s="2"/>
      <c r="J21" s="2"/>
      <c r="K21" s="2"/>
      <c r="L21" s="2"/>
      <c r="M21" s="2"/>
      <c r="N21" s="2"/>
      <c r="O21" s="2">
        <v>1</v>
      </c>
      <c r="P21" s="2"/>
      <c r="Q21" s="2"/>
      <c r="R21" s="2"/>
      <c r="S21" s="2"/>
    </row>
    <row r="22" spans="1:19" x14ac:dyDescent="0.25">
      <c r="A22">
        <v>40</v>
      </c>
      <c r="B22" t="s">
        <v>1622</v>
      </c>
      <c r="C22" t="s">
        <v>1623</v>
      </c>
      <c r="D22" t="s">
        <v>1624</v>
      </c>
      <c r="E22" s="2"/>
      <c r="F22" s="2"/>
      <c r="G22" s="2"/>
      <c r="H22" s="2"/>
      <c r="I22" s="2"/>
      <c r="J22" s="2"/>
      <c r="K22" s="2"/>
      <c r="L22" s="2"/>
      <c r="M22" s="2"/>
      <c r="N22" s="2"/>
      <c r="O22" s="2">
        <v>1</v>
      </c>
      <c r="P22" s="2"/>
      <c r="Q22" s="2"/>
      <c r="R22" s="2"/>
      <c r="S22" s="2"/>
    </row>
    <row r="23" spans="1:19" x14ac:dyDescent="0.25">
      <c r="A23">
        <v>44</v>
      </c>
      <c r="B23">
        <v>46</v>
      </c>
      <c r="C23" t="s">
        <v>271</v>
      </c>
      <c r="D23" t="s">
        <v>272</v>
      </c>
      <c r="E23" s="2">
        <v>1</v>
      </c>
      <c r="F23" s="2"/>
      <c r="G23" s="2"/>
      <c r="H23" s="2"/>
      <c r="I23" s="2"/>
      <c r="J23" s="2"/>
      <c r="K23" s="2"/>
      <c r="L23" s="2"/>
      <c r="M23" s="2"/>
      <c r="N23" s="2"/>
      <c r="O23" s="2"/>
      <c r="P23" s="2"/>
      <c r="Q23" s="2"/>
      <c r="R23" s="2"/>
      <c r="S23" s="2"/>
    </row>
    <row r="24" spans="1:19" x14ac:dyDescent="0.25">
      <c r="A24">
        <v>53</v>
      </c>
      <c r="B24">
        <v>56</v>
      </c>
      <c r="C24" t="s">
        <v>618</v>
      </c>
      <c r="D24" t="s">
        <v>619</v>
      </c>
      <c r="E24" s="2"/>
      <c r="F24" s="2"/>
      <c r="G24" s="2"/>
      <c r="H24" s="2"/>
      <c r="I24" s="2"/>
      <c r="J24" s="2"/>
      <c r="K24" s="2"/>
      <c r="L24" s="2"/>
      <c r="M24" s="2"/>
      <c r="N24" s="2"/>
      <c r="O24" s="2"/>
      <c r="P24" s="2"/>
      <c r="Q24" s="2">
        <v>1</v>
      </c>
      <c r="R24" s="2"/>
      <c r="S24" s="2"/>
    </row>
    <row r="25" spans="1:19" x14ac:dyDescent="0.25">
      <c r="A25">
        <v>55</v>
      </c>
      <c r="B25">
        <v>58</v>
      </c>
      <c r="C25" t="s">
        <v>295</v>
      </c>
      <c r="D25" t="s">
        <v>296</v>
      </c>
      <c r="E25" s="2"/>
      <c r="F25" s="2"/>
      <c r="G25" s="2"/>
      <c r="H25" s="2"/>
      <c r="I25" s="2"/>
      <c r="J25" s="2"/>
      <c r="K25" s="2">
        <v>1</v>
      </c>
      <c r="L25" s="2"/>
      <c r="M25" s="2"/>
      <c r="N25" s="2"/>
      <c r="O25" s="2"/>
      <c r="P25" s="2"/>
      <c r="Q25" s="2"/>
      <c r="R25" s="2"/>
      <c r="S25" s="2"/>
    </row>
    <row r="26" spans="1:19" x14ac:dyDescent="0.25">
      <c r="A26">
        <v>56</v>
      </c>
      <c r="B26">
        <v>62</v>
      </c>
      <c r="C26" t="s">
        <v>1637</v>
      </c>
      <c r="D26" t="s">
        <v>1638</v>
      </c>
      <c r="E26" s="2"/>
      <c r="F26" s="2"/>
      <c r="G26" s="2"/>
      <c r="H26" s="2"/>
      <c r="I26" s="2"/>
      <c r="J26" s="2"/>
      <c r="K26" s="2"/>
      <c r="L26" s="2">
        <v>1</v>
      </c>
      <c r="M26" s="2">
        <v>1</v>
      </c>
      <c r="N26" s="2"/>
      <c r="O26" s="2"/>
      <c r="P26" s="2"/>
      <c r="Q26" s="2"/>
      <c r="R26" s="2"/>
      <c r="S26" s="2"/>
    </row>
    <row r="27" spans="1:19" x14ac:dyDescent="0.25">
      <c r="A27">
        <v>59</v>
      </c>
      <c r="B27" t="s">
        <v>1643</v>
      </c>
      <c r="C27" t="s">
        <v>1644</v>
      </c>
      <c r="D27" t="s">
        <v>1645</v>
      </c>
      <c r="E27" s="2"/>
      <c r="F27" s="2"/>
      <c r="G27" s="2"/>
      <c r="H27" s="2"/>
      <c r="I27" s="2"/>
      <c r="J27" s="2"/>
      <c r="K27" s="2"/>
      <c r="L27" s="2"/>
      <c r="M27" s="2">
        <v>1</v>
      </c>
      <c r="N27" s="2"/>
      <c r="O27" s="2"/>
      <c r="P27" s="2"/>
      <c r="Q27" s="2"/>
      <c r="R27" s="2"/>
      <c r="S27" s="2"/>
    </row>
    <row r="28" spans="1:19" x14ac:dyDescent="0.25">
      <c r="A28">
        <v>62</v>
      </c>
      <c r="B28">
        <v>324</v>
      </c>
      <c r="C28" t="s">
        <v>308</v>
      </c>
      <c r="D28" t="s">
        <v>309</v>
      </c>
      <c r="E28" s="2"/>
      <c r="F28" s="2"/>
      <c r="G28" s="2"/>
      <c r="H28" s="2"/>
      <c r="I28" s="2"/>
      <c r="J28" s="2"/>
      <c r="K28" s="2"/>
      <c r="L28" s="2"/>
      <c r="M28" s="2"/>
      <c r="N28" s="2"/>
      <c r="O28" s="2">
        <v>1</v>
      </c>
      <c r="P28" s="2"/>
      <c r="Q28" s="2">
        <v>1</v>
      </c>
      <c r="R28" s="2"/>
      <c r="S28" s="2"/>
    </row>
    <row r="29" spans="1:19" x14ac:dyDescent="0.25">
      <c r="A29">
        <v>63</v>
      </c>
      <c r="B29">
        <v>73</v>
      </c>
      <c r="C29" t="s">
        <v>325</v>
      </c>
      <c r="D29" t="s">
        <v>326</v>
      </c>
      <c r="E29" s="2"/>
      <c r="F29" s="2"/>
      <c r="G29" s="2"/>
      <c r="H29" s="2"/>
      <c r="I29" s="2"/>
      <c r="J29" s="2"/>
      <c r="K29" s="2"/>
      <c r="L29" s="2"/>
      <c r="M29" s="2"/>
      <c r="N29" s="2"/>
      <c r="O29" s="2">
        <v>1</v>
      </c>
      <c r="P29" s="2"/>
      <c r="Q29" s="2"/>
      <c r="R29" s="2"/>
      <c r="S29" s="2"/>
    </row>
    <row r="30" spans="1:19" x14ac:dyDescent="0.25">
      <c r="A30">
        <v>64</v>
      </c>
      <c r="B30">
        <v>75</v>
      </c>
      <c r="C30" t="s">
        <v>1043</v>
      </c>
      <c r="D30" t="s">
        <v>1044</v>
      </c>
      <c r="E30" s="2"/>
      <c r="F30" s="2"/>
      <c r="G30" s="2"/>
      <c r="H30" s="2"/>
      <c r="I30" s="2"/>
      <c r="J30" s="2"/>
      <c r="K30" s="2"/>
      <c r="L30" s="2"/>
      <c r="M30" s="2"/>
      <c r="N30" s="2"/>
      <c r="O30" s="2"/>
      <c r="P30" s="2">
        <v>1</v>
      </c>
      <c r="Q30" s="2"/>
      <c r="R30" s="2"/>
      <c r="S30" s="2"/>
    </row>
    <row r="31" spans="1:19" x14ac:dyDescent="0.25">
      <c r="A31">
        <v>69</v>
      </c>
      <c r="B31">
        <v>79</v>
      </c>
      <c r="C31" t="s">
        <v>1668</v>
      </c>
      <c r="D31" t="s">
        <v>1669</v>
      </c>
      <c r="E31" s="2"/>
      <c r="F31" s="2"/>
      <c r="G31" s="2">
        <v>1</v>
      </c>
      <c r="H31" s="2"/>
      <c r="I31" s="2"/>
      <c r="J31" s="2"/>
      <c r="K31" s="2"/>
      <c r="L31" s="2"/>
      <c r="M31" s="2"/>
      <c r="N31" s="2"/>
      <c r="O31" s="2"/>
      <c r="P31" s="2"/>
      <c r="Q31" s="2"/>
      <c r="R31" s="2"/>
      <c r="S31" s="2"/>
    </row>
    <row r="32" spans="1:19" x14ac:dyDescent="0.25">
      <c r="A32">
        <v>70</v>
      </c>
      <c r="B32">
        <v>80</v>
      </c>
      <c r="C32" t="s">
        <v>1677</v>
      </c>
      <c r="D32" t="s">
        <v>1678</v>
      </c>
      <c r="E32" s="2"/>
      <c r="F32" s="2"/>
      <c r="G32" s="2"/>
      <c r="H32" s="2"/>
      <c r="I32" s="2"/>
      <c r="J32" s="2"/>
      <c r="K32" s="2"/>
      <c r="L32" s="2">
        <v>1</v>
      </c>
      <c r="M32" s="2"/>
      <c r="N32" s="2"/>
      <c r="O32" s="2"/>
      <c r="P32" s="2"/>
      <c r="Q32" s="2"/>
      <c r="R32" s="2"/>
      <c r="S32" s="2"/>
    </row>
    <row r="33" spans="1:19" x14ac:dyDescent="0.25">
      <c r="A33">
        <v>75</v>
      </c>
      <c r="B33">
        <v>83</v>
      </c>
      <c r="C33" t="s">
        <v>1054</v>
      </c>
      <c r="D33" t="s">
        <v>1055</v>
      </c>
      <c r="E33" s="2"/>
      <c r="F33" s="2"/>
      <c r="G33" s="2"/>
      <c r="H33" s="2"/>
      <c r="I33" s="2"/>
      <c r="J33" s="2"/>
      <c r="K33" s="2"/>
      <c r="L33" s="2">
        <v>1</v>
      </c>
      <c r="M33" s="2"/>
      <c r="N33" s="2"/>
      <c r="O33" s="2"/>
      <c r="P33" s="2"/>
      <c r="Q33" s="2"/>
      <c r="R33" s="2"/>
      <c r="S33" s="2"/>
    </row>
    <row r="34" spans="1:19" x14ac:dyDescent="0.25">
      <c r="A34">
        <v>77</v>
      </c>
      <c r="B34">
        <v>86</v>
      </c>
      <c r="C34" t="s">
        <v>1699</v>
      </c>
      <c r="D34" t="s">
        <v>1700</v>
      </c>
      <c r="E34" s="2"/>
      <c r="F34" s="2"/>
      <c r="G34" s="2"/>
      <c r="H34" s="2"/>
      <c r="I34" s="2"/>
      <c r="J34" s="2"/>
      <c r="K34" s="2"/>
      <c r="L34" s="2"/>
      <c r="M34" s="2"/>
      <c r="N34" s="2"/>
      <c r="O34" s="2"/>
      <c r="P34" s="2"/>
      <c r="Q34" s="2">
        <v>1</v>
      </c>
      <c r="R34" s="2"/>
      <c r="S34" s="2"/>
    </row>
    <row r="35" spans="1:19" x14ac:dyDescent="0.25">
      <c r="A35">
        <v>81</v>
      </c>
      <c r="B35">
        <v>90</v>
      </c>
      <c r="C35" t="s">
        <v>337</v>
      </c>
      <c r="D35" t="s">
        <v>338</v>
      </c>
      <c r="E35" s="2"/>
      <c r="F35" s="2"/>
      <c r="G35" s="2"/>
      <c r="H35" s="2"/>
      <c r="I35" s="2"/>
      <c r="J35" s="2"/>
      <c r="K35" s="2"/>
      <c r="L35" s="2"/>
      <c r="M35" s="2"/>
      <c r="N35" s="2"/>
      <c r="O35" s="2">
        <v>1</v>
      </c>
      <c r="P35" s="2"/>
      <c r="Q35" s="2"/>
      <c r="R35" s="2"/>
      <c r="S35" s="2"/>
    </row>
    <row r="36" spans="1:19" x14ac:dyDescent="0.25">
      <c r="A36">
        <v>82</v>
      </c>
      <c r="B36">
        <v>91</v>
      </c>
      <c r="C36" t="s">
        <v>1060</v>
      </c>
      <c r="D36" t="s">
        <v>1061</v>
      </c>
      <c r="E36" s="2"/>
      <c r="F36" s="2"/>
      <c r="G36" s="2"/>
      <c r="H36" s="2"/>
      <c r="I36" s="2"/>
      <c r="J36" s="2"/>
      <c r="K36" s="2"/>
      <c r="L36" s="2"/>
      <c r="M36" s="2">
        <v>1</v>
      </c>
      <c r="N36" s="2"/>
      <c r="O36" s="2"/>
      <c r="P36" s="2"/>
      <c r="Q36" s="2"/>
      <c r="R36" s="2"/>
      <c r="S36" s="2"/>
    </row>
    <row r="37" spans="1:19" x14ac:dyDescent="0.25">
      <c r="A37">
        <v>83</v>
      </c>
      <c r="B37">
        <v>92</v>
      </c>
      <c r="C37" t="s">
        <v>661</v>
      </c>
      <c r="D37" t="s">
        <v>662</v>
      </c>
      <c r="E37" s="2"/>
      <c r="F37" s="2"/>
      <c r="G37" s="2"/>
      <c r="H37" s="2"/>
      <c r="I37" s="2"/>
      <c r="J37" s="2"/>
      <c r="K37" s="2"/>
      <c r="L37" s="2"/>
      <c r="M37" s="2"/>
      <c r="N37" s="2"/>
      <c r="O37" s="2">
        <v>1</v>
      </c>
      <c r="P37" s="2"/>
      <c r="Q37" s="2"/>
      <c r="R37" s="2"/>
      <c r="S37" s="2"/>
    </row>
    <row r="38" spans="1:19" x14ac:dyDescent="0.25">
      <c r="A38">
        <v>86</v>
      </c>
      <c r="B38" t="s">
        <v>1728</v>
      </c>
      <c r="C38" t="s">
        <v>1729</v>
      </c>
      <c r="D38" t="s">
        <v>1730</v>
      </c>
      <c r="E38" s="2"/>
      <c r="F38" s="2"/>
      <c r="G38" s="2"/>
      <c r="H38" s="2"/>
      <c r="I38" s="2"/>
      <c r="J38" s="2"/>
      <c r="K38" s="2"/>
      <c r="L38" s="2"/>
      <c r="M38" s="2"/>
      <c r="N38" s="2"/>
      <c r="O38" s="2"/>
      <c r="P38" s="2"/>
      <c r="Q38" s="2">
        <v>1</v>
      </c>
      <c r="R38" s="2"/>
      <c r="S38" s="2"/>
    </row>
    <row r="39" spans="1:19" x14ac:dyDescent="0.25">
      <c r="A39">
        <v>89</v>
      </c>
      <c r="B39">
        <v>97</v>
      </c>
      <c r="C39" t="s">
        <v>669</v>
      </c>
      <c r="D39" t="s">
        <v>670</v>
      </c>
      <c r="E39" s="2"/>
      <c r="F39" s="2"/>
      <c r="G39" s="2"/>
      <c r="H39" s="2"/>
      <c r="I39" s="2"/>
      <c r="J39" s="2"/>
      <c r="K39" s="2"/>
      <c r="L39" s="2"/>
      <c r="M39" s="2">
        <v>1</v>
      </c>
      <c r="N39" s="2"/>
      <c r="O39" s="2"/>
      <c r="P39" s="2"/>
      <c r="Q39" s="2"/>
      <c r="R39" s="2"/>
      <c r="S39" s="2"/>
    </row>
    <row r="40" spans="1:19" x14ac:dyDescent="0.25">
      <c r="A40">
        <v>93</v>
      </c>
      <c r="B40">
        <v>101</v>
      </c>
      <c r="C40" t="s">
        <v>1739</v>
      </c>
      <c r="D40" t="s">
        <v>1740</v>
      </c>
      <c r="E40" s="2"/>
      <c r="F40" s="2"/>
      <c r="G40" s="2"/>
      <c r="H40" s="2"/>
      <c r="I40" s="2"/>
      <c r="J40" s="2"/>
      <c r="K40" s="2"/>
      <c r="L40" s="2"/>
      <c r="M40" s="2"/>
      <c r="N40" s="2"/>
      <c r="O40" s="2"/>
      <c r="P40" s="2"/>
      <c r="Q40" s="2">
        <v>1</v>
      </c>
      <c r="R40" s="2"/>
      <c r="S40" s="2"/>
    </row>
    <row r="41" spans="1:19" x14ac:dyDescent="0.25">
      <c r="A41">
        <v>94</v>
      </c>
      <c r="B41">
        <v>102</v>
      </c>
      <c r="C41" t="s">
        <v>678</v>
      </c>
      <c r="D41" t="s">
        <v>679</v>
      </c>
      <c r="E41" s="2"/>
      <c r="F41" s="2"/>
      <c r="G41" s="2"/>
      <c r="H41" s="2"/>
      <c r="I41" s="2"/>
      <c r="J41" s="2"/>
      <c r="K41" s="2"/>
      <c r="L41" s="2"/>
      <c r="M41" s="2"/>
      <c r="N41" s="2"/>
      <c r="O41" s="2"/>
      <c r="P41" s="2"/>
      <c r="Q41" s="2">
        <v>1</v>
      </c>
      <c r="R41" s="2"/>
      <c r="S41" s="2"/>
    </row>
    <row r="42" spans="1:19" x14ac:dyDescent="0.25">
      <c r="A42">
        <v>96</v>
      </c>
      <c r="B42">
        <v>104</v>
      </c>
      <c r="C42" t="s">
        <v>1770</v>
      </c>
      <c r="D42" t="s">
        <v>1771</v>
      </c>
      <c r="E42" s="2"/>
      <c r="F42" s="2"/>
      <c r="G42" s="2"/>
      <c r="H42" s="2"/>
      <c r="I42" s="2"/>
      <c r="J42" s="2"/>
      <c r="K42" s="2"/>
      <c r="L42" s="2"/>
      <c r="M42" s="2"/>
      <c r="N42" s="2"/>
      <c r="O42" s="2"/>
      <c r="P42" s="2"/>
      <c r="Q42" s="2">
        <v>1</v>
      </c>
      <c r="R42" s="2"/>
      <c r="S42" s="2"/>
    </row>
    <row r="43" spans="1:19" x14ac:dyDescent="0.25">
      <c r="A43">
        <v>99</v>
      </c>
      <c r="B43">
        <v>108</v>
      </c>
      <c r="C43" t="s">
        <v>1777</v>
      </c>
      <c r="D43" t="s">
        <v>1778</v>
      </c>
      <c r="E43" s="2"/>
      <c r="F43" s="2"/>
      <c r="G43" s="2"/>
      <c r="H43" s="2"/>
      <c r="I43" s="2"/>
      <c r="J43" s="2"/>
      <c r="K43" s="2"/>
      <c r="L43" s="2">
        <v>1</v>
      </c>
      <c r="M43" s="2"/>
      <c r="N43" s="2"/>
      <c r="O43" s="2"/>
      <c r="P43" s="2"/>
      <c r="Q43" s="2"/>
      <c r="R43" s="2"/>
      <c r="S43" s="2"/>
    </row>
    <row r="44" spans="1:19" x14ac:dyDescent="0.25">
      <c r="A44">
        <v>101</v>
      </c>
      <c r="B44" t="s">
        <v>1076</v>
      </c>
      <c r="C44" t="s">
        <v>1077</v>
      </c>
      <c r="D44" t="s">
        <v>1078</v>
      </c>
      <c r="E44" s="2"/>
      <c r="F44" s="2"/>
      <c r="G44" s="2"/>
      <c r="H44" s="2"/>
      <c r="I44" s="2"/>
      <c r="J44" s="2"/>
      <c r="K44" s="2"/>
      <c r="L44" s="2"/>
      <c r="M44" s="2">
        <v>1</v>
      </c>
      <c r="N44" s="2"/>
      <c r="O44" s="2"/>
      <c r="P44" s="2"/>
      <c r="Q44" s="2"/>
      <c r="R44" s="2"/>
      <c r="S44" s="2"/>
    </row>
    <row r="45" spans="1:19" x14ac:dyDescent="0.25">
      <c r="A45">
        <v>102</v>
      </c>
      <c r="B45">
        <v>117</v>
      </c>
      <c r="C45" t="s">
        <v>1761</v>
      </c>
      <c r="D45" t="s">
        <v>1762</v>
      </c>
      <c r="E45" s="2"/>
      <c r="F45" s="2"/>
      <c r="G45" s="2"/>
      <c r="H45" s="2"/>
      <c r="I45" s="2"/>
      <c r="J45" s="2"/>
      <c r="K45" s="2"/>
      <c r="L45" s="2"/>
      <c r="M45" s="2"/>
      <c r="N45" s="2"/>
      <c r="O45" s="2">
        <v>1</v>
      </c>
      <c r="P45" s="2"/>
      <c r="Q45" s="2"/>
      <c r="R45" s="2"/>
      <c r="S45" s="2"/>
    </row>
    <row r="46" spans="1:19" x14ac:dyDescent="0.25">
      <c r="A46">
        <v>103</v>
      </c>
      <c r="B46">
        <v>230</v>
      </c>
      <c r="C46" t="s">
        <v>351</v>
      </c>
      <c r="D46" t="s">
        <v>352</v>
      </c>
      <c r="E46" s="2"/>
      <c r="F46" s="2"/>
      <c r="G46" s="2">
        <v>1</v>
      </c>
      <c r="H46" s="2"/>
      <c r="I46" s="2"/>
      <c r="J46" s="2"/>
      <c r="K46" s="2"/>
      <c r="L46" s="2"/>
      <c r="M46" s="2"/>
      <c r="N46" s="2"/>
      <c r="O46" s="2"/>
      <c r="P46" s="2"/>
      <c r="Q46" s="2"/>
      <c r="R46" s="2"/>
      <c r="S46" s="2"/>
    </row>
    <row r="47" spans="1:19" x14ac:dyDescent="0.25">
      <c r="A47">
        <v>105</v>
      </c>
      <c r="B47">
        <v>118</v>
      </c>
      <c r="C47" t="s">
        <v>112</v>
      </c>
      <c r="D47" t="s">
        <v>113</v>
      </c>
      <c r="E47" s="2"/>
      <c r="F47" s="2"/>
      <c r="G47" s="2"/>
      <c r="H47" s="2"/>
      <c r="I47" s="2"/>
      <c r="J47" s="2"/>
      <c r="K47" s="2"/>
      <c r="L47" s="2"/>
      <c r="M47" s="2"/>
      <c r="N47" s="2"/>
      <c r="O47" s="2"/>
      <c r="P47" s="2"/>
      <c r="Q47" s="2">
        <v>1</v>
      </c>
      <c r="R47" s="2"/>
      <c r="S47" s="2"/>
    </row>
    <row r="48" spans="1:19" x14ac:dyDescent="0.25">
      <c r="A48">
        <v>106</v>
      </c>
      <c r="B48">
        <v>325</v>
      </c>
      <c r="C48" t="s">
        <v>374</v>
      </c>
      <c r="D48" t="s">
        <v>375</v>
      </c>
      <c r="E48" s="2"/>
      <c r="F48" s="2"/>
      <c r="G48" s="2"/>
      <c r="H48" s="2"/>
      <c r="I48" s="2"/>
      <c r="J48" s="2"/>
      <c r="K48" s="2"/>
      <c r="L48" s="2"/>
      <c r="M48" s="2"/>
      <c r="N48" s="2"/>
      <c r="O48" s="2">
        <v>1</v>
      </c>
      <c r="P48" s="2"/>
      <c r="Q48" s="2"/>
      <c r="R48" s="2"/>
      <c r="S48" s="2"/>
    </row>
    <row r="49" spans="1:19" x14ac:dyDescent="0.25">
      <c r="A49">
        <v>110</v>
      </c>
      <c r="B49" t="s">
        <v>1794</v>
      </c>
      <c r="C49" t="s">
        <v>1795</v>
      </c>
      <c r="D49" t="s">
        <v>1796</v>
      </c>
      <c r="E49" s="2">
        <v>1</v>
      </c>
      <c r="F49" s="2"/>
      <c r="G49" s="2"/>
      <c r="H49" s="2"/>
      <c r="I49" s="2"/>
      <c r="J49" s="2"/>
      <c r="K49" s="2"/>
      <c r="L49" s="2"/>
      <c r="M49" s="2"/>
      <c r="N49" s="2"/>
      <c r="O49" s="2"/>
      <c r="P49" s="2"/>
      <c r="Q49" s="2"/>
      <c r="R49" s="2"/>
      <c r="S49" s="2"/>
    </row>
    <row r="50" spans="1:19" x14ac:dyDescent="0.25">
      <c r="A50">
        <v>113</v>
      </c>
      <c r="B50">
        <v>130</v>
      </c>
      <c r="C50" t="s">
        <v>1800</v>
      </c>
      <c r="D50" t="s">
        <v>1801</v>
      </c>
      <c r="E50" s="2"/>
      <c r="F50" s="2"/>
      <c r="G50" s="2"/>
      <c r="H50" s="2"/>
      <c r="I50" s="2"/>
      <c r="J50" s="2"/>
      <c r="K50" s="2"/>
      <c r="L50" s="2"/>
      <c r="M50" s="2"/>
      <c r="N50" s="2"/>
      <c r="O50" s="2"/>
      <c r="P50" s="2"/>
      <c r="Q50" s="2">
        <v>1</v>
      </c>
      <c r="R50" s="2"/>
      <c r="S50" s="2"/>
    </row>
    <row r="51" spans="1:19" x14ac:dyDescent="0.25">
      <c r="A51">
        <v>114</v>
      </c>
      <c r="B51">
        <v>131</v>
      </c>
      <c r="C51" t="s">
        <v>1084</v>
      </c>
      <c r="D51" t="s">
        <v>1085</v>
      </c>
      <c r="E51" s="2"/>
      <c r="F51" s="2"/>
      <c r="G51" s="2"/>
      <c r="H51" s="2"/>
      <c r="I51" s="2"/>
      <c r="J51" s="2"/>
      <c r="K51" s="2">
        <v>1</v>
      </c>
      <c r="L51" s="2"/>
      <c r="M51" s="2"/>
      <c r="N51" s="2"/>
      <c r="O51" s="2"/>
      <c r="P51" s="2"/>
      <c r="Q51" s="2">
        <v>1</v>
      </c>
      <c r="R51" s="2"/>
      <c r="S51" s="2"/>
    </row>
    <row r="52" spans="1:19" x14ac:dyDescent="0.25">
      <c r="A52">
        <v>119</v>
      </c>
      <c r="B52" t="s">
        <v>712</v>
      </c>
      <c r="C52" t="s">
        <v>713</v>
      </c>
      <c r="D52" t="s">
        <v>714</v>
      </c>
      <c r="E52" s="2"/>
      <c r="F52" s="2"/>
      <c r="G52" s="2"/>
      <c r="H52" s="2"/>
      <c r="I52" s="2"/>
      <c r="J52" s="2"/>
      <c r="K52" s="2"/>
      <c r="L52" s="2"/>
      <c r="M52" s="2"/>
      <c r="N52" s="2"/>
      <c r="O52" s="2"/>
      <c r="P52" s="2"/>
      <c r="Q52" s="2">
        <v>1</v>
      </c>
      <c r="R52" s="2"/>
      <c r="S52" s="2"/>
    </row>
    <row r="53" spans="1:19" x14ac:dyDescent="0.25">
      <c r="A53">
        <v>120</v>
      </c>
      <c r="B53" t="s">
        <v>718</v>
      </c>
      <c r="C53" t="s">
        <v>718</v>
      </c>
      <c r="D53" t="s">
        <v>719</v>
      </c>
      <c r="E53" s="2"/>
      <c r="F53" s="2"/>
      <c r="G53" s="2"/>
      <c r="H53" s="2"/>
      <c r="I53" s="2"/>
      <c r="J53" s="2"/>
      <c r="K53" s="2"/>
      <c r="L53" s="2"/>
      <c r="M53" s="2"/>
      <c r="N53" s="2"/>
      <c r="O53" s="2"/>
      <c r="P53" s="2"/>
      <c r="Q53" s="2">
        <v>1</v>
      </c>
      <c r="R53" s="2"/>
      <c r="S53" s="2"/>
    </row>
    <row r="54" spans="1:19" x14ac:dyDescent="0.25">
      <c r="A54">
        <v>121</v>
      </c>
      <c r="B54">
        <v>140</v>
      </c>
      <c r="C54" t="s">
        <v>118</v>
      </c>
      <c r="D54" t="s">
        <v>119</v>
      </c>
      <c r="E54" s="2"/>
      <c r="F54" s="2"/>
      <c r="G54" s="2"/>
      <c r="H54" s="2"/>
      <c r="I54" s="2"/>
      <c r="J54" s="2"/>
      <c r="K54" s="2"/>
      <c r="L54" s="2"/>
      <c r="M54" s="2"/>
      <c r="N54" s="2"/>
      <c r="O54" s="2"/>
      <c r="P54" s="2"/>
      <c r="Q54" s="2">
        <v>1</v>
      </c>
      <c r="R54" s="2"/>
      <c r="S54" s="2"/>
    </row>
    <row r="55" spans="1:19" x14ac:dyDescent="0.25">
      <c r="A55">
        <v>122</v>
      </c>
      <c r="B55">
        <v>136</v>
      </c>
      <c r="C55" t="s">
        <v>124</v>
      </c>
      <c r="D55" t="s">
        <v>125</v>
      </c>
      <c r="E55" s="2"/>
      <c r="F55" s="2"/>
      <c r="G55" s="2"/>
      <c r="H55" s="2"/>
      <c r="I55" s="2"/>
      <c r="J55" s="2"/>
      <c r="K55" s="2"/>
      <c r="L55" s="2"/>
      <c r="M55" s="2"/>
      <c r="N55" s="2"/>
      <c r="O55" s="2"/>
      <c r="P55" s="2"/>
      <c r="Q55" s="2">
        <v>1</v>
      </c>
      <c r="R55" s="2"/>
      <c r="S55" s="2"/>
    </row>
    <row r="56" spans="1:19" x14ac:dyDescent="0.25">
      <c r="A56">
        <v>124</v>
      </c>
      <c r="B56">
        <v>146</v>
      </c>
      <c r="C56" t="s">
        <v>1090</v>
      </c>
      <c r="D56" t="s">
        <v>1091</v>
      </c>
      <c r="E56" s="2"/>
      <c r="F56" s="2"/>
      <c r="G56" s="2"/>
      <c r="H56" s="2"/>
      <c r="I56" s="2"/>
      <c r="J56" s="2"/>
      <c r="K56" s="2"/>
      <c r="L56" s="2"/>
      <c r="M56" s="2"/>
      <c r="N56" s="2"/>
      <c r="O56" s="2"/>
      <c r="P56" s="2"/>
      <c r="Q56" s="2">
        <v>1</v>
      </c>
      <c r="R56" s="2"/>
      <c r="S56" s="2"/>
    </row>
    <row r="57" spans="1:19" x14ac:dyDescent="0.25">
      <c r="A57">
        <v>130</v>
      </c>
      <c r="B57">
        <v>152</v>
      </c>
      <c r="C57" t="s">
        <v>1838</v>
      </c>
      <c r="D57" t="s">
        <v>1839</v>
      </c>
      <c r="E57" s="2"/>
      <c r="F57" s="2"/>
      <c r="G57" s="2"/>
      <c r="H57" s="2"/>
      <c r="I57" s="2"/>
      <c r="J57" s="2"/>
      <c r="K57" s="2"/>
      <c r="L57" s="2"/>
      <c r="M57" s="2"/>
      <c r="N57" s="2"/>
      <c r="O57" s="2">
        <v>1</v>
      </c>
      <c r="P57" s="2"/>
      <c r="Q57" s="2"/>
      <c r="R57" s="2"/>
      <c r="S57" s="2"/>
    </row>
    <row r="58" spans="1:19" x14ac:dyDescent="0.25">
      <c r="A58">
        <v>134</v>
      </c>
      <c r="B58">
        <v>156</v>
      </c>
      <c r="C58" t="s">
        <v>1843</v>
      </c>
      <c r="D58" t="s">
        <v>1844</v>
      </c>
      <c r="E58" s="2"/>
      <c r="F58" s="2"/>
      <c r="G58" s="2"/>
      <c r="H58" s="2"/>
      <c r="I58" s="2"/>
      <c r="J58" s="2"/>
      <c r="K58" s="2"/>
      <c r="L58" s="2"/>
      <c r="M58" s="2"/>
      <c r="N58" s="2"/>
      <c r="O58" s="2"/>
      <c r="P58" s="2"/>
      <c r="Q58" s="2">
        <v>1</v>
      </c>
      <c r="R58" s="2"/>
      <c r="S58" s="2"/>
    </row>
    <row r="59" spans="1:19" x14ac:dyDescent="0.25">
      <c r="A59">
        <v>137</v>
      </c>
      <c r="B59">
        <v>161</v>
      </c>
      <c r="C59" t="s">
        <v>732</v>
      </c>
      <c r="D59" t="s">
        <v>733</v>
      </c>
      <c r="E59" s="2"/>
      <c r="F59" s="2"/>
      <c r="G59" s="2"/>
      <c r="H59" s="2">
        <v>1</v>
      </c>
      <c r="I59" s="2"/>
      <c r="J59" s="2"/>
      <c r="K59" s="2"/>
      <c r="L59" s="2"/>
      <c r="M59" s="2"/>
      <c r="N59" s="2"/>
      <c r="O59" s="2"/>
      <c r="P59" s="2"/>
      <c r="Q59" s="2"/>
      <c r="R59" s="2"/>
      <c r="S59" s="2"/>
    </row>
    <row r="60" spans="1:19" x14ac:dyDescent="0.25">
      <c r="A60">
        <v>138</v>
      </c>
      <c r="B60">
        <v>162</v>
      </c>
      <c r="C60" t="s">
        <v>1859</v>
      </c>
      <c r="D60" t="s">
        <v>1860</v>
      </c>
      <c r="E60" s="2"/>
      <c r="F60" s="2"/>
      <c r="G60" s="2">
        <v>1</v>
      </c>
      <c r="H60" s="2"/>
      <c r="I60" s="2"/>
      <c r="J60" s="2"/>
      <c r="K60" s="2"/>
      <c r="L60" s="2"/>
      <c r="M60" s="2"/>
      <c r="N60" s="2"/>
      <c r="O60" s="2"/>
      <c r="P60" s="2"/>
      <c r="Q60" s="2"/>
      <c r="R60" s="2"/>
      <c r="S60" s="2"/>
    </row>
    <row r="61" spans="1:19" x14ac:dyDescent="0.25">
      <c r="A61">
        <v>140</v>
      </c>
      <c r="B61" t="s">
        <v>1867</v>
      </c>
      <c r="C61" t="s">
        <v>1868</v>
      </c>
      <c r="D61" t="s">
        <v>1869</v>
      </c>
      <c r="E61" s="2"/>
      <c r="F61" s="2"/>
      <c r="G61" s="2"/>
      <c r="H61" s="2"/>
      <c r="I61" s="2">
        <v>1</v>
      </c>
      <c r="J61" s="2"/>
      <c r="K61" s="2"/>
      <c r="L61" s="2"/>
      <c r="M61" s="2"/>
      <c r="N61" s="2"/>
      <c r="O61" s="2">
        <v>1</v>
      </c>
      <c r="P61" s="2"/>
      <c r="Q61" s="2">
        <v>1</v>
      </c>
      <c r="R61" s="2"/>
      <c r="S61" s="2"/>
    </row>
    <row r="62" spans="1:19" x14ac:dyDescent="0.25">
      <c r="A62">
        <v>161</v>
      </c>
      <c r="B62">
        <v>190</v>
      </c>
      <c r="C62" t="s">
        <v>748</v>
      </c>
      <c r="D62" t="s">
        <v>749</v>
      </c>
      <c r="E62" s="2"/>
      <c r="F62" s="2"/>
      <c r="G62" s="2"/>
      <c r="H62" s="2"/>
      <c r="I62" s="2"/>
      <c r="J62" s="2"/>
      <c r="K62" s="2"/>
      <c r="L62" s="2"/>
      <c r="M62" s="2"/>
      <c r="N62" s="2"/>
      <c r="O62" s="2"/>
      <c r="P62" s="2">
        <v>1</v>
      </c>
      <c r="Q62" s="2"/>
      <c r="R62" s="2"/>
      <c r="S62" s="2"/>
    </row>
    <row r="63" spans="1:19" x14ac:dyDescent="0.25">
      <c r="A63">
        <v>167</v>
      </c>
      <c r="B63">
        <v>112</v>
      </c>
      <c r="C63" t="s">
        <v>402</v>
      </c>
      <c r="D63" t="s">
        <v>403</v>
      </c>
      <c r="E63" s="2"/>
      <c r="F63" s="2"/>
      <c r="G63" s="2"/>
      <c r="H63" s="2"/>
      <c r="I63" s="2"/>
      <c r="J63" s="2"/>
      <c r="K63" s="2"/>
      <c r="L63" s="2"/>
      <c r="M63" s="2"/>
      <c r="N63" s="2"/>
      <c r="O63" s="2"/>
      <c r="P63" s="2">
        <v>1</v>
      </c>
      <c r="Q63" s="2">
        <v>1</v>
      </c>
      <c r="R63" s="2"/>
      <c r="S63" s="2"/>
    </row>
    <row r="64" spans="1:19" x14ac:dyDescent="0.25">
      <c r="A64">
        <v>170</v>
      </c>
      <c r="B64" t="s">
        <v>1877</v>
      </c>
      <c r="C64" t="s">
        <v>1878</v>
      </c>
      <c r="D64" t="s">
        <v>1879</v>
      </c>
      <c r="E64" s="2"/>
      <c r="F64" s="2"/>
      <c r="G64" s="2"/>
      <c r="H64" s="2"/>
      <c r="I64" s="2"/>
      <c r="J64" s="2"/>
      <c r="K64" s="2">
        <v>1</v>
      </c>
      <c r="L64" s="2"/>
      <c r="M64" s="2"/>
      <c r="N64" s="2"/>
      <c r="O64" s="2"/>
      <c r="P64" s="2"/>
      <c r="Q64" s="2"/>
      <c r="R64" s="2"/>
      <c r="S64" s="2"/>
    </row>
    <row r="65" spans="1:19" x14ac:dyDescent="0.25">
      <c r="A65">
        <v>171</v>
      </c>
      <c r="B65">
        <v>116</v>
      </c>
      <c r="C65" t="s">
        <v>1884</v>
      </c>
      <c r="D65" t="s">
        <v>1885</v>
      </c>
      <c r="E65" s="2"/>
      <c r="F65" s="2"/>
      <c r="G65" s="2"/>
      <c r="H65" s="2"/>
      <c r="I65" s="2"/>
      <c r="J65" s="2"/>
      <c r="K65" s="2">
        <v>1</v>
      </c>
      <c r="L65" s="2"/>
      <c r="M65" s="2"/>
      <c r="N65" s="2"/>
      <c r="O65" s="2"/>
      <c r="P65" s="2"/>
      <c r="Q65" s="2"/>
      <c r="R65" s="2"/>
      <c r="S65" s="2"/>
    </row>
    <row r="66" spans="1:19" x14ac:dyDescent="0.25">
      <c r="A66">
        <v>172</v>
      </c>
      <c r="B66">
        <v>328</v>
      </c>
      <c r="C66" t="s">
        <v>1133</v>
      </c>
      <c r="D66" t="s">
        <v>1134</v>
      </c>
      <c r="E66" s="2"/>
      <c r="F66" s="2"/>
      <c r="G66" s="2"/>
      <c r="H66" s="2"/>
      <c r="I66" s="2"/>
      <c r="J66" s="2"/>
      <c r="K66" s="2"/>
      <c r="L66" s="2"/>
      <c r="M66" s="2">
        <v>1</v>
      </c>
      <c r="N66" s="2"/>
      <c r="O66" s="2"/>
      <c r="P66" s="2"/>
      <c r="Q66" s="2"/>
      <c r="R66" s="2"/>
      <c r="S66" s="2"/>
    </row>
    <row r="67" spans="1:19" x14ac:dyDescent="0.25">
      <c r="A67">
        <v>176</v>
      </c>
      <c r="B67">
        <v>195</v>
      </c>
      <c r="C67" t="s">
        <v>134</v>
      </c>
      <c r="D67" t="s">
        <v>135</v>
      </c>
      <c r="E67" s="2"/>
      <c r="F67" s="2"/>
      <c r="G67" s="2"/>
      <c r="H67" s="2"/>
      <c r="I67" s="2"/>
      <c r="J67" s="2"/>
      <c r="K67" s="2"/>
      <c r="L67" s="2"/>
      <c r="M67" s="2"/>
      <c r="N67" s="2"/>
      <c r="O67" s="2"/>
      <c r="P67" s="2"/>
      <c r="Q67" s="2">
        <v>1</v>
      </c>
      <c r="R67" s="2"/>
      <c r="S67" s="2"/>
    </row>
    <row r="68" spans="1:19" x14ac:dyDescent="0.25">
      <c r="A68">
        <v>177</v>
      </c>
      <c r="B68">
        <v>196</v>
      </c>
      <c r="C68" t="s">
        <v>767</v>
      </c>
      <c r="D68" t="s">
        <v>768</v>
      </c>
      <c r="E68" s="2"/>
      <c r="F68" s="2"/>
      <c r="G68" s="2"/>
      <c r="H68" s="2"/>
      <c r="I68" s="2"/>
      <c r="J68" s="2"/>
      <c r="K68" s="2"/>
      <c r="L68" s="2"/>
      <c r="M68" s="2"/>
      <c r="N68" s="2"/>
      <c r="O68" s="2"/>
      <c r="P68" s="2"/>
      <c r="Q68" s="2">
        <v>1</v>
      </c>
      <c r="R68" s="2"/>
      <c r="S68" s="2"/>
    </row>
    <row r="69" spans="1:19" x14ac:dyDescent="0.25">
      <c r="A69">
        <v>181</v>
      </c>
      <c r="B69">
        <v>197</v>
      </c>
      <c r="C69" t="s">
        <v>1932</v>
      </c>
      <c r="D69" t="s">
        <v>1933</v>
      </c>
      <c r="E69" s="2"/>
      <c r="F69" s="2"/>
      <c r="G69" s="2"/>
      <c r="H69" s="2"/>
      <c r="I69" s="2"/>
      <c r="J69" s="2"/>
      <c r="K69" s="2"/>
      <c r="L69" s="2"/>
      <c r="M69" s="2"/>
      <c r="N69" s="2"/>
      <c r="O69" s="2">
        <v>1</v>
      </c>
      <c r="P69" s="2"/>
      <c r="Q69" s="2"/>
      <c r="R69" s="2"/>
      <c r="S69" s="2"/>
    </row>
    <row r="70" spans="1:19" x14ac:dyDescent="0.25">
      <c r="A70">
        <v>184</v>
      </c>
      <c r="B70" t="s">
        <v>1942</v>
      </c>
      <c r="C70" t="s">
        <v>1943</v>
      </c>
      <c r="D70" t="s">
        <v>1944</v>
      </c>
      <c r="E70" s="2"/>
      <c r="F70" s="2"/>
      <c r="G70" s="2"/>
      <c r="H70" s="2"/>
      <c r="I70" s="2"/>
      <c r="J70" s="2"/>
      <c r="K70" s="2"/>
      <c r="L70" s="2">
        <v>1</v>
      </c>
      <c r="M70" s="2"/>
      <c r="N70" s="2"/>
      <c r="O70" s="2"/>
      <c r="P70" s="2"/>
      <c r="Q70" s="2"/>
      <c r="R70" s="2"/>
      <c r="S70" s="2"/>
    </row>
    <row r="71" spans="1:19" x14ac:dyDescent="0.25">
      <c r="A71">
        <v>186</v>
      </c>
      <c r="B71">
        <v>200</v>
      </c>
      <c r="C71">
        <v>200</v>
      </c>
      <c r="D71" t="s">
        <v>1144</v>
      </c>
      <c r="E71" s="2"/>
      <c r="F71" s="2"/>
      <c r="G71" s="2"/>
      <c r="H71" s="2"/>
      <c r="I71" s="2"/>
      <c r="J71" s="2"/>
      <c r="K71" s="2"/>
      <c r="L71" s="2"/>
      <c r="M71" s="2"/>
      <c r="N71" s="2"/>
      <c r="O71" s="2"/>
      <c r="P71" s="2"/>
      <c r="Q71" s="2">
        <v>1</v>
      </c>
      <c r="R71" s="2"/>
      <c r="S71" s="2"/>
    </row>
    <row r="72" spans="1:19" x14ac:dyDescent="0.25">
      <c r="A72">
        <v>187</v>
      </c>
      <c r="B72">
        <v>201</v>
      </c>
      <c r="C72" t="s">
        <v>1953</v>
      </c>
      <c r="D72" t="s">
        <v>1954</v>
      </c>
      <c r="E72" s="2"/>
      <c r="F72" s="2"/>
      <c r="G72" s="2"/>
      <c r="H72" s="2"/>
      <c r="I72" s="2"/>
      <c r="J72" s="2"/>
      <c r="K72" s="2"/>
      <c r="L72" s="2"/>
      <c r="M72" s="2"/>
      <c r="N72" s="2"/>
      <c r="O72" s="2"/>
      <c r="P72" s="2"/>
      <c r="Q72" s="2">
        <v>1</v>
      </c>
      <c r="R72" s="2"/>
      <c r="S72" s="2"/>
    </row>
    <row r="73" spans="1:19" x14ac:dyDescent="0.25">
      <c r="A73">
        <v>193</v>
      </c>
      <c r="B73">
        <v>244</v>
      </c>
      <c r="C73" t="s">
        <v>1971</v>
      </c>
      <c r="D73" t="s">
        <v>1972</v>
      </c>
      <c r="E73" s="2"/>
      <c r="F73" s="2"/>
      <c r="G73" s="2"/>
      <c r="H73" s="2"/>
      <c r="I73" s="2"/>
      <c r="J73" s="2"/>
      <c r="K73" s="2"/>
      <c r="L73" s="2"/>
      <c r="M73" s="2"/>
      <c r="N73" s="2"/>
      <c r="O73" s="2">
        <v>1</v>
      </c>
      <c r="P73" s="2"/>
      <c r="Q73" s="2"/>
      <c r="R73" s="2"/>
      <c r="S73" s="2"/>
    </row>
    <row r="74" spans="1:19" x14ac:dyDescent="0.25">
      <c r="A74">
        <v>202</v>
      </c>
      <c r="B74">
        <v>211</v>
      </c>
      <c r="C74" t="s">
        <v>419</v>
      </c>
      <c r="D74" t="s">
        <v>420</v>
      </c>
      <c r="E74" s="2"/>
      <c r="F74" s="2"/>
      <c r="G74" s="2"/>
      <c r="H74" s="2"/>
      <c r="I74" s="2"/>
      <c r="J74" s="2"/>
      <c r="K74" s="2"/>
      <c r="L74" s="2"/>
      <c r="M74" s="2">
        <v>1</v>
      </c>
      <c r="N74" s="2"/>
      <c r="O74" s="2"/>
      <c r="P74" s="2"/>
      <c r="Q74" s="2"/>
      <c r="R74" s="2"/>
      <c r="S74" s="2"/>
    </row>
    <row r="75" spans="1:19" x14ac:dyDescent="0.25">
      <c r="A75">
        <v>203</v>
      </c>
      <c r="B75">
        <v>212</v>
      </c>
      <c r="C75" t="s">
        <v>775</v>
      </c>
      <c r="D75" t="s">
        <v>776</v>
      </c>
      <c r="E75" s="2"/>
      <c r="F75" s="2"/>
      <c r="G75" s="2"/>
      <c r="H75" s="2"/>
      <c r="I75" s="2"/>
      <c r="J75" s="2"/>
      <c r="K75" s="2"/>
      <c r="L75" s="2"/>
      <c r="M75" s="2"/>
      <c r="N75" s="2"/>
      <c r="O75" s="2"/>
      <c r="P75" s="2">
        <v>1</v>
      </c>
      <c r="Q75" s="2"/>
      <c r="R75" s="2"/>
      <c r="S75" s="2"/>
    </row>
    <row r="76" spans="1:19" x14ac:dyDescent="0.25">
      <c r="A76">
        <v>213</v>
      </c>
      <c r="B76">
        <v>220</v>
      </c>
      <c r="C76" t="s">
        <v>1158</v>
      </c>
      <c r="D76" t="s">
        <v>1159</v>
      </c>
      <c r="E76" s="2"/>
      <c r="F76" s="2"/>
      <c r="G76" s="2"/>
      <c r="H76" s="2"/>
      <c r="I76" s="2"/>
      <c r="J76" s="2"/>
      <c r="K76" s="2"/>
      <c r="L76" s="2"/>
      <c r="M76" s="2"/>
      <c r="N76" s="2"/>
      <c r="O76" s="2"/>
      <c r="P76" s="2"/>
      <c r="Q76" s="2">
        <v>1</v>
      </c>
      <c r="R76" s="2"/>
      <c r="S76" s="2"/>
    </row>
    <row r="77" spans="1:19" x14ac:dyDescent="0.25">
      <c r="A77">
        <v>218</v>
      </c>
      <c r="B77">
        <v>225</v>
      </c>
      <c r="C77" t="s">
        <v>1168</v>
      </c>
      <c r="D77" t="s">
        <v>1169</v>
      </c>
      <c r="E77" s="2"/>
      <c r="F77" s="2"/>
      <c r="G77" s="2"/>
      <c r="H77" s="2"/>
      <c r="I77" s="2">
        <v>1</v>
      </c>
      <c r="J77" s="2"/>
      <c r="K77" s="2"/>
      <c r="L77" s="2"/>
      <c r="M77" s="2"/>
      <c r="N77" s="2"/>
      <c r="O77" s="2"/>
      <c r="P77" s="2"/>
      <c r="Q77" s="2">
        <v>1</v>
      </c>
      <c r="R77" s="2"/>
      <c r="S77" s="2"/>
    </row>
    <row r="78" spans="1:19" x14ac:dyDescent="0.25">
      <c r="A78">
        <v>219</v>
      </c>
      <c r="B78">
        <v>226</v>
      </c>
      <c r="C78" t="s">
        <v>2015</v>
      </c>
      <c r="D78" t="s">
        <v>2016</v>
      </c>
      <c r="E78" s="2"/>
      <c r="F78" s="2">
        <v>1</v>
      </c>
      <c r="G78" s="2"/>
      <c r="H78" s="2"/>
      <c r="I78" s="2"/>
      <c r="J78" s="2"/>
      <c r="K78" s="2"/>
      <c r="L78" s="2"/>
      <c r="M78" s="2"/>
      <c r="N78" s="2"/>
      <c r="O78" s="2"/>
      <c r="P78" s="2"/>
      <c r="Q78" s="2">
        <v>1</v>
      </c>
      <c r="R78" s="2"/>
      <c r="S78" s="2"/>
    </row>
    <row r="79" spans="1:19" x14ac:dyDescent="0.25">
      <c r="A79">
        <v>222</v>
      </c>
      <c r="B79" t="s">
        <v>2024</v>
      </c>
      <c r="C79" t="s">
        <v>2025</v>
      </c>
      <c r="D79" t="s">
        <v>2026</v>
      </c>
      <c r="E79" s="2"/>
      <c r="F79" s="2"/>
      <c r="G79" s="2"/>
      <c r="H79" s="2"/>
      <c r="I79" s="2"/>
      <c r="J79" s="2">
        <v>1</v>
      </c>
      <c r="K79" s="2"/>
      <c r="L79" s="2"/>
      <c r="M79" s="2"/>
      <c r="N79" s="2"/>
      <c r="O79" s="2">
        <v>1</v>
      </c>
      <c r="P79" s="2"/>
      <c r="Q79" s="2"/>
      <c r="R79" s="2"/>
      <c r="S79" s="2"/>
    </row>
    <row r="80" spans="1:19" x14ac:dyDescent="0.25">
      <c r="A80">
        <v>223</v>
      </c>
      <c r="B80">
        <v>228</v>
      </c>
      <c r="C80" t="s">
        <v>2032</v>
      </c>
      <c r="D80" t="s">
        <v>2033</v>
      </c>
      <c r="E80" s="2"/>
      <c r="F80" s="2"/>
      <c r="G80" s="2"/>
      <c r="H80" s="2"/>
      <c r="I80" s="2"/>
      <c r="J80" s="2"/>
      <c r="K80" s="2"/>
      <c r="L80" s="2"/>
      <c r="M80" s="2"/>
      <c r="N80" s="2"/>
      <c r="O80" s="2"/>
      <c r="P80" s="2"/>
      <c r="Q80" s="2">
        <v>1</v>
      </c>
      <c r="R80" s="2"/>
      <c r="S80" s="2"/>
    </row>
    <row r="81" spans="1:19" x14ac:dyDescent="0.25">
      <c r="A81">
        <v>224</v>
      </c>
      <c r="B81">
        <v>229</v>
      </c>
      <c r="C81" t="s">
        <v>1175</v>
      </c>
      <c r="D81" t="s">
        <v>1176</v>
      </c>
      <c r="E81" s="2"/>
      <c r="F81" s="2"/>
      <c r="G81" s="2"/>
      <c r="H81" s="2"/>
      <c r="I81" s="2"/>
      <c r="J81" s="2"/>
      <c r="K81" s="2"/>
      <c r="L81" s="2">
        <v>1</v>
      </c>
      <c r="M81" s="2"/>
      <c r="N81" s="2"/>
      <c r="O81" s="2"/>
      <c r="P81" s="2"/>
      <c r="Q81" s="2"/>
      <c r="R81" s="2"/>
      <c r="S81" s="2"/>
    </row>
    <row r="82" spans="1:19" x14ac:dyDescent="0.25">
      <c r="A82">
        <v>225</v>
      </c>
      <c r="B82">
        <v>231</v>
      </c>
      <c r="C82" t="s">
        <v>2058</v>
      </c>
      <c r="D82" t="s">
        <v>2059</v>
      </c>
      <c r="E82" s="2"/>
      <c r="F82" s="2"/>
      <c r="G82" s="2"/>
      <c r="H82" s="2"/>
      <c r="I82" s="2"/>
      <c r="J82" s="2"/>
      <c r="K82" s="2"/>
      <c r="L82" s="2"/>
      <c r="M82" s="2">
        <v>1</v>
      </c>
      <c r="N82" s="2"/>
      <c r="O82" s="2"/>
      <c r="P82" s="2"/>
      <c r="Q82" s="2"/>
      <c r="R82" s="2"/>
      <c r="S82" s="2"/>
    </row>
    <row r="83" spans="1:19" x14ac:dyDescent="0.25">
      <c r="A83">
        <v>226</v>
      </c>
      <c r="B83">
        <v>232</v>
      </c>
      <c r="C83" t="s">
        <v>1180</v>
      </c>
      <c r="D83" t="s">
        <v>1181</v>
      </c>
      <c r="E83" s="2"/>
      <c r="F83" s="2"/>
      <c r="G83" s="2"/>
      <c r="H83" s="2"/>
      <c r="I83" s="2"/>
      <c r="J83" s="2"/>
      <c r="K83" s="2"/>
      <c r="L83" s="2"/>
      <c r="M83" s="2"/>
      <c r="N83" s="2"/>
      <c r="O83" s="2"/>
      <c r="P83" s="2"/>
      <c r="Q83" s="2">
        <v>1</v>
      </c>
      <c r="R83" s="2"/>
      <c r="S83" s="2"/>
    </row>
    <row r="84" spans="1:19" x14ac:dyDescent="0.25">
      <c r="A84">
        <v>227</v>
      </c>
      <c r="B84">
        <v>233</v>
      </c>
      <c r="C84" t="s">
        <v>1185</v>
      </c>
      <c r="D84" t="s">
        <v>1186</v>
      </c>
      <c r="E84" s="2"/>
      <c r="F84" s="2"/>
      <c r="G84" s="2"/>
      <c r="H84" s="2"/>
      <c r="I84" s="2"/>
      <c r="J84" s="2"/>
      <c r="K84" s="2"/>
      <c r="L84" s="2"/>
      <c r="M84" s="2"/>
      <c r="N84" s="2"/>
      <c r="O84" s="2">
        <v>1</v>
      </c>
      <c r="P84" s="2"/>
      <c r="Q84" s="2"/>
      <c r="R84" s="2"/>
      <c r="S84" s="2"/>
    </row>
    <row r="85" spans="1:19" x14ac:dyDescent="0.25">
      <c r="A85">
        <v>228</v>
      </c>
      <c r="B85">
        <v>234</v>
      </c>
      <c r="C85" t="s">
        <v>2089</v>
      </c>
      <c r="D85" t="s">
        <v>2090</v>
      </c>
      <c r="E85" s="2"/>
      <c r="F85" s="2"/>
      <c r="G85" s="2"/>
      <c r="H85" s="2"/>
      <c r="I85" s="2"/>
      <c r="J85" s="2"/>
      <c r="K85" s="2"/>
      <c r="L85" s="2"/>
      <c r="M85" s="2"/>
      <c r="N85" s="2"/>
      <c r="O85" s="2"/>
      <c r="P85" s="2"/>
      <c r="Q85" s="2">
        <v>1</v>
      </c>
      <c r="R85" s="2"/>
      <c r="S85" s="2"/>
    </row>
    <row r="86" spans="1:19" x14ac:dyDescent="0.25">
      <c r="A86">
        <v>230</v>
      </c>
      <c r="B86">
        <v>236</v>
      </c>
      <c r="C86" t="s">
        <v>1189</v>
      </c>
      <c r="D86" t="s">
        <v>1190</v>
      </c>
      <c r="E86" s="2"/>
      <c r="F86" s="2"/>
      <c r="G86" s="2"/>
      <c r="H86" s="2"/>
      <c r="I86" s="2"/>
      <c r="J86" s="2"/>
      <c r="K86" s="2"/>
      <c r="L86" s="2"/>
      <c r="M86" s="2"/>
      <c r="N86" s="2"/>
      <c r="O86" s="2">
        <v>1</v>
      </c>
      <c r="P86" s="2"/>
      <c r="Q86" s="2"/>
      <c r="R86" s="2"/>
      <c r="S86" s="2"/>
    </row>
    <row r="87" spans="1:19" x14ac:dyDescent="0.25">
      <c r="A87">
        <v>232</v>
      </c>
      <c r="B87" t="s">
        <v>1198</v>
      </c>
      <c r="C87" t="s">
        <v>1199</v>
      </c>
      <c r="D87" t="s">
        <v>1200</v>
      </c>
      <c r="E87" s="2"/>
      <c r="F87" s="2"/>
      <c r="G87" s="2"/>
      <c r="H87" s="2"/>
      <c r="I87" s="2"/>
      <c r="J87" s="2"/>
      <c r="K87" s="2"/>
      <c r="L87" s="2">
        <v>1</v>
      </c>
      <c r="M87" s="2"/>
      <c r="N87" s="2"/>
      <c r="O87" s="2"/>
      <c r="P87" s="2"/>
      <c r="Q87" s="2"/>
      <c r="R87" s="2"/>
      <c r="S87" s="2"/>
    </row>
    <row r="88" spans="1:19" x14ac:dyDescent="0.25">
      <c r="A88">
        <v>234</v>
      </c>
      <c r="B88" t="s">
        <v>2109</v>
      </c>
      <c r="C88" t="s">
        <v>2110</v>
      </c>
      <c r="D88" t="s">
        <v>2111</v>
      </c>
      <c r="E88" s="2"/>
      <c r="F88" s="2"/>
      <c r="G88" s="2">
        <v>1</v>
      </c>
      <c r="H88" s="2"/>
      <c r="I88" s="2"/>
      <c r="J88" s="2"/>
      <c r="K88" s="2"/>
      <c r="L88" s="2"/>
      <c r="M88" s="2"/>
      <c r="N88" s="2"/>
      <c r="O88" s="2"/>
      <c r="P88" s="2"/>
      <c r="Q88" s="2"/>
      <c r="R88" s="2"/>
      <c r="S88" s="2"/>
    </row>
    <row r="89" spans="1:19" x14ac:dyDescent="0.25">
      <c r="A89">
        <v>236</v>
      </c>
      <c r="B89">
        <v>239</v>
      </c>
      <c r="C89">
        <v>239</v>
      </c>
      <c r="D89" t="s">
        <v>781</v>
      </c>
      <c r="E89" s="2"/>
      <c r="F89" s="2"/>
      <c r="G89" s="2"/>
      <c r="H89" s="2"/>
      <c r="I89" s="2"/>
      <c r="J89" s="2"/>
      <c r="K89" s="2"/>
      <c r="L89" s="2"/>
      <c r="M89" s="2"/>
      <c r="N89" s="2">
        <v>1</v>
      </c>
      <c r="O89" s="2"/>
      <c r="P89" s="2"/>
      <c r="Q89" s="2"/>
      <c r="R89" s="2"/>
      <c r="S89" s="2"/>
    </row>
    <row r="90" spans="1:19" x14ac:dyDescent="0.25">
      <c r="A90">
        <v>238</v>
      </c>
      <c r="B90">
        <v>250</v>
      </c>
      <c r="C90" t="s">
        <v>141</v>
      </c>
      <c r="D90" t="s">
        <v>142</v>
      </c>
      <c r="E90" s="2"/>
      <c r="F90" s="2"/>
      <c r="G90" s="2"/>
      <c r="H90" s="2"/>
      <c r="I90" s="2"/>
      <c r="J90" s="2"/>
      <c r="K90" s="2"/>
      <c r="L90" s="2"/>
      <c r="M90" s="2"/>
      <c r="N90" s="2"/>
      <c r="O90" s="2"/>
      <c r="P90" s="2"/>
      <c r="Q90" s="2">
        <v>1</v>
      </c>
      <c r="R90" s="2"/>
      <c r="S90" s="2"/>
    </row>
    <row r="91" spans="1:19" x14ac:dyDescent="0.25">
      <c r="A91">
        <v>242</v>
      </c>
      <c r="B91">
        <v>247</v>
      </c>
      <c r="C91" t="s">
        <v>444</v>
      </c>
      <c r="D91" t="s">
        <v>445</v>
      </c>
      <c r="E91" s="2"/>
      <c r="F91" s="2"/>
      <c r="G91" s="2"/>
      <c r="H91" s="2"/>
      <c r="I91" s="2"/>
      <c r="J91" s="2"/>
      <c r="K91" s="2"/>
      <c r="L91" s="2"/>
      <c r="M91" s="2">
        <v>1</v>
      </c>
      <c r="N91" s="2"/>
      <c r="O91" s="2"/>
      <c r="P91" s="2"/>
      <c r="Q91" s="2"/>
      <c r="R91" s="2"/>
      <c r="S91" s="2"/>
    </row>
    <row r="92" spans="1:19" x14ac:dyDescent="0.25">
      <c r="A92">
        <v>244</v>
      </c>
      <c r="B92">
        <v>246</v>
      </c>
      <c r="C92" t="s">
        <v>2141</v>
      </c>
      <c r="D92" t="s">
        <v>2142</v>
      </c>
      <c r="E92" s="2"/>
      <c r="F92" s="2"/>
      <c r="G92" s="2"/>
      <c r="H92" s="2">
        <v>1</v>
      </c>
      <c r="I92" s="2"/>
      <c r="J92" s="2"/>
      <c r="K92" s="2"/>
      <c r="L92" s="2">
        <v>1</v>
      </c>
      <c r="M92" s="2"/>
      <c r="N92" s="2"/>
      <c r="O92" s="2"/>
      <c r="P92" s="2"/>
      <c r="Q92" s="2"/>
      <c r="R92" s="2"/>
      <c r="S92" s="2"/>
    </row>
    <row r="93" spans="1:19" x14ac:dyDescent="0.25">
      <c r="A93">
        <v>245</v>
      </c>
      <c r="B93">
        <v>243</v>
      </c>
      <c r="C93" t="s">
        <v>2135</v>
      </c>
      <c r="D93" t="s">
        <v>2136</v>
      </c>
      <c r="E93" s="2"/>
      <c r="F93" s="2"/>
      <c r="G93" s="2"/>
      <c r="H93" s="2"/>
      <c r="I93" s="2"/>
      <c r="J93" s="2"/>
      <c r="K93" s="2"/>
      <c r="L93" s="2"/>
      <c r="M93" s="2"/>
      <c r="N93" s="2"/>
      <c r="O93" s="2">
        <v>1</v>
      </c>
      <c r="P93" s="2"/>
      <c r="Q93" s="2"/>
      <c r="R93" s="2"/>
      <c r="S93" s="2"/>
    </row>
    <row r="94" spans="1:19" x14ac:dyDescent="0.25">
      <c r="A94">
        <v>252</v>
      </c>
      <c r="B94">
        <v>254</v>
      </c>
      <c r="C94" t="s">
        <v>2155</v>
      </c>
      <c r="D94" t="s">
        <v>2156</v>
      </c>
      <c r="E94" s="2"/>
      <c r="F94" s="2"/>
      <c r="G94" s="2"/>
      <c r="H94" s="2"/>
      <c r="I94" s="2"/>
      <c r="J94" s="2"/>
      <c r="K94" s="2"/>
      <c r="L94" s="2"/>
      <c r="M94" s="2"/>
      <c r="N94" s="2"/>
      <c r="O94" s="2"/>
      <c r="P94" s="2"/>
      <c r="Q94" s="2">
        <v>1</v>
      </c>
      <c r="R94" s="2"/>
      <c r="S94" s="2"/>
    </row>
    <row r="95" spans="1:19" x14ac:dyDescent="0.25">
      <c r="A95">
        <v>254</v>
      </c>
      <c r="B95">
        <v>260</v>
      </c>
      <c r="C95" t="s">
        <v>2165</v>
      </c>
      <c r="D95" t="s">
        <v>2166</v>
      </c>
      <c r="E95" s="2"/>
      <c r="F95" s="2"/>
      <c r="G95" s="2"/>
      <c r="H95" s="2"/>
      <c r="I95" s="2"/>
      <c r="J95" s="2"/>
      <c r="K95" s="2"/>
      <c r="L95" s="2"/>
      <c r="M95" s="2">
        <v>1</v>
      </c>
      <c r="N95" s="2"/>
      <c r="O95" s="2"/>
      <c r="P95" s="2"/>
      <c r="Q95" s="2"/>
      <c r="R95" s="2"/>
      <c r="S95" s="2"/>
    </row>
    <row r="96" spans="1:19" x14ac:dyDescent="0.25">
      <c r="A96">
        <v>255</v>
      </c>
      <c r="B96">
        <v>261</v>
      </c>
      <c r="C96" t="s">
        <v>2171</v>
      </c>
      <c r="D96" t="s">
        <v>2172</v>
      </c>
      <c r="E96" s="2"/>
      <c r="F96" s="2"/>
      <c r="G96" s="2"/>
      <c r="H96" s="2"/>
      <c r="I96" s="2"/>
      <c r="J96" s="2"/>
      <c r="K96" s="2"/>
      <c r="L96" s="2"/>
      <c r="M96" s="2"/>
      <c r="N96" s="2"/>
      <c r="O96" s="2"/>
      <c r="P96" s="2"/>
      <c r="Q96" s="2">
        <v>1</v>
      </c>
      <c r="R96" s="2"/>
      <c r="S96" s="2"/>
    </row>
    <row r="97" spans="1:19" x14ac:dyDescent="0.25">
      <c r="A97">
        <v>256</v>
      </c>
      <c r="B97">
        <v>267</v>
      </c>
      <c r="C97" t="s">
        <v>2180</v>
      </c>
      <c r="D97" t="s">
        <v>2181</v>
      </c>
      <c r="E97" s="2"/>
      <c r="F97" s="2"/>
      <c r="G97" s="2"/>
      <c r="H97" s="2"/>
      <c r="I97" s="2"/>
      <c r="J97" s="2"/>
      <c r="K97" s="2"/>
      <c r="L97" s="2"/>
      <c r="M97" s="2"/>
      <c r="N97" s="2"/>
      <c r="O97" s="2"/>
      <c r="P97" s="2"/>
      <c r="Q97" s="2">
        <v>1</v>
      </c>
      <c r="R97" s="2"/>
      <c r="S97" s="2"/>
    </row>
    <row r="98" spans="1:19" x14ac:dyDescent="0.25">
      <c r="A98">
        <v>257</v>
      </c>
      <c r="B98">
        <v>268</v>
      </c>
      <c r="C98" t="s">
        <v>2198</v>
      </c>
      <c r="D98" t="s">
        <v>2199</v>
      </c>
      <c r="E98" s="2">
        <v>1</v>
      </c>
      <c r="F98" s="2"/>
      <c r="G98" s="2"/>
      <c r="H98" s="2"/>
      <c r="I98" s="2"/>
      <c r="J98" s="2"/>
      <c r="K98" s="2"/>
      <c r="L98" s="2"/>
      <c r="M98" s="2"/>
      <c r="N98" s="2"/>
      <c r="O98" s="2"/>
      <c r="P98" s="2">
        <v>1</v>
      </c>
      <c r="Q98" s="2"/>
      <c r="R98" s="2"/>
      <c r="S98" s="2"/>
    </row>
    <row r="99" spans="1:19" x14ac:dyDescent="0.25">
      <c r="A99">
        <v>258</v>
      </c>
      <c r="B99">
        <v>269</v>
      </c>
      <c r="C99" t="s">
        <v>2207</v>
      </c>
      <c r="D99" t="s">
        <v>2208</v>
      </c>
      <c r="E99" s="2"/>
      <c r="F99" s="2"/>
      <c r="G99" s="2">
        <v>1</v>
      </c>
      <c r="H99" s="2"/>
      <c r="I99" s="2"/>
      <c r="J99" s="2"/>
      <c r="K99" s="2"/>
      <c r="L99" s="2"/>
      <c r="M99" s="2"/>
      <c r="N99" s="2"/>
      <c r="O99" s="2"/>
      <c r="P99" s="2"/>
      <c r="Q99" s="2"/>
      <c r="R99" s="2"/>
      <c r="S99" s="2"/>
    </row>
    <row r="100" spans="1:19" x14ac:dyDescent="0.25">
      <c r="A100">
        <v>259</v>
      </c>
      <c r="B100">
        <v>270</v>
      </c>
      <c r="C100" t="s">
        <v>2218</v>
      </c>
      <c r="D100" t="s">
        <v>2219</v>
      </c>
      <c r="E100" s="2"/>
      <c r="F100" s="2"/>
      <c r="G100" s="2"/>
      <c r="H100" s="2"/>
      <c r="I100" s="2"/>
      <c r="J100" s="2"/>
      <c r="K100" s="2"/>
      <c r="L100" s="2"/>
      <c r="M100" s="2"/>
      <c r="N100" s="2"/>
      <c r="O100" s="2"/>
      <c r="P100" s="2">
        <v>1</v>
      </c>
      <c r="Q100" s="2"/>
      <c r="R100" s="2"/>
      <c r="S100" s="2"/>
    </row>
    <row r="101" spans="1:19" x14ac:dyDescent="0.25">
      <c r="A101">
        <v>260</v>
      </c>
      <c r="B101">
        <v>271</v>
      </c>
      <c r="C101" t="s">
        <v>455</v>
      </c>
      <c r="D101" t="s">
        <v>456</v>
      </c>
      <c r="E101" s="2"/>
      <c r="F101" s="2"/>
      <c r="G101" s="2"/>
      <c r="H101" s="2"/>
      <c r="I101" s="2"/>
      <c r="J101" s="2"/>
      <c r="K101" s="2"/>
      <c r="L101" s="2"/>
      <c r="M101" s="2"/>
      <c r="N101" s="2"/>
      <c r="O101" s="2"/>
      <c r="P101" s="2">
        <v>1</v>
      </c>
      <c r="Q101" s="2"/>
      <c r="R101" s="2"/>
      <c r="S101" s="2"/>
    </row>
    <row r="102" spans="1:19" x14ac:dyDescent="0.25">
      <c r="A102">
        <v>261</v>
      </c>
      <c r="B102">
        <v>273</v>
      </c>
      <c r="C102" t="s">
        <v>2226</v>
      </c>
      <c r="D102" t="s">
        <v>2227</v>
      </c>
      <c r="E102" s="2"/>
      <c r="F102" s="2"/>
      <c r="G102" s="2"/>
      <c r="H102" s="2"/>
      <c r="I102" s="2"/>
      <c r="J102" s="2"/>
      <c r="K102" s="2"/>
      <c r="L102" s="2"/>
      <c r="M102" s="2">
        <v>1</v>
      </c>
      <c r="N102" s="2"/>
      <c r="O102" s="2"/>
      <c r="P102" s="2"/>
      <c r="Q102" s="2"/>
      <c r="R102" s="2"/>
      <c r="S102" s="2"/>
    </row>
    <row r="103" spans="1:19" x14ac:dyDescent="0.25">
      <c r="A103">
        <v>266</v>
      </c>
      <c r="B103" t="s">
        <v>2234</v>
      </c>
      <c r="C103" t="s">
        <v>2235</v>
      </c>
      <c r="D103" t="s">
        <v>2236</v>
      </c>
      <c r="E103" s="2"/>
      <c r="F103" s="2"/>
      <c r="G103" s="2"/>
      <c r="H103" s="2"/>
      <c r="I103" s="2"/>
      <c r="J103" s="2"/>
      <c r="K103" s="2"/>
      <c r="L103" s="2"/>
      <c r="M103" s="2"/>
      <c r="N103" s="2"/>
      <c r="O103" s="2">
        <v>1</v>
      </c>
      <c r="P103" s="2"/>
      <c r="Q103" s="2"/>
      <c r="R103" s="2"/>
      <c r="S103" s="2"/>
    </row>
    <row r="104" spans="1:19" x14ac:dyDescent="0.25">
      <c r="A104">
        <v>273</v>
      </c>
      <c r="B104">
        <v>286</v>
      </c>
      <c r="C104" t="s">
        <v>2244</v>
      </c>
      <c r="D104" t="s">
        <v>2245</v>
      </c>
      <c r="E104" s="2"/>
      <c r="F104" s="2"/>
      <c r="G104" s="2"/>
      <c r="H104" s="2"/>
      <c r="I104" s="2"/>
      <c r="J104" s="2"/>
      <c r="K104" s="2"/>
      <c r="L104" s="2"/>
      <c r="M104" s="2"/>
      <c r="N104" s="2"/>
      <c r="O104" s="2"/>
      <c r="P104" s="2"/>
      <c r="Q104" s="2">
        <v>1</v>
      </c>
      <c r="R104" s="2"/>
      <c r="S104" s="2"/>
    </row>
    <row r="105" spans="1:19" x14ac:dyDescent="0.25">
      <c r="A105">
        <v>274</v>
      </c>
      <c r="B105">
        <v>287</v>
      </c>
      <c r="C105" t="s">
        <v>1241</v>
      </c>
      <c r="D105" t="s">
        <v>1242</v>
      </c>
      <c r="E105" s="2"/>
      <c r="F105" s="2"/>
      <c r="G105" s="2"/>
      <c r="H105" s="2"/>
      <c r="I105" s="2"/>
      <c r="J105" s="2"/>
      <c r="K105" s="2"/>
      <c r="L105" s="2"/>
      <c r="M105" s="2"/>
      <c r="N105" s="2"/>
      <c r="O105" s="2">
        <v>1</v>
      </c>
      <c r="P105" s="2"/>
      <c r="Q105" s="2"/>
      <c r="R105" s="2"/>
      <c r="S105" s="2"/>
    </row>
    <row r="106" spans="1:19" x14ac:dyDescent="0.25">
      <c r="A106">
        <v>276</v>
      </c>
      <c r="B106">
        <v>289</v>
      </c>
      <c r="C106" t="s">
        <v>1244</v>
      </c>
      <c r="D106" t="s">
        <v>1245</v>
      </c>
      <c r="E106" s="2"/>
      <c r="F106" s="2"/>
      <c r="G106" s="2"/>
      <c r="H106" s="2"/>
      <c r="I106" s="2"/>
      <c r="J106" s="2"/>
      <c r="K106" s="2"/>
      <c r="L106" s="2"/>
      <c r="M106" s="2"/>
      <c r="N106" s="2"/>
      <c r="O106" s="2">
        <v>1</v>
      </c>
      <c r="P106" s="2"/>
      <c r="Q106" s="2"/>
      <c r="R106" s="2"/>
      <c r="S106" s="2"/>
    </row>
    <row r="107" spans="1:19" x14ac:dyDescent="0.25">
      <c r="A107">
        <v>277</v>
      </c>
      <c r="B107">
        <v>290</v>
      </c>
      <c r="C107" t="s">
        <v>1249</v>
      </c>
      <c r="D107" t="s">
        <v>1250</v>
      </c>
      <c r="E107" s="2"/>
      <c r="F107" s="2"/>
      <c r="G107" s="2"/>
      <c r="H107" s="2"/>
      <c r="I107" s="2"/>
      <c r="J107" s="2"/>
      <c r="K107" s="2"/>
      <c r="L107" s="2"/>
      <c r="M107" s="2">
        <v>1</v>
      </c>
      <c r="N107" s="2"/>
      <c r="O107" s="2"/>
      <c r="P107" s="2"/>
      <c r="Q107" s="2"/>
      <c r="R107" s="2"/>
      <c r="S107" s="2"/>
    </row>
    <row r="108" spans="1:19" x14ac:dyDescent="0.25">
      <c r="A108">
        <v>280</v>
      </c>
      <c r="B108">
        <v>292</v>
      </c>
      <c r="C108" t="s">
        <v>465</v>
      </c>
      <c r="D108" t="s">
        <v>466</v>
      </c>
      <c r="E108" s="2"/>
      <c r="F108" s="2"/>
      <c r="G108" s="2"/>
      <c r="H108" s="2"/>
      <c r="I108" s="2"/>
      <c r="J108" s="2"/>
      <c r="K108" s="2"/>
      <c r="L108" s="2"/>
      <c r="M108" s="2"/>
      <c r="N108" s="2"/>
      <c r="O108" s="2"/>
      <c r="P108" s="2"/>
      <c r="Q108" s="2">
        <v>1</v>
      </c>
      <c r="R108" s="2"/>
      <c r="S108" s="2"/>
    </row>
    <row r="109" spans="1:19" x14ac:dyDescent="0.25">
      <c r="A109">
        <v>283</v>
      </c>
      <c r="B109">
        <v>293</v>
      </c>
      <c r="C109" t="s">
        <v>2291</v>
      </c>
      <c r="D109" t="s">
        <v>2292</v>
      </c>
      <c r="E109" s="2"/>
      <c r="F109" s="2"/>
      <c r="G109" s="2"/>
      <c r="H109" s="2"/>
      <c r="I109" s="2"/>
      <c r="J109" s="2"/>
      <c r="K109" s="2"/>
      <c r="L109" s="2"/>
      <c r="M109" s="2"/>
      <c r="N109" s="2"/>
      <c r="O109" s="2"/>
      <c r="P109" s="2"/>
      <c r="Q109" s="2">
        <v>1</v>
      </c>
      <c r="R109" s="2"/>
      <c r="S109" s="2"/>
    </row>
    <row r="110" spans="1:19" x14ac:dyDescent="0.25">
      <c r="A110">
        <v>287</v>
      </c>
      <c r="B110" t="s">
        <v>2309</v>
      </c>
      <c r="C110" t="s">
        <v>2310</v>
      </c>
      <c r="D110" t="s">
        <v>2311</v>
      </c>
      <c r="E110" s="2"/>
      <c r="F110" s="2"/>
      <c r="G110" s="2">
        <v>1</v>
      </c>
      <c r="H110" s="2"/>
      <c r="I110" s="2"/>
      <c r="J110" s="2"/>
      <c r="K110" s="2"/>
      <c r="L110" s="2"/>
      <c r="M110" s="2"/>
      <c r="N110" s="2"/>
      <c r="O110" s="2"/>
      <c r="P110" s="2"/>
      <c r="Q110" s="2"/>
      <c r="R110" s="2"/>
      <c r="S110" s="2"/>
    </row>
    <row r="111" spans="1:19" x14ac:dyDescent="0.25">
      <c r="A111">
        <v>289</v>
      </c>
      <c r="B111">
        <v>297</v>
      </c>
      <c r="C111" t="s">
        <v>474</v>
      </c>
      <c r="D111" t="s">
        <v>475</v>
      </c>
      <c r="E111" s="2"/>
      <c r="F111" s="2"/>
      <c r="G111" s="2"/>
      <c r="H111" s="2"/>
      <c r="I111" s="2"/>
      <c r="J111" s="2"/>
      <c r="K111" s="2"/>
      <c r="L111" s="2"/>
      <c r="M111" s="2"/>
      <c r="N111" s="2"/>
      <c r="O111" s="2"/>
      <c r="P111" s="2"/>
      <c r="Q111" s="2">
        <v>1</v>
      </c>
      <c r="R111" s="2"/>
      <c r="S111" s="2"/>
    </row>
    <row r="112" spans="1:19" x14ac:dyDescent="0.25">
      <c r="A112">
        <v>290</v>
      </c>
      <c r="B112">
        <v>298</v>
      </c>
      <c r="C112" t="s">
        <v>804</v>
      </c>
      <c r="D112" t="s">
        <v>805</v>
      </c>
      <c r="E112" s="2"/>
      <c r="F112" s="2"/>
      <c r="G112" s="2"/>
      <c r="H112" s="2"/>
      <c r="I112" s="2"/>
      <c r="J112" s="2"/>
      <c r="K112" s="2"/>
      <c r="L112" s="2"/>
      <c r="M112" s="2"/>
      <c r="N112" s="2"/>
      <c r="O112" s="2"/>
      <c r="P112" s="2"/>
      <c r="Q112" s="2">
        <v>1</v>
      </c>
      <c r="R112" s="2"/>
      <c r="S112" s="2"/>
    </row>
    <row r="113" spans="1:19" x14ac:dyDescent="0.25">
      <c r="A113">
        <v>291</v>
      </c>
      <c r="B113">
        <v>299</v>
      </c>
      <c r="C113" t="s">
        <v>2515</v>
      </c>
      <c r="D113" t="s">
        <v>2516</v>
      </c>
      <c r="E113" s="2"/>
      <c r="F113" s="2"/>
      <c r="G113" s="2"/>
      <c r="H113" s="2"/>
      <c r="I113" s="2"/>
      <c r="J113" s="2"/>
      <c r="K113" s="2"/>
      <c r="L113" s="2"/>
      <c r="M113" s="2"/>
      <c r="N113" s="2"/>
      <c r="O113" s="2"/>
      <c r="P113" s="2"/>
      <c r="Q113" s="2">
        <v>1</v>
      </c>
      <c r="R113" s="2"/>
      <c r="S113" s="2"/>
    </row>
    <row r="114" spans="1:19" x14ac:dyDescent="0.25">
      <c r="A114">
        <v>292</v>
      </c>
      <c r="B114">
        <v>601</v>
      </c>
      <c r="C114" t="s">
        <v>1455</v>
      </c>
      <c r="D114" t="s">
        <v>1456</v>
      </c>
      <c r="E114" s="2"/>
      <c r="F114" s="2"/>
      <c r="G114" s="2"/>
      <c r="H114" s="2"/>
      <c r="I114" s="2"/>
      <c r="J114" s="2"/>
      <c r="K114" s="2"/>
      <c r="L114" s="2"/>
      <c r="M114" s="2"/>
      <c r="N114" s="2"/>
      <c r="O114" s="2"/>
      <c r="P114" s="2"/>
      <c r="Q114" s="2">
        <v>1</v>
      </c>
      <c r="R114" s="2"/>
      <c r="S114" s="2"/>
    </row>
    <row r="115" spans="1:19" x14ac:dyDescent="0.25">
      <c r="A115">
        <v>295</v>
      </c>
      <c r="B115">
        <v>300</v>
      </c>
      <c r="C115" t="s">
        <v>2317</v>
      </c>
      <c r="D115" t="s">
        <v>2318</v>
      </c>
      <c r="E115" s="2"/>
      <c r="F115" s="2"/>
      <c r="G115" s="2">
        <v>1</v>
      </c>
      <c r="H115" s="2"/>
      <c r="I115" s="2"/>
      <c r="J115" s="2"/>
      <c r="K115" s="2"/>
      <c r="L115" s="2"/>
      <c r="M115" s="2">
        <v>1</v>
      </c>
      <c r="N115" s="2"/>
      <c r="O115" s="2"/>
      <c r="P115" s="2"/>
      <c r="Q115" s="2"/>
      <c r="R115" s="2"/>
      <c r="S115" s="2"/>
    </row>
    <row r="116" spans="1:19" x14ac:dyDescent="0.25">
      <c r="A116">
        <v>296</v>
      </c>
      <c r="B116">
        <v>301</v>
      </c>
      <c r="C116" t="s">
        <v>1256</v>
      </c>
      <c r="D116" t="s">
        <v>1257</v>
      </c>
      <c r="E116" s="2"/>
      <c r="F116" s="2"/>
      <c r="G116" s="2"/>
      <c r="H116" s="2"/>
      <c r="I116" s="2"/>
      <c r="J116" s="2"/>
      <c r="K116" s="2"/>
      <c r="L116" s="2"/>
      <c r="M116" s="2"/>
      <c r="N116" s="2"/>
      <c r="O116" s="2">
        <v>1</v>
      </c>
      <c r="P116" s="2"/>
      <c r="Q116" s="2"/>
      <c r="R116" s="2"/>
      <c r="S116" s="2"/>
    </row>
    <row r="117" spans="1:19" x14ac:dyDescent="0.25">
      <c r="A117">
        <v>297</v>
      </c>
      <c r="B117">
        <v>302</v>
      </c>
      <c r="C117" t="s">
        <v>2333</v>
      </c>
      <c r="D117" t="s">
        <v>2334</v>
      </c>
      <c r="E117" s="2"/>
      <c r="F117" s="2"/>
      <c r="G117" s="2"/>
      <c r="H117" s="2"/>
      <c r="I117" s="2"/>
      <c r="J117" s="2"/>
      <c r="K117" s="2"/>
      <c r="L117" s="2"/>
      <c r="M117" s="2"/>
      <c r="N117" s="2"/>
      <c r="O117" s="2"/>
      <c r="P117" s="2">
        <v>1</v>
      </c>
      <c r="Q117" s="2"/>
      <c r="R117" s="2"/>
      <c r="S117" s="2"/>
    </row>
    <row r="118" spans="1:19" x14ac:dyDescent="0.25">
      <c r="A118">
        <v>298</v>
      </c>
      <c r="B118">
        <v>157</v>
      </c>
      <c r="C118" t="s">
        <v>2351</v>
      </c>
      <c r="D118" t="s">
        <v>2352</v>
      </c>
      <c r="E118" s="2"/>
      <c r="F118" s="2"/>
      <c r="G118" s="2"/>
      <c r="H118" s="2">
        <v>1</v>
      </c>
      <c r="I118" s="2"/>
      <c r="J118" s="2"/>
      <c r="K118" s="2"/>
      <c r="L118" s="2">
        <v>1</v>
      </c>
      <c r="M118" s="2"/>
      <c r="N118" s="2"/>
      <c r="O118" s="2"/>
      <c r="P118" s="2"/>
      <c r="Q118" s="2"/>
      <c r="R118" s="2"/>
      <c r="S118" s="2"/>
    </row>
    <row r="119" spans="1:19" x14ac:dyDescent="0.25">
      <c r="A119">
        <v>302</v>
      </c>
      <c r="B119" t="s">
        <v>2370</v>
      </c>
      <c r="C119" t="s">
        <v>2370</v>
      </c>
      <c r="D119" t="s">
        <v>2371</v>
      </c>
      <c r="E119" s="2">
        <v>1</v>
      </c>
      <c r="F119" s="2"/>
      <c r="G119" s="2"/>
      <c r="H119" s="2"/>
      <c r="I119" s="2"/>
      <c r="J119" s="2"/>
      <c r="K119" s="2">
        <v>1</v>
      </c>
      <c r="L119" s="2">
        <v>1</v>
      </c>
      <c r="M119" s="2">
        <v>1</v>
      </c>
      <c r="N119" s="2"/>
      <c r="O119" s="2"/>
      <c r="P119" s="2"/>
      <c r="Q119" s="2"/>
      <c r="R119" s="2"/>
      <c r="S119" s="2"/>
    </row>
    <row r="120" spans="1:19" x14ac:dyDescent="0.25">
      <c r="A120">
        <v>306</v>
      </c>
      <c r="B120">
        <v>305</v>
      </c>
      <c r="C120" t="s">
        <v>1261</v>
      </c>
      <c r="D120" t="s">
        <v>1262</v>
      </c>
      <c r="E120" s="2"/>
      <c r="F120" s="2"/>
      <c r="G120" s="2">
        <v>1</v>
      </c>
      <c r="H120" s="2"/>
      <c r="I120" s="2"/>
      <c r="J120" s="2"/>
      <c r="K120" s="2"/>
      <c r="L120" s="2"/>
      <c r="M120" s="2"/>
      <c r="N120" s="2"/>
      <c r="O120" s="2">
        <v>1</v>
      </c>
      <c r="P120" s="2"/>
      <c r="Q120" s="2"/>
      <c r="R120" s="2"/>
      <c r="S120" s="2"/>
    </row>
    <row r="121" spans="1:19" x14ac:dyDescent="0.25">
      <c r="A121">
        <v>309</v>
      </c>
      <c r="B121">
        <v>311</v>
      </c>
      <c r="C121" t="s">
        <v>2394</v>
      </c>
      <c r="D121" t="s">
        <v>2395</v>
      </c>
      <c r="E121" s="2"/>
      <c r="F121" s="2"/>
      <c r="G121" s="2"/>
      <c r="H121" s="2"/>
      <c r="I121" s="2"/>
      <c r="J121" s="2"/>
      <c r="K121" s="2"/>
      <c r="L121" s="2"/>
      <c r="M121" s="2"/>
      <c r="N121" s="2"/>
      <c r="O121" s="2"/>
      <c r="P121" s="2"/>
      <c r="Q121" s="2">
        <v>1</v>
      </c>
      <c r="R121" s="2"/>
      <c r="S121" s="2"/>
    </row>
    <row r="122" spans="1:19" x14ac:dyDescent="0.25">
      <c r="A122">
        <v>310</v>
      </c>
      <c r="B122">
        <v>312</v>
      </c>
      <c r="C122" t="s">
        <v>2399</v>
      </c>
      <c r="D122" t="s">
        <v>2400</v>
      </c>
      <c r="E122" s="2"/>
      <c r="F122" s="2"/>
      <c r="G122" s="2"/>
      <c r="H122" s="2"/>
      <c r="I122" s="2"/>
      <c r="J122" s="2"/>
      <c r="K122" s="2"/>
      <c r="L122" s="2"/>
      <c r="M122" s="2"/>
      <c r="N122" s="2"/>
      <c r="O122" s="2">
        <v>1</v>
      </c>
      <c r="P122" s="2"/>
      <c r="Q122" s="2"/>
      <c r="R122" s="2"/>
      <c r="S122" s="2"/>
    </row>
    <row r="123" spans="1:19" x14ac:dyDescent="0.25">
      <c r="A123">
        <v>313</v>
      </c>
      <c r="B123">
        <v>316</v>
      </c>
      <c r="C123" t="s">
        <v>2420</v>
      </c>
      <c r="D123" t="s">
        <v>2421</v>
      </c>
      <c r="E123" s="2"/>
      <c r="F123" s="2"/>
      <c r="G123" s="2"/>
      <c r="H123" s="2"/>
      <c r="I123" s="2"/>
      <c r="J123" s="2"/>
      <c r="K123" s="2"/>
      <c r="L123" s="2"/>
      <c r="M123" s="2"/>
      <c r="N123" s="2"/>
      <c r="O123" s="2">
        <v>1</v>
      </c>
      <c r="P123" s="2"/>
      <c r="Q123" s="2"/>
      <c r="R123" s="2"/>
      <c r="S123" s="2"/>
    </row>
    <row r="124" spans="1:19" x14ac:dyDescent="0.25">
      <c r="A124">
        <v>314</v>
      </c>
      <c r="B124">
        <v>321</v>
      </c>
      <c r="C124" t="s">
        <v>2440</v>
      </c>
      <c r="D124" t="s">
        <v>2441</v>
      </c>
      <c r="E124" s="2"/>
      <c r="F124" s="2"/>
      <c r="G124" s="2">
        <v>1</v>
      </c>
      <c r="H124" s="2"/>
      <c r="I124" s="2"/>
      <c r="J124" s="2"/>
      <c r="K124" s="2"/>
      <c r="L124" s="2"/>
      <c r="M124" s="2"/>
      <c r="N124" s="2"/>
      <c r="O124" s="2"/>
      <c r="P124" s="2"/>
      <c r="Q124" s="2"/>
      <c r="R124" s="2"/>
      <c r="S124" s="2"/>
    </row>
    <row r="125" spans="1:19" x14ac:dyDescent="0.25">
      <c r="A125">
        <v>316</v>
      </c>
      <c r="B125" t="s">
        <v>2459</v>
      </c>
      <c r="C125" t="s">
        <v>2460</v>
      </c>
      <c r="D125" t="s">
        <v>2461</v>
      </c>
      <c r="E125" s="2"/>
      <c r="F125" s="2"/>
      <c r="G125" s="2"/>
      <c r="H125" s="2"/>
      <c r="I125" s="2"/>
      <c r="J125" s="2"/>
      <c r="K125" s="2"/>
      <c r="L125" s="2"/>
      <c r="M125" s="2"/>
      <c r="N125" s="2"/>
      <c r="O125" s="2"/>
      <c r="P125" s="2"/>
      <c r="Q125" s="2">
        <v>1</v>
      </c>
      <c r="R125" s="2"/>
      <c r="S125" s="2"/>
    </row>
    <row r="126" spans="1:19" x14ac:dyDescent="0.25">
      <c r="A126">
        <v>317</v>
      </c>
      <c r="B126" t="s">
        <v>2464</v>
      </c>
      <c r="C126" t="s">
        <v>2465</v>
      </c>
      <c r="D126" t="s">
        <v>2466</v>
      </c>
      <c r="E126" s="2"/>
      <c r="F126" s="2"/>
      <c r="G126" s="2"/>
      <c r="H126" s="2"/>
      <c r="I126" s="2"/>
      <c r="J126" s="2"/>
      <c r="K126" s="2"/>
      <c r="L126" s="2"/>
      <c r="M126" s="2">
        <v>1</v>
      </c>
      <c r="N126" s="2"/>
      <c r="O126" s="2"/>
      <c r="P126" s="2"/>
      <c r="Q126" s="2"/>
      <c r="R126" s="2"/>
      <c r="S126" s="2"/>
    </row>
    <row r="127" spans="1:19" x14ac:dyDescent="0.25">
      <c r="A127">
        <v>318</v>
      </c>
      <c r="B127" t="s">
        <v>2471</v>
      </c>
      <c r="C127" t="s">
        <v>2472</v>
      </c>
      <c r="D127" t="s">
        <v>2473</v>
      </c>
      <c r="E127" s="2"/>
      <c r="F127" s="2"/>
      <c r="G127" s="2"/>
      <c r="H127" s="2"/>
      <c r="I127" s="2"/>
      <c r="J127" s="2"/>
      <c r="K127" s="2"/>
      <c r="L127" s="2"/>
      <c r="M127" s="2"/>
      <c r="N127" s="2"/>
      <c r="O127" s="2"/>
      <c r="P127" s="2"/>
      <c r="Q127" s="2">
        <v>1</v>
      </c>
      <c r="R127" s="2"/>
      <c r="S127" s="2"/>
    </row>
    <row r="128" spans="1:19" x14ac:dyDescent="0.25">
      <c r="A128">
        <v>319</v>
      </c>
      <c r="B128">
        <v>346</v>
      </c>
      <c r="C128" t="s">
        <v>487</v>
      </c>
      <c r="D128" t="s">
        <v>488</v>
      </c>
      <c r="E128" s="2"/>
      <c r="F128" s="2"/>
      <c r="G128" s="2"/>
      <c r="H128" s="2"/>
      <c r="I128" s="2"/>
      <c r="J128" s="2"/>
      <c r="K128" s="2"/>
      <c r="L128" s="2">
        <v>1</v>
      </c>
      <c r="M128" s="2"/>
      <c r="N128" s="2"/>
      <c r="O128" s="2"/>
      <c r="P128" s="2"/>
      <c r="Q128" s="2"/>
      <c r="R128" s="2"/>
      <c r="S128" s="2"/>
    </row>
    <row r="129" spans="1:19" x14ac:dyDescent="0.25">
      <c r="A129">
        <v>320</v>
      </c>
      <c r="B129" t="s">
        <v>2534</v>
      </c>
      <c r="C129" t="s">
        <v>2535</v>
      </c>
      <c r="D129" t="s">
        <v>2536</v>
      </c>
      <c r="E129" s="2"/>
      <c r="F129" s="2"/>
      <c r="G129" s="2"/>
      <c r="H129" s="2"/>
      <c r="I129" s="2"/>
      <c r="J129" s="2"/>
      <c r="K129" s="2"/>
      <c r="L129" s="2"/>
      <c r="M129" s="2"/>
      <c r="N129" s="2"/>
      <c r="O129" s="2">
        <v>1</v>
      </c>
      <c r="P129" s="2"/>
      <c r="Q129" s="2"/>
      <c r="R129" s="2"/>
      <c r="S129" s="2"/>
    </row>
    <row r="130" spans="1:19" x14ac:dyDescent="0.25">
      <c r="A130">
        <v>321</v>
      </c>
      <c r="B130" t="s">
        <v>2481</v>
      </c>
      <c r="C130" t="s">
        <v>2482</v>
      </c>
      <c r="D130" t="s">
        <v>2483</v>
      </c>
      <c r="E130" s="2"/>
      <c r="F130" s="2"/>
      <c r="G130" s="2"/>
      <c r="H130" s="2"/>
      <c r="I130" s="2"/>
      <c r="J130" s="2"/>
      <c r="K130" s="2"/>
      <c r="L130" s="2">
        <v>1</v>
      </c>
      <c r="M130" s="2"/>
      <c r="N130" s="2"/>
      <c r="O130" s="2"/>
      <c r="P130" s="2"/>
      <c r="Q130" s="2"/>
      <c r="R130" s="2"/>
      <c r="S130" s="2"/>
    </row>
    <row r="131" spans="1:19" x14ac:dyDescent="0.25">
      <c r="A131">
        <v>325</v>
      </c>
      <c r="B131">
        <v>329</v>
      </c>
      <c r="C131" t="s">
        <v>1275</v>
      </c>
      <c r="D131" t="s">
        <v>1276</v>
      </c>
      <c r="E131" s="2"/>
      <c r="F131" s="2"/>
      <c r="G131" s="2"/>
      <c r="H131" s="2"/>
      <c r="I131" s="2">
        <v>1</v>
      </c>
      <c r="J131" s="2"/>
      <c r="K131" s="2"/>
      <c r="L131" s="2"/>
      <c r="M131" s="2"/>
      <c r="N131" s="2"/>
      <c r="O131" s="2"/>
      <c r="P131" s="2"/>
      <c r="Q131" s="2"/>
      <c r="R131" s="2"/>
      <c r="S131" s="2"/>
    </row>
    <row r="132" spans="1:19" x14ac:dyDescent="0.25">
      <c r="A132">
        <v>327</v>
      </c>
      <c r="B132">
        <v>334</v>
      </c>
      <c r="C132" t="s">
        <v>1278</v>
      </c>
      <c r="D132" t="s">
        <v>1279</v>
      </c>
      <c r="E132" s="2">
        <v>1</v>
      </c>
      <c r="F132" s="2"/>
      <c r="G132" s="2"/>
      <c r="H132" s="2"/>
      <c r="I132" s="2"/>
      <c r="J132" s="2"/>
      <c r="K132" s="2"/>
      <c r="L132" s="2">
        <v>1</v>
      </c>
      <c r="M132" s="2">
        <v>1</v>
      </c>
      <c r="N132" s="2"/>
      <c r="O132" s="2"/>
      <c r="P132" s="2"/>
      <c r="Q132" s="2"/>
      <c r="R132" s="2"/>
      <c r="S132" s="2"/>
    </row>
    <row r="133" spans="1:19" x14ac:dyDescent="0.25">
      <c r="A133">
        <v>329</v>
      </c>
      <c r="B133">
        <v>337</v>
      </c>
      <c r="C133" t="s">
        <v>2509</v>
      </c>
      <c r="D133" t="s">
        <v>3436</v>
      </c>
      <c r="E133" s="2"/>
      <c r="F133" s="2"/>
      <c r="G133" s="2">
        <v>1</v>
      </c>
      <c r="H133" s="2"/>
      <c r="I133" s="2"/>
      <c r="J133" s="2"/>
      <c r="K133" s="2"/>
      <c r="L133" s="2"/>
      <c r="M133" s="2"/>
      <c r="N133" s="2"/>
      <c r="O133" s="2"/>
      <c r="P133" s="2"/>
      <c r="Q133" s="2"/>
      <c r="R133" s="2"/>
      <c r="S133" s="2"/>
    </row>
    <row r="134" spans="1:19" x14ac:dyDescent="0.25">
      <c r="A134">
        <v>330</v>
      </c>
      <c r="B134">
        <v>338</v>
      </c>
      <c r="C134" t="s">
        <v>2522</v>
      </c>
      <c r="D134" t="s">
        <v>2523</v>
      </c>
      <c r="E134" s="2"/>
      <c r="F134" s="2"/>
      <c r="G134" s="2"/>
      <c r="H134" s="2"/>
      <c r="I134" s="2"/>
      <c r="J134" s="2"/>
      <c r="K134" s="2"/>
      <c r="L134" s="2"/>
      <c r="M134" s="2"/>
      <c r="N134" s="2"/>
      <c r="O134" s="2"/>
      <c r="P134" s="2"/>
      <c r="Q134" s="2">
        <v>1</v>
      </c>
      <c r="R134" s="2"/>
      <c r="S134" s="2"/>
    </row>
    <row r="135" spans="1:19" x14ac:dyDescent="0.25">
      <c r="A135">
        <v>332</v>
      </c>
      <c r="B135">
        <v>339</v>
      </c>
      <c r="C135" t="s">
        <v>2527</v>
      </c>
      <c r="D135" t="s">
        <v>2528</v>
      </c>
      <c r="E135" s="2"/>
      <c r="F135" s="2"/>
      <c r="G135" s="2"/>
      <c r="H135" s="2"/>
      <c r="I135" s="2"/>
      <c r="J135" s="2"/>
      <c r="K135" s="2"/>
      <c r="L135" s="2"/>
      <c r="M135" s="2"/>
      <c r="N135" s="2"/>
      <c r="O135" s="2"/>
      <c r="P135" s="2"/>
      <c r="Q135" s="2">
        <v>1</v>
      </c>
      <c r="R135" s="2"/>
      <c r="S135" s="2"/>
    </row>
    <row r="136" spans="1:19" x14ac:dyDescent="0.25">
      <c r="A136">
        <v>347</v>
      </c>
      <c r="B136">
        <v>572</v>
      </c>
      <c r="C136">
        <v>572</v>
      </c>
      <c r="D136" t="s">
        <v>2541</v>
      </c>
      <c r="E136" s="2"/>
      <c r="F136" s="2"/>
      <c r="G136" s="2"/>
      <c r="H136" s="2"/>
      <c r="I136" s="2"/>
      <c r="J136" s="2"/>
      <c r="K136" s="2"/>
      <c r="L136" s="2"/>
      <c r="M136" s="2"/>
      <c r="N136" s="2"/>
      <c r="O136" s="2"/>
      <c r="P136" s="2"/>
      <c r="Q136" s="2">
        <v>1</v>
      </c>
      <c r="R136" s="2"/>
      <c r="S136" s="2"/>
    </row>
    <row r="137" spans="1:19" x14ac:dyDescent="0.25">
      <c r="A137">
        <v>352</v>
      </c>
      <c r="B137">
        <v>365</v>
      </c>
      <c r="C137" t="s">
        <v>812</v>
      </c>
      <c r="D137" t="s">
        <v>813</v>
      </c>
      <c r="E137" s="2"/>
      <c r="F137" s="2"/>
      <c r="G137" s="2"/>
      <c r="H137" s="2"/>
      <c r="I137" s="2"/>
      <c r="J137" s="2"/>
      <c r="K137" s="2">
        <v>1</v>
      </c>
      <c r="L137" s="2"/>
      <c r="M137" s="2"/>
      <c r="N137" s="2"/>
      <c r="O137" s="2"/>
      <c r="P137" s="2"/>
      <c r="Q137" s="2">
        <v>1</v>
      </c>
      <c r="R137" s="2"/>
      <c r="S137" s="2"/>
    </row>
    <row r="138" spans="1:19" x14ac:dyDescent="0.25">
      <c r="A138">
        <v>353</v>
      </c>
      <c r="B138">
        <v>366</v>
      </c>
      <c r="C138" t="s">
        <v>148</v>
      </c>
      <c r="D138" t="s">
        <v>149</v>
      </c>
      <c r="E138" s="2"/>
      <c r="F138" s="2"/>
      <c r="G138" s="2"/>
      <c r="H138" s="2"/>
      <c r="I138" s="2"/>
      <c r="J138" s="2"/>
      <c r="K138" s="2"/>
      <c r="L138" s="2"/>
      <c r="M138" s="2"/>
      <c r="N138" s="2"/>
      <c r="O138" s="2"/>
      <c r="P138" s="2"/>
      <c r="Q138" s="2">
        <v>1</v>
      </c>
      <c r="R138" s="2"/>
      <c r="S138" s="2"/>
    </row>
    <row r="139" spans="1:19" x14ac:dyDescent="0.25">
      <c r="A139">
        <v>358</v>
      </c>
      <c r="B139" t="s">
        <v>2554</v>
      </c>
      <c r="C139" t="s">
        <v>2555</v>
      </c>
      <c r="D139" t="s">
        <v>2556</v>
      </c>
      <c r="E139" s="2">
        <v>1</v>
      </c>
      <c r="F139" s="2"/>
      <c r="G139" s="2"/>
      <c r="H139" s="2"/>
      <c r="I139" s="2"/>
      <c r="J139" s="2"/>
      <c r="K139" s="2"/>
      <c r="L139" s="2"/>
      <c r="M139" s="2"/>
      <c r="N139" s="2"/>
      <c r="O139" s="2"/>
      <c r="P139" s="2"/>
      <c r="Q139" s="2"/>
      <c r="R139" s="2"/>
      <c r="S139" s="2"/>
    </row>
    <row r="140" spans="1:19" x14ac:dyDescent="0.25">
      <c r="A140">
        <v>360</v>
      </c>
      <c r="B140">
        <v>381</v>
      </c>
      <c r="C140" t="s">
        <v>500</v>
      </c>
      <c r="D140" t="s">
        <v>501</v>
      </c>
      <c r="E140" s="2"/>
      <c r="F140" s="2"/>
      <c r="G140" s="2"/>
      <c r="H140" s="2"/>
      <c r="I140" s="2"/>
      <c r="J140" s="2"/>
      <c r="K140" s="2"/>
      <c r="L140" s="2"/>
      <c r="M140" s="2"/>
      <c r="N140" s="2"/>
      <c r="O140" s="2"/>
      <c r="P140" s="2"/>
      <c r="Q140" s="2">
        <v>1</v>
      </c>
      <c r="R140" s="2"/>
      <c r="S140" s="2"/>
    </row>
    <row r="141" spans="1:19" x14ac:dyDescent="0.25">
      <c r="A141">
        <v>367</v>
      </c>
      <c r="B141" t="s">
        <v>1296</v>
      </c>
      <c r="C141" t="s">
        <v>1297</v>
      </c>
      <c r="D141" t="s">
        <v>1298</v>
      </c>
      <c r="E141" s="2"/>
      <c r="F141" s="2"/>
      <c r="G141" s="2"/>
      <c r="H141" s="2"/>
      <c r="I141" s="2"/>
      <c r="J141" s="2"/>
      <c r="K141" s="2"/>
      <c r="L141" s="2"/>
      <c r="M141" s="2"/>
      <c r="N141" s="2"/>
      <c r="O141" s="2"/>
      <c r="P141" s="2"/>
      <c r="Q141" s="2">
        <v>1</v>
      </c>
      <c r="R141" s="2"/>
      <c r="S141" s="2"/>
    </row>
    <row r="142" spans="1:19" x14ac:dyDescent="0.25">
      <c r="A142">
        <v>369</v>
      </c>
      <c r="B142">
        <v>389</v>
      </c>
      <c r="C142" t="s">
        <v>1302</v>
      </c>
      <c r="D142" t="s">
        <v>1303</v>
      </c>
      <c r="E142" s="2"/>
      <c r="F142" s="2"/>
      <c r="G142" s="2"/>
      <c r="H142" s="2"/>
      <c r="I142" s="2"/>
      <c r="J142" s="2"/>
      <c r="K142" s="2"/>
      <c r="L142" s="2"/>
      <c r="M142" s="2">
        <v>1</v>
      </c>
      <c r="N142" s="2"/>
      <c r="O142" s="2"/>
      <c r="P142" s="2"/>
      <c r="Q142" s="2"/>
      <c r="R142" s="2"/>
      <c r="S142" s="2"/>
    </row>
    <row r="143" spans="1:19" x14ac:dyDescent="0.25">
      <c r="A143">
        <v>373</v>
      </c>
      <c r="B143">
        <v>180</v>
      </c>
      <c r="C143" t="s">
        <v>1314</v>
      </c>
      <c r="D143" t="s">
        <v>1315</v>
      </c>
      <c r="E143" s="2"/>
      <c r="F143" s="2"/>
      <c r="G143" s="2">
        <v>1</v>
      </c>
      <c r="H143" s="2"/>
      <c r="I143" s="2"/>
      <c r="J143" s="2"/>
      <c r="K143" s="2"/>
      <c r="L143" s="2"/>
      <c r="M143" s="2"/>
      <c r="N143" s="2"/>
      <c r="O143" s="2"/>
      <c r="P143" s="2"/>
      <c r="Q143" s="2"/>
      <c r="R143" s="2"/>
      <c r="S143" s="2"/>
    </row>
    <row r="144" spans="1:19" x14ac:dyDescent="0.25">
      <c r="A144">
        <v>393</v>
      </c>
      <c r="B144" t="s">
        <v>2614</v>
      </c>
      <c r="C144" t="s">
        <v>2615</v>
      </c>
      <c r="D144" t="s">
        <v>2616</v>
      </c>
      <c r="E144" s="2"/>
      <c r="F144" s="2"/>
      <c r="G144" s="2"/>
      <c r="H144" s="2"/>
      <c r="I144" s="2"/>
      <c r="J144" s="2"/>
      <c r="K144" s="2"/>
      <c r="L144" s="2"/>
      <c r="M144" s="2"/>
      <c r="N144" s="2"/>
      <c r="O144" s="2"/>
      <c r="P144" s="2"/>
      <c r="Q144" s="2"/>
      <c r="R144" s="2">
        <v>1</v>
      </c>
      <c r="S144" s="2"/>
    </row>
    <row r="145" spans="1:19" x14ac:dyDescent="0.25">
      <c r="A145">
        <v>394</v>
      </c>
      <c r="B145" t="s">
        <v>2698</v>
      </c>
      <c r="C145" t="s">
        <v>2699</v>
      </c>
      <c r="D145" t="s">
        <v>2700</v>
      </c>
      <c r="E145" s="2"/>
      <c r="F145" s="2"/>
      <c r="G145" s="2"/>
      <c r="H145" s="2"/>
      <c r="I145" s="2"/>
      <c r="J145" s="2"/>
      <c r="K145" s="2"/>
      <c r="L145" s="2"/>
      <c r="M145" s="2">
        <v>1</v>
      </c>
      <c r="N145" s="2"/>
      <c r="O145" s="2"/>
      <c r="P145" s="2"/>
      <c r="Q145" s="2"/>
      <c r="R145" s="2"/>
      <c r="S145" s="2"/>
    </row>
    <row r="146" spans="1:19" x14ac:dyDescent="0.25">
      <c r="A146">
        <v>396</v>
      </c>
      <c r="B146" t="s">
        <v>2630</v>
      </c>
      <c r="C146" t="s">
        <v>2631</v>
      </c>
      <c r="D146" t="s">
        <v>2632</v>
      </c>
      <c r="E146" s="2"/>
      <c r="F146" s="2"/>
      <c r="G146" s="2"/>
      <c r="H146" s="2">
        <v>1</v>
      </c>
      <c r="I146" s="2"/>
      <c r="J146" s="2"/>
      <c r="K146" s="2"/>
      <c r="L146" s="2"/>
      <c r="M146" s="2">
        <v>1</v>
      </c>
      <c r="N146" s="2"/>
      <c r="O146" s="2"/>
      <c r="P146" s="2"/>
      <c r="Q146" s="2"/>
      <c r="R146" s="2"/>
      <c r="S146" s="2"/>
    </row>
    <row r="147" spans="1:19" x14ac:dyDescent="0.25">
      <c r="A147">
        <v>397</v>
      </c>
      <c r="B147" t="s">
        <v>2708</v>
      </c>
      <c r="C147" t="s">
        <v>2709</v>
      </c>
      <c r="D147" t="s">
        <v>2710</v>
      </c>
      <c r="E147" s="2"/>
      <c r="F147" s="2"/>
      <c r="G147" s="2"/>
      <c r="H147" s="2"/>
      <c r="I147" s="2"/>
      <c r="J147" s="2"/>
      <c r="K147" s="2"/>
      <c r="L147" s="2"/>
      <c r="M147" s="2"/>
      <c r="N147" s="2"/>
      <c r="O147" s="2"/>
      <c r="P147" s="2"/>
      <c r="Q147" s="2">
        <v>1</v>
      </c>
      <c r="R147" s="2"/>
      <c r="S147" s="2"/>
    </row>
    <row r="148" spans="1:19" x14ac:dyDescent="0.25">
      <c r="A148">
        <v>398</v>
      </c>
      <c r="B148" t="s">
        <v>2641</v>
      </c>
      <c r="C148" t="s">
        <v>2642</v>
      </c>
      <c r="D148" t="s">
        <v>2643</v>
      </c>
      <c r="E148" s="2"/>
      <c r="F148" s="2"/>
      <c r="G148" s="2">
        <v>1</v>
      </c>
      <c r="H148" s="2"/>
      <c r="I148" s="2"/>
      <c r="J148" s="2"/>
      <c r="K148" s="2">
        <v>1</v>
      </c>
      <c r="L148" s="2"/>
      <c r="M148" s="2"/>
      <c r="N148" s="2"/>
      <c r="O148" s="2"/>
      <c r="P148" s="2"/>
      <c r="Q148" s="2"/>
      <c r="R148" s="2"/>
      <c r="S148" s="2"/>
    </row>
    <row r="149" spans="1:19" x14ac:dyDescent="0.25">
      <c r="A149">
        <v>399</v>
      </c>
      <c r="B149" t="s">
        <v>2650</v>
      </c>
      <c r="C149" t="s">
        <v>2651</v>
      </c>
      <c r="D149" t="s">
        <v>2652</v>
      </c>
      <c r="E149" s="2"/>
      <c r="F149" s="2"/>
      <c r="G149" s="2"/>
      <c r="H149" s="2"/>
      <c r="I149" s="2"/>
      <c r="J149" s="2"/>
      <c r="K149" s="2"/>
      <c r="L149" s="2"/>
      <c r="M149" s="2"/>
      <c r="N149" s="2"/>
      <c r="O149" s="2"/>
      <c r="P149" s="2">
        <v>1</v>
      </c>
      <c r="Q149" s="2"/>
      <c r="R149" s="2"/>
      <c r="S149" s="2"/>
    </row>
    <row r="150" spans="1:19" x14ac:dyDescent="0.25">
      <c r="A150">
        <v>401</v>
      </c>
      <c r="B150" t="s">
        <v>2668</v>
      </c>
      <c r="C150" t="s">
        <v>2669</v>
      </c>
      <c r="D150" t="s">
        <v>2670</v>
      </c>
      <c r="E150" s="2"/>
      <c r="F150" s="2"/>
      <c r="G150" s="2"/>
      <c r="H150" s="2"/>
      <c r="I150" s="2"/>
      <c r="J150" s="2"/>
      <c r="K150" s="2"/>
      <c r="L150" s="2"/>
      <c r="M150" s="2">
        <v>1</v>
      </c>
      <c r="N150" s="2"/>
      <c r="O150" s="2"/>
      <c r="P150" s="2"/>
      <c r="Q150" s="2">
        <v>1</v>
      </c>
      <c r="R150" s="2"/>
      <c r="S150" s="2"/>
    </row>
    <row r="151" spans="1:19" x14ac:dyDescent="0.25">
      <c r="A151">
        <v>404</v>
      </c>
      <c r="B151">
        <v>491</v>
      </c>
      <c r="C151" t="s">
        <v>2686</v>
      </c>
      <c r="D151" t="s">
        <v>2687</v>
      </c>
      <c r="E151" s="2"/>
      <c r="F151" s="2">
        <v>1</v>
      </c>
      <c r="G151" s="2">
        <v>1</v>
      </c>
      <c r="H151" s="2"/>
      <c r="I151" s="2"/>
      <c r="J151" s="2"/>
      <c r="K151" s="2"/>
      <c r="L151" s="2"/>
      <c r="M151" s="2"/>
      <c r="N151" s="2"/>
      <c r="O151" s="2"/>
      <c r="P151" s="2"/>
      <c r="Q151" s="2"/>
      <c r="R151" s="2"/>
      <c r="S151" s="2"/>
    </row>
    <row r="152" spans="1:19" x14ac:dyDescent="0.25">
      <c r="A152">
        <v>405</v>
      </c>
      <c r="B152">
        <v>490</v>
      </c>
      <c r="C152" t="s">
        <v>2715</v>
      </c>
      <c r="D152" t="s">
        <v>2716</v>
      </c>
      <c r="E152" s="2"/>
      <c r="F152" s="2"/>
      <c r="G152" s="2">
        <v>1</v>
      </c>
      <c r="H152" s="2"/>
      <c r="I152" s="2"/>
      <c r="J152" s="2"/>
      <c r="K152" s="2">
        <v>1</v>
      </c>
      <c r="L152" s="2"/>
      <c r="M152" s="2">
        <v>1</v>
      </c>
      <c r="N152" s="2"/>
      <c r="O152" s="2"/>
      <c r="P152" s="2"/>
      <c r="Q152" s="2"/>
      <c r="R152" s="2"/>
      <c r="S152" s="2"/>
    </row>
    <row r="153" spans="1:19" x14ac:dyDescent="0.25">
      <c r="A153">
        <v>410</v>
      </c>
      <c r="B153">
        <v>497</v>
      </c>
      <c r="C153" t="s">
        <v>830</v>
      </c>
      <c r="D153" t="s">
        <v>831</v>
      </c>
      <c r="E153" s="2"/>
      <c r="F153" s="2"/>
      <c r="G153" s="2"/>
      <c r="H153" s="2"/>
      <c r="I153" s="2"/>
      <c r="J153" s="2"/>
      <c r="K153" s="2"/>
      <c r="L153" s="2"/>
      <c r="M153" s="2">
        <v>1</v>
      </c>
      <c r="N153" s="2"/>
      <c r="O153" s="2">
        <v>1</v>
      </c>
      <c r="P153" s="2"/>
      <c r="Q153" s="2"/>
      <c r="R153" s="2"/>
      <c r="S153" s="2"/>
    </row>
    <row r="154" spans="1:19" x14ac:dyDescent="0.25">
      <c r="A154">
        <v>417</v>
      </c>
      <c r="B154">
        <v>503</v>
      </c>
      <c r="C154" t="s">
        <v>839</v>
      </c>
      <c r="D154" t="s">
        <v>840</v>
      </c>
      <c r="E154" s="2"/>
      <c r="F154" s="2"/>
      <c r="G154" s="2"/>
      <c r="H154" s="2"/>
      <c r="I154" s="2"/>
      <c r="J154" s="2"/>
      <c r="K154" s="2"/>
      <c r="L154" s="2"/>
      <c r="M154" s="2"/>
      <c r="N154" s="2"/>
      <c r="O154" s="2"/>
      <c r="P154" s="2"/>
      <c r="Q154" s="2">
        <v>1</v>
      </c>
      <c r="R154" s="2"/>
      <c r="S154" s="2"/>
    </row>
    <row r="155" spans="1:19" x14ac:dyDescent="0.25">
      <c r="A155">
        <v>418</v>
      </c>
      <c r="B155">
        <v>506</v>
      </c>
      <c r="C155" t="s">
        <v>2735</v>
      </c>
      <c r="D155" t="s">
        <v>2736</v>
      </c>
      <c r="E155" s="2">
        <v>1</v>
      </c>
      <c r="F155" s="2"/>
      <c r="G155" s="2"/>
      <c r="H155" s="2"/>
      <c r="I155" s="2"/>
      <c r="J155" s="2">
        <v>1</v>
      </c>
      <c r="K155" s="2"/>
      <c r="L155" s="2">
        <v>1</v>
      </c>
      <c r="M155" s="2"/>
      <c r="N155" s="2"/>
      <c r="O155" s="2">
        <v>1</v>
      </c>
      <c r="P155" s="2"/>
      <c r="Q155" s="2">
        <v>1</v>
      </c>
      <c r="R155" s="2"/>
      <c r="S155" s="2"/>
    </row>
    <row r="156" spans="1:19" x14ac:dyDescent="0.25">
      <c r="A156">
        <v>419</v>
      </c>
      <c r="B156">
        <v>507</v>
      </c>
      <c r="C156" t="s">
        <v>510</v>
      </c>
      <c r="D156" t="s">
        <v>511</v>
      </c>
      <c r="E156" s="2"/>
      <c r="F156" s="2"/>
      <c r="G156" s="2"/>
      <c r="H156" s="2"/>
      <c r="I156" s="2"/>
      <c r="J156" s="2"/>
      <c r="K156" s="2"/>
      <c r="L156" s="2"/>
      <c r="M156" s="2"/>
      <c r="N156" s="2"/>
      <c r="O156" s="2"/>
      <c r="P156" s="2"/>
      <c r="Q156" s="2">
        <v>1</v>
      </c>
      <c r="R156" s="2"/>
      <c r="S156" s="2"/>
    </row>
    <row r="157" spans="1:19" x14ac:dyDescent="0.25">
      <c r="A157">
        <v>426</v>
      </c>
      <c r="B157">
        <v>525</v>
      </c>
      <c r="C157" t="s">
        <v>2746</v>
      </c>
      <c r="D157" t="s">
        <v>2747</v>
      </c>
      <c r="E157" s="2"/>
      <c r="F157" s="2"/>
      <c r="G157" s="2"/>
      <c r="H157" s="2"/>
      <c r="I157" s="2">
        <v>1</v>
      </c>
      <c r="J157" s="2"/>
      <c r="K157" s="2"/>
      <c r="L157" s="2"/>
      <c r="M157" s="2"/>
      <c r="N157" s="2"/>
      <c r="O157" s="2"/>
      <c r="P157" s="2"/>
      <c r="Q157" s="2">
        <v>1</v>
      </c>
      <c r="R157" s="2"/>
      <c r="S157" s="2"/>
    </row>
    <row r="158" spans="1:19" x14ac:dyDescent="0.25">
      <c r="A158">
        <v>461</v>
      </c>
      <c r="B158" t="s">
        <v>153</v>
      </c>
      <c r="C158" t="s">
        <v>153</v>
      </c>
      <c r="D158" t="s">
        <v>154</v>
      </c>
      <c r="E158" s="2">
        <v>1</v>
      </c>
      <c r="F158" s="2"/>
      <c r="G158" s="2"/>
      <c r="H158" s="2"/>
      <c r="I158" s="2"/>
      <c r="J158" s="2"/>
      <c r="K158" s="2">
        <v>1</v>
      </c>
      <c r="L158" s="2"/>
      <c r="M158" s="2">
        <v>1</v>
      </c>
      <c r="N158" s="2"/>
      <c r="O158" s="2"/>
      <c r="P158" s="2"/>
      <c r="Q158" s="2">
        <v>1</v>
      </c>
      <c r="R158" s="2"/>
      <c r="S158" s="2"/>
    </row>
    <row r="159" spans="1:19" x14ac:dyDescent="0.25">
      <c r="A159">
        <v>479</v>
      </c>
      <c r="B159">
        <v>645</v>
      </c>
      <c r="C159">
        <v>645</v>
      </c>
      <c r="D159" t="s">
        <v>1418</v>
      </c>
      <c r="E159" s="2">
        <v>1</v>
      </c>
      <c r="F159" s="2"/>
      <c r="G159" s="2"/>
      <c r="H159" s="2"/>
      <c r="I159" s="2"/>
      <c r="J159" s="2"/>
      <c r="K159" s="2">
        <v>1</v>
      </c>
      <c r="L159" s="2"/>
      <c r="M159" s="2">
        <v>1</v>
      </c>
      <c r="N159" s="2"/>
      <c r="O159" s="2"/>
      <c r="P159" s="2"/>
      <c r="Q159" s="2">
        <v>1</v>
      </c>
      <c r="R159" s="2"/>
      <c r="S159" s="2"/>
    </row>
    <row r="160" spans="1:19" x14ac:dyDescent="0.25">
      <c r="A160">
        <v>506</v>
      </c>
      <c r="B160">
        <v>646</v>
      </c>
      <c r="C160">
        <v>646</v>
      </c>
      <c r="D160" t="s">
        <v>1420</v>
      </c>
      <c r="E160" s="2">
        <v>1</v>
      </c>
      <c r="F160" s="2"/>
      <c r="G160" s="2"/>
      <c r="H160" s="2"/>
      <c r="I160" s="2"/>
      <c r="J160" s="2"/>
      <c r="K160" s="2">
        <v>1</v>
      </c>
      <c r="L160" s="2"/>
      <c r="M160" s="2">
        <v>1</v>
      </c>
      <c r="N160" s="2"/>
      <c r="O160" s="2"/>
      <c r="P160" s="2"/>
      <c r="Q160" s="2">
        <v>1</v>
      </c>
      <c r="R160" s="2"/>
      <c r="S160" s="2"/>
    </row>
    <row r="161" spans="1:19" x14ac:dyDescent="0.25">
      <c r="A161">
        <v>515</v>
      </c>
      <c r="B161">
        <v>406</v>
      </c>
      <c r="C161" t="s">
        <v>1358</v>
      </c>
      <c r="D161" t="s">
        <v>1359</v>
      </c>
      <c r="E161" s="2"/>
      <c r="F161" s="2"/>
      <c r="G161" s="2">
        <v>1</v>
      </c>
      <c r="H161" s="2"/>
      <c r="I161" s="2"/>
      <c r="J161" s="2"/>
      <c r="K161" s="2"/>
      <c r="L161" s="2"/>
      <c r="M161" s="2"/>
      <c r="N161" s="2"/>
      <c r="O161" s="2"/>
      <c r="P161" s="2"/>
      <c r="Q161" s="2"/>
      <c r="R161" s="2"/>
      <c r="S161" s="2"/>
    </row>
    <row r="162" spans="1:19" x14ac:dyDescent="0.25">
      <c r="A162">
        <v>518</v>
      </c>
      <c r="B162">
        <v>409</v>
      </c>
      <c r="C162" t="s">
        <v>2597</v>
      </c>
      <c r="D162" t="s">
        <v>2598</v>
      </c>
      <c r="E162" s="2"/>
      <c r="F162" s="2"/>
      <c r="G162" s="2">
        <v>1</v>
      </c>
      <c r="H162" s="2"/>
      <c r="I162" s="2"/>
      <c r="J162" s="2"/>
      <c r="K162" s="2"/>
      <c r="L162" s="2"/>
      <c r="M162" s="2"/>
      <c r="N162" s="2"/>
      <c r="O162" s="2"/>
      <c r="P162" s="2"/>
      <c r="Q162" s="2"/>
      <c r="R162" s="2"/>
      <c r="S162" s="2"/>
    </row>
    <row r="163" spans="1:19" x14ac:dyDescent="0.25">
      <c r="A163">
        <v>543</v>
      </c>
      <c r="B163" t="s">
        <v>852</v>
      </c>
      <c r="C163" t="s">
        <v>853</v>
      </c>
      <c r="D163" t="s">
        <v>854</v>
      </c>
      <c r="E163" s="2"/>
      <c r="F163" s="2"/>
      <c r="G163" s="2"/>
      <c r="H163" s="2"/>
      <c r="I163" s="2"/>
      <c r="J163" s="2"/>
      <c r="K163" s="2"/>
      <c r="L163" s="2"/>
      <c r="M163" s="2"/>
      <c r="N163" s="2"/>
      <c r="O163" s="2"/>
      <c r="P163" s="2"/>
      <c r="Q163" s="2">
        <v>1</v>
      </c>
      <c r="R163" s="2"/>
      <c r="S163" s="2"/>
    </row>
    <row r="164" spans="1:19" x14ac:dyDescent="0.25">
      <c r="A164">
        <v>547</v>
      </c>
      <c r="B164">
        <v>428</v>
      </c>
      <c r="C164" t="s">
        <v>1393</v>
      </c>
      <c r="D164" t="s">
        <v>1394</v>
      </c>
      <c r="E164" s="2"/>
      <c r="F164" s="2"/>
      <c r="G164" s="2"/>
      <c r="H164" s="2"/>
      <c r="I164" s="2"/>
      <c r="J164" s="2"/>
      <c r="K164" s="2"/>
      <c r="L164" s="2"/>
      <c r="M164" s="2"/>
      <c r="N164" s="2"/>
      <c r="O164" s="2"/>
      <c r="P164" s="2"/>
      <c r="Q164" s="2"/>
      <c r="R164" s="2"/>
      <c r="S164" s="2">
        <v>1</v>
      </c>
    </row>
    <row r="165" spans="1:19" x14ac:dyDescent="0.25">
      <c r="A165">
        <v>554</v>
      </c>
      <c r="B165">
        <v>429</v>
      </c>
      <c r="C165" t="s">
        <v>2604</v>
      </c>
      <c r="D165" t="s">
        <v>2605</v>
      </c>
      <c r="E165" s="2"/>
      <c r="F165" s="2"/>
      <c r="G165" s="2">
        <v>1</v>
      </c>
      <c r="H165" s="2"/>
      <c r="I165" s="2"/>
      <c r="J165" s="2"/>
      <c r="K165" s="2"/>
      <c r="L165" s="2"/>
      <c r="M165" s="2"/>
      <c r="N165" s="2"/>
      <c r="O165" s="2"/>
      <c r="P165" s="2"/>
      <c r="Q165" s="2"/>
      <c r="R165" s="2"/>
      <c r="S165" s="2"/>
    </row>
    <row r="166" spans="1:19" x14ac:dyDescent="0.25">
      <c r="A166">
        <v>565</v>
      </c>
      <c r="B166">
        <v>559</v>
      </c>
      <c r="C166" t="s">
        <v>2751</v>
      </c>
      <c r="D166" t="s">
        <v>2752</v>
      </c>
      <c r="E166" s="2"/>
      <c r="F166" s="2"/>
      <c r="G166" s="2"/>
      <c r="H166" s="2"/>
      <c r="I166" s="2"/>
      <c r="J166" s="2"/>
      <c r="K166" s="2"/>
      <c r="L166" s="2"/>
      <c r="M166" s="2"/>
      <c r="N166" s="2"/>
      <c r="O166" s="2"/>
      <c r="P166" s="2"/>
      <c r="Q166" s="2">
        <v>1</v>
      </c>
      <c r="R166" s="2"/>
      <c r="S166" s="2"/>
    </row>
    <row r="167" spans="1:19" x14ac:dyDescent="0.25">
      <c r="A167">
        <v>568</v>
      </c>
      <c r="B167">
        <v>561</v>
      </c>
      <c r="C167" t="s">
        <v>2763</v>
      </c>
      <c r="D167" t="s">
        <v>2764</v>
      </c>
      <c r="E167" s="2"/>
      <c r="F167" s="2"/>
      <c r="G167" s="2"/>
      <c r="H167" s="2"/>
      <c r="I167" s="2"/>
      <c r="J167" s="2"/>
      <c r="K167" s="2"/>
      <c r="L167" s="2"/>
      <c r="M167" s="2"/>
      <c r="N167" s="2"/>
      <c r="O167" s="2"/>
      <c r="P167" s="2"/>
      <c r="Q167" s="2">
        <v>1</v>
      </c>
      <c r="R167" s="2"/>
      <c r="S167" s="2"/>
    </row>
    <row r="168" spans="1:19" x14ac:dyDescent="0.25">
      <c r="A168">
        <v>571</v>
      </c>
      <c r="B168">
        <v>562</v>
      </c>
      <c r="C168" t="s">
        <v>2768</v>
      </c>
      <c r="D168" t="s">
        <v>2769</v>
      </c>
      <c r="E168" s="2">
        <v>1</v>
      </c>
      <c r="F168" s="2"/>
      <c r="G168" s="2"/>
      <c r="H168" s="2"/>
      <c r="I168" s="2"/>
      <c r="J168" s="2"/>
      <c r="K168" s="2"/>
      <c r="L168" s="2"/>
      <c r="M168" s="2"/>
      <c r="N168" s="2"/>
      <c r="O168" s="2"/>
      <c r="P168" s="2"/>
      <c r="Q168" s="2"/>
      <c r="R168" s="2"/>
      <c r="S168" s="2"/>
    </row>
    <row r="169" spans="1:19" x14ac:dyDescent="0.25">
      <c r="A169">
        <v>572</v>
      </c>
      <c r="B169">
        <v>563</v>
      </c>
      <c r="C169" t="s">
        <v>872</v>
      </c>
      <c r="D169" t="s">
        <v>873</v>
      </c>
      <c r="E169" s="2"/>
      <c r="F169" s="2"/>
      <c r="G169" s="2"/>
      <c r="H169" s="2"/>
      <c r="I169" s="2"/>
      <c r="J169" s="2"/>
      <c r="K169" s="2"/>
      <c r="L169" s="2"/>
      <c r="M169" s="2"/>
      <c r="N169" s="2"/>
      <c r="O169" s="2"/>
      <c r="P169" s="2"/>
      <c r="Q169" s="2">
        <v>1</v>
      </c>
      <c r="R169" s="2"/>
      <c r="S169" s="2"/>
    </row>
    <row r="170" spans="1:19" x14ac:dyDescent="0.25">
      <c r="A170">
        <v>580</v>
      </c>
      <c r="B170">
        <v>575</v>
      </c>
      <c r="C170" t="s">
        <v>2782</v>
      </c>
      <c r="D170" t="s">
        <v>2783</v>
      </c>
      <c r="E170" s="2">
        <v>1</v>
      </c>
      <c r="F170" s="2"/>
      <c r="G170" s="2"/>
      <c r="H170" s="2"/>
      <c r="I170" s="2"/>
      <c r="J170" s="2"/>
      <c r="K170" s="2"/>
      <c r="L170" s="2"/>
      <c r="M170" s="2">
        <v>1</v>
      </c>
      <c r="N170" s="2"/>
      <c r="O170" s="2">
        <v>1</v>
      </c>
      <c r="P170" s="2"/>
      <c r="Q170" s="2"/>
      <c r="R170" s="2">
        <v>1</v>
      </c>
      <c r="S170" s="2"/>
    </row>
    <row r="171" spans="1:19" x14ac:dyDescent="0.25">
      <c r="A171">
        <v>582</v>
      </c>
      <c r="B171">
        <v>579</v>
      </c>
      <c r="C171" t="s">
        <v>2788</v>
      </c>
      <c r="D171" t="s">
        <v>2789</v>
      </c>
      <c r="E171" s="2"/>
      <c r="F171" s="2"/>
      <c r="G171" s="2"/>
      <c r="H171" s="2"/>
      <c r="I171" s="2"/>
      <c r="J171" s="2"/>
      <c r="K171" s="2"/>
      <c r="L171" s="2"/>
      <c r="M171" s="2"/>
      <c r="N171" s="2"/>
      <c r="O171" s="2"/>
      <c r="P171" s="2"/>
      <c r="Q171" s="2">
        <v>1</v>
      </c>
      <c r="R171" s="2"/>
      <c r="S171" s="2"/>
    </row>
    <row r="172" spans="1:19" x14ac:dyDescent="0.25">
      <c r="A172">
        <v>583</v>
      </c>
      <c r="B172" t="s">
        <v>2799</v>
      </c>
      <c r="C172" t="s">
        <v>2799</v>
      </c>
      <c r="D172" t="s">
        <v>2800</v>
      </c>
      <c r="E172" s="2"/>
      <c r="F172" s="2"/>
      <c r="G172" s="2"/>
      <c r="H172" s="2"/>
      <c r="I172" s="2"/>
      <c r="J172" s="2"/>
      <c r="K172" s="2"/>
      <c r="L172" s="2"/>
      <c r="M172" s="2"/>
      <c r="N172" s="2"/>
      <c r="O172" s="2"/>
      <c r="P172" s="2"/>
      <c r="Q172" s="2">
        <v>1</v>
      </c>
      <c r="R172" s="2"/>
      <c r="S172" s="2"/>
    </row>
    <row r="173" spans="1:19" x14ac:dyDescent="0.25">
      <c r="A173">
        <v>588</v>
      </c>
      <c r="B173">
        <v>585</v>
      </c>
      <c r="C173" t="s">
        <v>520</v>
      </c>
      <c r="D173" t="s">
        <v>521</v>
      </c>
      <c r="E173" s="2"/>
      <c r="F173" s="2"/>
      <c r="G173" s="2"/>
      <c r="H173" s="2"/>
      <c r="I173" s="2"/>
      <c r="J173" s="2"/>
      <c r="K173" s="2"/>
      <c r="L173" s="2"/>
      <c r="M173" s="2"/>
      <c r="N173" s="2"/>
      <c r="O173" s="2">
        <v>1</v>
      </c>
      <c r="P173" s="2"/>
      <c r="Q173" s="2"/>
      <c r="R173" s="2"/>
      <c r="S173" s="2"/>
    </row>
    <row r="174" spans="1:19" x14ac:dyDescent="0.25">
      <c r="A174">
        <v>591</v>
      </c>
      <c r="B174">
        <v>591</v>
      </c>
      <c r="C174" t="s">
        <v>2827</v>
      </c>
      <c r="D174" t="s">
        <v>2828</v>
      </c>
      <c r="E174" s="2"/>
      <c r="F174" s="2"/>
      <c r="G174" s="2"/>
      <c r="H174" s="2"/>
      <c r="I174" s="2"/>
      <c r="J174" s="2"/>
      <c r="K174" s="2"/>
      <c r="L174" s="2"/>
      <c r="M174" s="2"/>
      <c r="N174" s="2"/>
      <c r="O174" s="2"/>
      <c r="P174" s="2"/>
      <c r="Q174" s="2">
        <v>1</v>
      </c>
      <c r="R174" s="2"/>
      <c r="S174" s="2"/>
    </row>
    <row r="175" spans="1:19" x14ac:dyDescent="0.25">
      <c r="A175">
        <v>594</v>
      </c>
      <c r="B175" t="s">
        <v>76</v>
      </c>
      <c r="C175" t="s">
        <v>3002</v>
      </c>
      <c r="D175" t="s">
        <v>3003</v>
      </c>
      <c r="E175" s="2"/>
      <c r="F175" s="2"/>
      <c r="G175" s="2"/>
      <c r="H175" s="2"/>
      <c r="I175" s="2"/>
      <c r="J175" s="2"/>
      <c r="K175" s="2"/>
      <c r="L175" s="2"/>
      <c r="M175" s="2"/>
      <c r="N175" s="2"/>
      <c r="O175" s="2">
        <v>1</v>
      </c>
      <c r="P175" s="2"/>
      <c r="Q175" s="2"/>
      <c r="R175" s="2"/>
      <c r="S175" s="2"/>
    </row>
    <row r="176" spans="1:19" x14ac:dyDescent="0.25">
      <c r="A176">
        <v>597</v>
      </c>
      <c r="B176">
        <v>488</v>
      </c>
      <c r="C176" t="s">
        <v>1439</v>
      </c>
      <c r="D176" t="s">
        <v>1440</v>
      </c>
      <c r="E176" s="2"/>
      <c r="F176" s="2"/>
      <c r="G176" s="2"/>
      <c r="H176" s="2"/>
      <c r="I176" s="2"/>
      <c r="J176" s="2"/>
      <c r="K176" s="2"/>
      <c r="L176" s="2"/>
      <c r="M176" s="2"/>
      <c r="N176" s="2"/>
      <c r="O176" s="2">
        <v>1</v>
      </c>
      <c r="P176" s="2"/>
      <c r="Q176" s="2"/>
      <c r="R176" s="2"/>
      <c r="S176" s="2"/>
    </row>
    <row r="177" spans="1:19" x14ac:dyDescent="0.25">
      <c r="A177">
        <v>601</v>
      </c>
      <c r="B177">
        <v>245</v>
      </c>
      <c r="C177" t="s">
        <v>2855</v>
      </c>
      <c r="D177" t="s">
        <v>2856</v>
      </c>
      <c r="E177" s="2"/>
      <c r="F177" s="2"/>
      <c r="G177" s="2"/>
      <c r="H177" s="2"/>
      <c r="I177" s="2"/>
      <c r="J177" s="2"/>
      <c r="K177" s="2"/>
      <c r="L177" s="2"/>
      <c r="M177" s="2"/>
      <c r="N177" s="2"/>
      <c r="O177" s="2"/>
      <c r="P177" s="2">
        <v>1</v>
      </c>
      <c r="Q177" s="2"/>
      <c r="R177" s="2"/>
      <c r="S177" s="2"/>
    </row>
    <row r="178" spans="1:19" x14ac:dyDescent="0.25">
      <c r="A178">
        <v>602</v>
      </c>
      <c r="B178" t="s">
        <v>2861</v>
      </c>
      <c r="C178" t="s">
        <v>2862</v>
      </c>
      <c r="D178" t="s">
        <v>2863</v>
      </c>
      <c r="E178" s="2"/>
      <c r="F178" s="2"/>
      <c r="G178" s="2"/>
      <c r="H178" s="2"/>
      <c r="I178" s="2"/>
      <c r="J178" s="2"/>
      <c r="K178" s="2"/>
      <c r="L178" s="2"/>
      <c r="M178" s="2">
        <v>1</v>
      </c>
      <c r="N178" s="2"/>
      <c r="O178" s="2">
        <v>1</v>
      </c>
      <c r="P178" s="2"/>
      <c r="Q178" s="2"/>
      <c r="R178" s="2"/>
      <c r="S178" s="2"/>
    </row>
    <row r="179" spans="1:19" x14ac:dyDescent="0.25">
      <c r="A179">
        <v>607</v>
      </c>
      <c r="B179">
        <v>599</v>
      </c>
      <c r="C179" t="s">
        <v>2867</v>
      </c>
      <c r="D179" t="s">
        <v>2868</v>
      </c>
      <c r="E179" s="2"/>
      <c r="F179" s="2"/>
      <c r="G179" s="2"/>
      <c r="H179" s="2"/>
      <c r="I179" s="2"/>
      <c r="J179" s="2"/>
      <c r="K179" s="2"/>
      <c r="L179" s="2"/>
      <c r="M179" s="2"/>
      <c r="N179" s="2"/>
      <c r="O179" s="2"/>
      <c r="P179" s="2"/>
      <c r="Q179" s="2">
        <v>1</v>
      </c>
      <c r="R179" s="2"/>
      <c r="S179" s="2"/>
    </row>
    <row r="180" spans="1:19" x14ac:dyDescent="0.25">
      <c r="A180">
        <v>608</v>
      </c>
      <c r="B180">
        <v>600</v>
      </c>
      <c r="C180" t="s">
        <v>532</v>
      </c>
      <c r="D180" t="s">
        <v>533</v>
      </c>
      <c r="E180" s="2"/>
      <c r="F180" s="2"/>
      <c r="G180" s="2"/>
      <c r="H180" s="2"/>
      <c r="I180" s="2"/>
      <c r="J180" s="2"/>
      <c r="K180" s="2"/>
      <c r="L180" s="2"/>
      <c r="M180" s="2"/>
      <c r="N180" s="2"/>
      <c r="O180" s="2">
        <v>1</v>
      </c>
      <c r="P180" s="2"/>
      <c r="Q180" s="2"/>
      <c r="R180" s="2"/>
      <c r="S180" s="2"/>
    </row>
    <row r="181" spans="1:19" x14ac:dyDescent="0.25">
      <c r="A181">
        <v>613</v>
      </c>
      <c r="B181" t="s">
        <v>890</v>
      </c>
      <c r="C181" t="s">
        <v>891</v>
      </c>
      <c r="D181" t="s">
        <v>892</v>
      </c>
      <c r="E181" s="2"/>
      <c r="F181" s="2"/>
      <c r="G181" s="2"/>
      <c r="H181" s="2"/>
      <c r="I181" s="2"/>
      <c r="J181" s="2"/>
      <c r="K181" s="2"/>
      <c r="L181" s="2"/>
      <c r="M181" s="2"/>
      <c r="N181" s="2"/>
      <c r="O181" s="2">
        <v>1</v>
      </c>
      <c r="P181" s="2"/>
      <c r="Q181" s="2"/>
      <c r="R181" s="2"/>
      <c r="S181" s="2"/>
    </row>
    <row r="182" spans="1:19" x14ac:dyDescent="0.25">
      <c r="A182">
        <v>614</v>
      </c>
      <c r="B182">
        <v>113</v>
      </c>
      <c r="C182" t="s">
        <v>2903</v>
      </c>
      <c r="D182" t="s">
        <v>2904</v>
      </c>
      <c r="E182" s="2">
        <v>1</v>
      </c>
      <c r="F182" s="2"/>
      <c r="G182" s="2"/>
      <c r="H182" s="2"/>
      <c r="I182" s="2"/>
      <c r="J182" s="2"/>
      <c r="K182" s="2"/>
      <c r="L182" s="2"/>
      <c r="M182" s="2"/>
      <c r="N182" s="2"/>
      <c r="O182" s="2"/>
      <c r="P182" s="2"/>
      <c r="Q182" s="2"/>
      <c r="R182" s="2"/>
      <c r="S182" s="2"/>
    </row>
    <row r="183" spans="1:19" x14ac:dyDescent="0.25">
      <c r="A183">
        <v>615</v>
      </c>
      <c r="B183">
        <v>326</v>
      </c>
      <c r="C183" t="s">
        <v>898</v>
      </c>
      <c r="D183" t="s">
        <v>899</v>
      </c>
      <c r="E183" s="2"/>
      <c r="F183" s="2"/>
      <c r="G183" s="2"/>
      <c r="H183" s="2"/>
      <c r="I183" s="2"/>
      <c r="J183" s="2"/>
      <c r="K183" s="2"/>
      <c r="L183" s="2"/>
      <c r="M183" s="2">
        <v>1</v>
      </c>
      <c r="N183" s="2"/>
      <c r="O183" s="2"/>
      <c r="P183" s="2"/>
      <c r="Q183" s="2"/>
      <c r="R183" s="2"/>
      <c r="S183" s="2"/>
    </row>
    <row r="184" spans="1:19" x14ac:dyDescent="0.25">
      <c r="A184">
        <v>616</v>
      </c>
      <c r="B184">
        <v>607</v>
      </c>
      <c r="C184" t="s">
        <v>1463</v>
      </c>
      <c r="D184" t="s">
        <v>1464</v>
      </c>
      <c r="E184" s="2"/>
      <c r="F184" s="2"/>
      <c r="G184" s="2"/>
      <c r="H184" s="2"/>
      <c r="I184" s="2"/>
      <c r="J184" s="2"/>
      <c r="K184" s="2"/>
      <c r="L184" s="2"/>
      <c r="M184" s="2"/>
      <c r="N184" s="2"/>
      <c r="O184" s="2"/>
      <c r="P184" s="2"/>
      <c r="Q184" s="2">
        <v>1</v>
      </c>
      <c r="R184" s="2"/>
      <c r="S184" s="2"/>
    </row>
    <row r="185" spans="1:19" x14ac:dyDescent="0.25">
      <c r="A185">
        <v>617</v>
      </c>
      <c r="B185">
        <v>608</v>
      </c>
      <c r="C185" t="s">
        <v>1468</v>
      </c>
      <c r="D185" t="s">
        <v>1469</v>
      </c>
      <c r="E185" s="2"/>
      <c r="F185" s="2"/>
      <c r="G185" s="2">
        <v>1</v>
      </c>
      <c r="H185" s="2"/>
      <c r="I185" s="2"/>
      <c r="J185" s="2"/>
      <c r="K185" s="2">
        <v>1</v>
      </c>
      <c r="L185" s="2"/>
      <c r="M185" s="2"/>
      <c r="N185" s="2"/>
      <c r="O185" s="2"/>
      <c r="P185" s="2"/>
      <c r="Q185" s="2"/>
      <c r="R185" s="2"/>
      <c r="S185" s="2"/>
    </row>
    <row r="186" spans="1:19" x14ac:dyDescent="0.25">
      <c r="A186">
        <v>620</v>
      </c>
      <c r="B186">
        <v>609</v>
      </c>
      <c r="C186" t="s">
        <v>2929</v>
      </c>
      <c r="D186" t="s">
        <v>2930</v>
      </c>
      <c r="E186" s="2"/>
      <c r="F186" s="2"/>
      <c r="G186" s="2"/>
      <c r="H186" s="2"/>
      <c r="I186" s="2"/>
      <c r="J186" s="2"/>
      <c r="K186" s="2"/>
      <c r="L186" s="2"/>
      <c r="M186" s="2"/>
      <c r="N186" s="2"/>
      <c r="O186" s="2"/>
      <c r="P186" s="2"/>
      <c r="Q186" s="2">
        <v>1</v>
      </c>
      <c r="R186" s="2"/>
      <c r="S186" s="2"/>
    </row>
    <row r="187" spans="1:19" x14ac:dyDescent="0.25">
      <c r="A187">
        <v>621</v>
      </c>
      <c r="B187">
        <v>610</v>
      </c>
      <c r="C187" t="s">
        <v>909</v>
      </c>
      <c r="D187" t="s">
        <v>910</v>
      </c>
      <c r="E187" s="2"/>
      <c r="F187" s="2"/>
      <c r="G187" s="2"/>
      <c r="H187" s="2"/>
      <c r="I187" s="2">
        <v>1</v>
      </c>
      <c r="J187" s="2"/>
      <c r="K187" s="2"/>
      <c r="L187" s="2"/>
      <c r="M187" s="2">
        <v>1</v>
      </c>
      <c r="N187" s="2"/>
      <c r="O187" s="2"/>
      <c r="P187" s="2"/>
      <c r="Q187" s="2">
        <v>1</v>
      </c>
      <c r="R187" s="2"/>
      <c r="S187" s="2"/>
    </row>
    <row r="188" spans="1:19" x14ac:dyDescent="0.25">
      <c r="A188">
        <v>624</v>
      </c>
      <c r="B188" t="s">
        <v>546</v>
      </c>
      <c r="C188" t="s">
        <v>547</v>
      </c>
      <c r="D188" t="s">
        <v>548</v>
      </c>
      <c r="E188" s="2"/>
      <c r="F188" s="2"/>
      <c r="G188" s="2"/>
      <c r="H188" s="2"/>
      <c r="I188" s="2"/>
      <c r="J188" s="2"/>
      <c r="K188" s="2"/>
      <c r="L188" s="2"/>
      <c r="M188" s="2"/>
      <c r="N188" s="2"/>
      <c r="O188" s="2">
        <v>1</v>
      </c>
      <c r="P188" s="2"/>
      <c r="Q188" s="2"/>
      <c r="R188" s="2"/>
      <c r="S188" s="2"/>
    </row>
    <row r="189" spans="1:19" x14ac:dyDescent="0.25">
      <c r="A189">
        <v>635</v>
      </c>
      <c r="B189" t="s">
        <v>922</v>
      </c>
      <c r="C189" t="s">
        <v>923</v>
      </c>
      <c r="D189" t="s">
        <v>924</v>
      </c>
      <c r="E189" s="2"/>
      <c r="F189" s="2"/>
      <c r="G189" s="2"/>
      <c r="H189" s="2"/>
      <c r="I189" s="2"/>
      <c r="J189" s="2"/>
      <c r="K189" s="2"/>
      <c r="L189" s="2"/>
      <c r="M189" s="2"/>
      <c r="N189" s="2"/>
      <c r="O189" s="2"/>
      <c r="P189" s="2"/>
      <c r="Q189" s="2">
        <v>1</v>
      </c>
      <c r="R189" s="2"/>
      <c r="S189" s="2"/>
    </row>
    <row r="190" spans="1:19" x14ac:dyDescent="0.25">
      <c r="A190">
        <v>636</v>
      </c>
      <c r="B190" t="s">
        <v>933</v>
      </c>
      <c r="C190" t="s">
        <v>933</v>
      </c>
      <c r="D190" t="s">
        <v>934</v>
      </c>
      <c r="E190" s="2"/>
      <c r="F190" s="2"/>
      <c r="G190" s="2"/>
      <c r="H190" s="2"/>
      <c r="I190" s="2"/>
      <c r="J190" s="2"/>
      <c r="K190" s="2"/>
      <c r="L190" s="2">
        <v>1</v>
      </c>
      <c r="M190" s="2"/>
      <c r="N190" s="2"/>
      <c r="O190" s="2"/>
      <c r="P190" s="2"/>
      <c r="Q190" s="2"/>
      <c r="R190" s="2"/>
      <c r="S190" s="2"/>
    </row>
    <row r="191" spans="1:19" x14ac:dyDescent="0.25">
      <c r="A191">
        <v>638</v>
      </c>
      <c r="B191">
        <v>620</v>
      </c>
      <c r="C191" t="s">
        <v>562</v>
      </c>
      <c r="D191" t="s">
        <v>563</v>
      </c>
      <c r="E191" s="2"/>
      <c r="F191" s="2"/>
      <c r="G191" s="2"/>
      <c r="H191" s="2"/>
      <c r="I191" s="2"/>
      <c r="J191" s="2"/>
      <c r="K191" s="2"/>
      <c r="L191" s="2"/>
      <c r="M191" s="2"/>
      <c r="N191" s="2"/>
      <c r="O191" s="2"/>
      <c r="P191" s="2"/>
      <c r="Q191" s="2">
        <v>1</v>
      </c>
      <c r="R191" s="2"/>
      <c r="S191" s="2"/>
    </row>
    <row r="192" spans="1:19" x14ac:dyDescent="0.25">
      <c r="A192">
        <v>639</v>
      </c>
      <c r="B192">
        <v>622</v>
      </c>
      <c r="C192" t="s">
        <v>569</v>
      </c>
      <c r="D192" t="s">
        <v>570</v>
      </c>
      <c r="E192" s="2"/>
      <c r="F192" s="2"/>
      <c r="G192" s="2"/>
      <c r="H192" s="2"/>
      <c r="I192" s="2"/>
      <c r="J192" s="2"/>
      <c r="K192" s="2"/>
      <c r="L192" s="2"/>
      <c r="M192" s="2"/>
      <c r="N192" s="2"/>
      <c r="O192" s="2"/>
      <c r="P192" s="2"/>
      <c r="Q192" s="2">
        <v>1</v>
      </c>
      <c r="R192" s="2"/>
      <c r="S192" s="2"/>
    </row>
    <row r="193" spans="1:19" x14ac:dyDescent="0.25">
      <c r="A193">
        <v>640</v>
      </c>
      <c r="B193">
        <v>623</v>
      </c>
      <c r="C193" t="s">
        <v>1484</v>
      </c>
      <c r="D193" t="s">
        <v>1485</v>
      </c>
      <c r="E193" s="2"/>
      <c r="F193" s="2"/>
      <c r="G193" s="2"/>
      <c r="H193" s="2"/>
      <c r="I193" s="2"/>
      <c r="J193" s="2"/>
      <c r="K193" s="2"/>
      <c r="L193" s="2"/>
      <c r="M193" s="2">
        <v>1</v>
      </c>
      <c r="N193" s="2"/>
      <c r="O193" s="2"/>
      <c r="P193" s="2"/>
      <c r="Q193" s="2"/>
      <c r="R193" s="2"/>
      <c r="S193" s="2"/>
    </row>
    <row r="194" spans="1:19" x14ac:dyDescent="0.25">
      <c r="A194">
        <v>641</v>
      </c>
      <c r="B194">
        <v>624</v>
      </c>
      <c r="C194" t="s">
        <v>1489</v>
      </c>
      <c r="D194" t="s">
        <v>1490</v>
      </c>
      <c r="E194" s="2"/>
      <c r="F194" s="2"/>
      <c r="G194" s="2"/>
      <c r="H194" s="2"/>
      <c r="I194" s="2"/>
      <c r="J194" s="2"/>
      <c r="K194" s="2"/>
      <c r="L194" s="2"/>
      <c r="M194" s="2">
        <v>1</v>
      </c>
      <c r="N194" s="2"/>
      <c r="O194" s="2"/>
      <c r="P194" s="2"/>
      <c r="Q194" s="2"/>
      <c r="R194" s="2"/>
      <c r="S194" s="2"/>
    </row>
    <row r="195" spans="1:19" x14ac:dyDescent="0.25">
      <c r="A195">
        <v>642</v>
      </c>
      <c r="B195">
        <v>625</v>
      </c>
      <c r="C195" t="s">
        <v>2976</v>
      </c>
      <c r="D195" t="s">
        <v>2977</v>
      </c>
      <c r="E195" s="2"/>
      <c r="F195" s="2"/>
      <c r="G195" s="2"/>
      <c r="H195" s="2"/>
      <c r="I195" s="2"/>
      <c r="J195" s="2"/>
      <c r="K195" s="2"/>
      <c r="L195" s="2"/>
      <c r="M195" s="2"/>
      <c r="N195" s="2"/>
      <c r="O195" s="2">
        <v>1</v>
      </c>
      <c r="P195" s="2">
        <v>1</v>
      </c>
      <c r="Q195" s="2"/>
      <c r="R195" s="2"/>
      <c r="S195" s="2"/>
    </row>
    <row r="196" spans="1:19" x14ac:dyDescent="0.25">
      <c r="A196">
        <v>644</v>
      </c>
      <c r="B196">
        <v>627</v>
      </c>
      <c r="C196" t="s">
        <v>582</v>
      </c>
      <c r="D196" t="s">
        <v>583</v>
      </c>
      <c r="E196" s="2"/>
      <c r="F196" s="2"/>
      <c r="G196" s="2"/>
      <c r="H196" s="2"/>
      <c r="I196" s="2"/>
      <c r="J196" s="2"/>
      <c r="K196" s="2"/>
      <c r="L196" s="2"/>
      <c r="M196" s="2"/>
      <c r="N196" s="2"/>
      <c r="O196" s="2"/>
      <c r="P196" s="2"/>
      <c r="Q196" s="2">
        <v>1</v>
      </c>
      <c r="R196" s="2"/>
      <c r="S196" s="2"/>
    </row>
    <row r="197" spans="1:19" x14ac:dyDescent="0.25">
      <c r="A197">
        <v>645</v>
      </c>
      <c r="B197">
        <v>628</v>
      </c>
      <c r="C197" t="s">
        <v>2982</v>
      </c>
      <c r="D197" t="s">
        <v>2983</v>
      </c>
      <c r="E197" s="2"/>
      <c r="F197" s="2"/>
      <c r="G197" s="2"/>
      <c r="H197" s="2"/>
      <c r="I197" s="2">
        <v>1</v>
      </c>
      <c r="J197" s="2"/>
      <c r="K197" s="2"/>
      <c r="L197" s="2"/>
      <c r="M197" s="2"/>
      <c r="N197" s="2"/>
      <c r="O197" s="2">
        <v>1</v>
      </c>
      <c r="P197" s="2"/>
      <c r="Q197" s="2">
        <v>1</v>
      </c>
      <c r="R197" s="2"/>
      <c r="S197"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SharedWithUsers xmlns="3f71e46e-dbdb-4936-a808-49fb891fc3e2">
      <UserInfo>
        <DisplayName/>
        <AccountId xsi:nil="true"/>
        <AccountType/>
      </UserInfo>
    </SharedWithUsers>
  </documentManagement>
</p:properties>
</file>

<file path=customXml/itemProps1.xml><?xml version="1.0" encoding="utf-8"?>
<ds:datastoreItem xmlns:ds="http://schemas.openxmlformats.org/officeDocument/2006/customXml" ds:itemID="{E26A41B1-E649-4833-894C-8A168E57E3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D89F97-164B-4416-B69E-96E2A3B591DE}">
  <ds:schemaRefs>
    <ds:schemaRef ds:uri="http://schemas.microsoft.com/sharepoint/v3/contenttype/forms"/>
  </ds:schemaRefs>
</ds:datastoreItem>
</file>

<file path=customXml/itemProps3.xml><?xml version="1.0" encoding="utf-8"?>
<ds:datastoreItem xmlns:ds="http://schemas.openxmlformats.org/officeDocument/2006/customXml" ds:itemID="{EBC6DA93-D860-4CA8-BCD7-F6BA20AF0482}">
  <ds:schemaRefs>
    <ds:schemaRef ds:uri="http://purl.org/dc/dcmitype/"/>
    <ds:schemaRef ds:uri="http://schemas.microsoft.com/office/infopath/2007/PartnerControls"/>
    <ds:schemaRef ds:uri="http://purl.org/dc/elements/1.1/"/>
    <ds:schemaRef ds:uri="6076d197-b432-4a89-8b9d-b97676e775aa"/>
    <ds:schemaRef ds:uri="http://purl.org/dc/terms/"/>
    <ds:schemaRef ds:uri="http://schemas.microsoft.com/office/2006/documentManagement/types"/>
    <ds:schemaRef ds:uri="http://www.w3.org/XML/1998/namespace"/>
    <ds:schemaRef ds:uri="http://schemas.openxmlformats.org/package/2006/metadata/core-properties"/>
    <ds:schemaRef ds:uri="3f71e46e-dbdb-4936-a808-49fb891fc3e2"/>
    <ds:schemaRef ds:uri="http://schemas.microsoft.com/office/2006/metadata/properties"/>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 Information</vt:lpstr>
      <vt:lpstr>2. Cancer TRVs Changed</vt:lpstr>
      <vt:lpstr>3. Chronic Noncanc TRVs Changed</vt:lpstr>
      <vt:lpstr>4. Acute Noncancer TRVs Changed</vt:lpstr>
      <vt:lpstr>5. Appendix Cancer ALL</vt:lpstr>
      <vt:lpstr>6. Appendix Noncancer ALL</vt:lpstr>
      <vt:lpstr>7. Dioxin Furan TEQ</vt:lpstr>
      <vt:lpstr>8. PAH RPF</vt:lpstr>
      <vt:lpstr>Chronic Target Organ Table</vt:lpstr>
      <vt:lpstr>Acute Target Organ Table</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Kristen * DEQ</dc:creator>
  <cp:keywords/>
  <dc:description/>
  <cp:lastModifiedBy>HNIDEY Emil * DEQ</cp:lastModifiedBy>
  <cp:revision/>
  <dcterms:created xsi:type="dcterms:W3CDTF">2024-10-25T22:51:52Z</dcterms:created>
  <dcterms:modified xsi:type="dcterms:W3CDTF">2026-01-05T17:34:49Z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2024-10-25T22:52:15Z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e3cc7130-b77e-43c6-9557-970b2651609d</vt:lpwstr>
  </property>
  <property fmtid="{D5CDD505-2E9C-101B-9397-08002B2CF9AE}" pid="8" name="MSIP_Label_db79d039-fcd0-4045-9c78-4cfb2eba0904_ContentBits">
    <vt:lpwstr>0</vt:lpwstr>
  </property>
  <property fmtid="{D5CDD505-2E9C-101B-9397-08002B2CF9AE}" pid="9" name="MSIP_Label_11a67c04-f371-4d71-a575-202b566caae1_Enabled">
    <vt:lpwstr>true</vt:lpwstr>
  </property>
  <property fmtid="{D5CDD505-2E9C-101B-9397-08002B2CF9AE}" pid="10" name="MSIP_Label_11a67c04-f371-4d71-a575-202b566caae1_SetDate">
    <vt:lpwstr>2024-11-01T17:37:27Z</vt:lpwstr>
  </property>
  <property fmtid="{D5CDD505-2E9C-101B-9397-08002B2CF9AE}" pid="11" name="MSIP_Label_11a67c04-f371-4d71-a575-202b566caae1_Method">
    <vt:lpwstr>Privileged</vt:lpwstr>
  </property>
  <property fmtid="{D5CDD505-2E9C-101B-9397-08002B2CF9AE}" pid="12" name="MSIP_Label_11a67c04-f371-4d71-a575-202b566caae1_Name">
    <vt:lpwstr>Level 2 - Limited (Items)</vt:lpwstr>
  </property>
  <property fmtid="{D5CDD505-2E9C-101B-9397-08002B2CF9AE}" pid="13" name="MSIP_Label_11a67c04-f371-4d71-a575-202b566caae1_SiteId">
    <vt:lpwstr>658e63e8-8d39-499c-8f48-13adc9452f4c</vt:lpwstr>
  </property>
  <property fmtid="{D5CDD505-2E9C-101B-9397-08002B2CF9AE}" pid="14" name="MSIP_Label_11a67c04-f371-4d71-a575-202b566caae1_ActionId">
    <vt:lpwstr>5e2d35a0-7f48-416b-95e9-ef0f9f5f870c</vt:lpwstr>
  </property>
  <property fmtid="{D5CDD505-2E9C-101B-9397-08002B2CF9AE}" pid="15" name="MSIP_Label_11a67c04-f371-4d71-a575-202b566caae1_ContentBits">
    <vt:lpwstr>0</vt:lpwstr>
  </property>
  <property fmtid="{D5CDD505-2E9C-101B-9397-08002B2CF9AE}" pid="16" name="ContentTypeId">
    <vt:lpwstr>0x010100D20178CB431FBB44BA390DFB7A67DCC0</vt:lpwstr>
  </property>
  <property fmtid="{D5CDD505-2E9C-101B-9397-08002B2CF9AE}" pid="17" name="MediaServiceImageTags">
    <vt:lpwstr/>
  </property>
  <property fmtid="{D5CDD505-2E9C-101B-9397-08002B2CF9AE}" pid="18" name="ComplianceAssetId">
    <vt:lpwstr/>
  </property>
  <property fmtid="{D5CDD505-2E9C-101B-9397-08002B2CF9AE}" pid="19" name="_ExtendedDescription">
    <vt:lpwstr/>
  </property>
  <property fmtid="{D5CDD505-2E9C-101B-9397-08002B2CF9AE}" pid="20" name="_activity">
    <vt:lpwstr>{"FileActivityType":"8","FileActivityTimeStamp":"2025-09-16T21:15:18.403Z","FileActivityUsersOnPage":[{"DisplayName":"MARTIN Kristen * DEQ","Id":"kristen.martin@deq.oregon.gov"}],"FileActivityNavigationId":null}</vt:lpwstr>
  </property>
  <property fmtid="{D5CDD505-2E9C-101B-9397-08002B2CF9AE}" pid="21" name="TriggerFlowInfo">
    <vt:lpwstr/>
  </property>
</Properties>
</file>