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stateoforegon-my.sharepoint.com/personal/emil_hnidey_deq_oregon_gov/Documents/Desktop/CAO/"/>
    </mc:Choice>
  </mc:AlternateContent>
  <xr:revisionPtr revIDLastSave="7" documentId="8_{495C385C-C5DB-49F9-95EE-19AC2FF6BE5A}" xr6:coauthVersionLast="47" xr6:coauthVersionMax="47" xr10:uidLastSave="{61494733-A268-4429-911C-BA0A48F2FF1C}"/>
  <bookViews>
    <workbookView xWindow="-120" yWindow="-120" windowWidth="29040" windowHeight="15720" tabRatio="782" xr2:uid="{AE81FE16-D4E5-4934-AD28-8C03962FE515}"/>
  </bookViews>
  <sheets>
    <sheet name="1. Information" sheetId="1" r:id="rId1"/>
    <sheet name="2. All Prop. TRVs " sheetId="2" r:id="rId2"/>
    <sheet name="3. Cancer Prop. TRVs " sheetId="3" r:id="rId3"/>
    <sheet name="4. Chronic Noncancer Prop. TRVs" sheetId="4" r:id="rId4"/>
    <sheet name="5. Acute Noncancer Prop. TRVs " sheetId="5" r:id="rId5"/>
    <sheet name="Change Log" sheetId="8" r:id="rId6"/>
    <sheet name="Summary" sheetId="6" state="hidden" r:id="rId7"/>
    <sheet name="Rule Table" sheetId="9" r:id="rId8"/>
  </sheets>
  <externalReferences>
    <externalReference r:id="rId9"/>
  </externalReferences>
  <definedNames>
    <definedName name="_xlnm._FilterDatabase" localSheetId="1" hidden="1">'2. All Prop. TRVs '!$A$5:$AG$382</definedName>
    <definedName name="_xlnm._FilterDatabase" localSheetId="2" hidden="1">'3. Cancer Prop. TRVs '!$A$5:$AI$225</definedName>
    <definedName name="_xlnm._FilterDatabase" localSheetId="3" hidden="1">'4. Chronic Noncancer Prop. TRVs'!$A$5:$AI$260</definedName>
    <definedName name="_xlnm._FilterDatabase" localSheetId="4" hidden="1">'5. Acute Noncancer Prop. TRVs '!$A$5:$AI$155</definedName>
    <definedName name="_xlnm._FilterDatabase" localSheetId="7" hidden="1">'Rule Table'!$A$7:$W$394</definedName>
    <definedName name="Auth_key">[1]Lookups!$B$5:$C$13</definedName>
    <definedName name="_xlnm.Print_Area" localSheetId="7">'Rule Table'!$C$1:$K$428</definedName>
    <definedName name="TRV_Acodes">[1]Lookups!$L$5:$M$17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6" l="1"/>
  <c r="D11" i="6"/>
  <c r="D40" i="6" a="1"/>
  <c r="D40" i="6" s="1"/>
  <c r="H10" i="9" l="1"/>
  <c r="G21" i="9"/>
  <c r="K8" i="9"/>
  <c r="I8" i="9"/>
  <c r="G8" i="9"/>
  <c r="H9"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54" i="9"/>
  <c r="H55" i="9"/>
  <c r="H56" i="9"/>
  <c r="H57" i="9"/>
  <c r="H58" i="9"/>
  <c r="H59" i="9"/>
  <c r="H60" i="9"/>
  <c r="H61" i="9"/>
  <c r="H62" i="9"/>
  <c r="H63" i="9"/>
  <c r="H64" i="9"/>
  <c r="H65" i="9"/>
  <c r="H66" i="9"/>
  <c r="H67" i="9"/>
  <c r="H68" i="9"/>
  <c r="H69" i="9"/>
  <c r="H70" i="9"/>
  <c r="H71" i="9"/>
  <c r="H72" i="9"/>
  <c r="H73" i="9"/>
  <c r="H74" i="9"/>
  <c r="H75" i="9"/>
  <c r="H76" i="9"/>
  <c r="H77" i="9"/>
  <c r="H78" i="9"/>
  <c r="H79" i="9"/>
  <c r="H80" i="9"/>
  <c r="H81" i="9"/>
  <c r="H82" i="9"/>
  <c r="H83" i="9"/>
  <c r="H84" i="9"/>
  <c r="H85" i="9"/>
  <c r="H86" i="9"/>
  <c r="H87" i="9"/>
  <c r="H88" i="9"/>
  <c r="H89" i="9"/>
  <c r="H90" i="9"/>
  <c r="H91" i="9"/>
  <c r="H92" i="9"/>
  <c r="H93" i="9"/>
  <c r="H94" i="9"/>
  <c r="H95" i="9"/>
  <c r="H96" i="9"/>
  <c r="H97" i="9"/>
  <c r="H98" i="9"/>
  <c r="H99" i="9"/>
  <c r="H100" i="9"/>
  <c r="H101" i="9"/>
  <c r="H102" i="9"/>
  <c r="H103" i="9"/>
  <c r="H104" i="9"/>
  <c r="H105" i="9"/>
  <c r="H106" i="9"/>
  <c r="H107" i="9"/>
  <c r="H108" i="9"/>
  <c r="H109" i="9"/>
  <c r="H110" i="9"/>
  <c r="H111" i="9"/>
  <c r="H112" i="9"/>
  <c r="H113" i="9"/>
  <c r="H114" i="9"/>
  <c r="H115" i="9"/>
  <c r="H116" i="9"/>
  <c r="H117" i="9"/>
  <c r="H118" i="9"/>
  <c r="H119" i="9"/>
  <c r="H120" i="9"/>
  <c r="H121" i="9"/>
  <c r="H122" i="9"/>
  <c r="H123" i="9"/>
  <c r="H124" i="9"/>
  <c r="H125" i="9"/>
  <c r="H126" i="9"/>
  <c r="H127" i="9"/>
  <c r="H128" i="9"/>
  <c r="H129" i="9"/>
  <c r="H130" i="9"/>
  <c r="H131" i="9"/>
  <c r="H132" i="9"/>
  <c r="H133" i="9"/>
  <c r="H135" i="9"/>
  <c r="H136" i="9"/>
  <c r="H137" i="9"/>
  <c r="H138" i="9"/>
  <c r="H139" i="9"/>
  <c r="H141" i="9"/>
  <c r="H142" i="9"/>
  <c r="H143" i="9"/>
  <c r="H144" i="9"/>
  <c r="H145" i="9"/>
  <c r="H146" i="9"/>
  <c r="H147" i="9"/>
  <c r="H148" i="9"/>
  <c r="H149" i="9"/>
  <c r="H150" i="9"/>
  <c r="H151" i="9"/>
  <c r="H152" i="9"/>
  <c r="H153" i="9"/>
  <c r="H154" i="9"/>
  <c r="H155" i="9"/>
  <c r="H156" i="9"/>
  <c r="H157" i="9"/>
  <c r="H158" i="9"/>
  <c r="H159" i="9"/>
  <c r="H160" i="9"/>
  <c r="H161" i="9"/>
  <c r="H162" i="9"/>
  <c r="H163" i="9"/>
  <c r="H164" i="9"/>
  <c r="H166" i="9"/>
  <c r="H167" i="9"/>
  <c r="H168" i="9"/>
  <c r="H169" i="9"/>
  <c r="H170" i="9"/>
  <c r="H171" i="9"/>
  <c r="H172" i="9"/>
  <c r="H173" i="9"/>
  <c r="H174" i="9"/>
  <c r="H175" i="9"/>
  <c r="H176" i="9"/>
  <c r="H177" i="9"/>
  <c r="H178" i="9"/>
  <c r="H179" i="9"/>
  <c r="H180" i="9"/>
  <c r="H181" i="9"/>
  <c r="H182" i="9"/>
  <c r="H183" i="9"/>
  <c r="H184" i="9"/>
  <c r="H185" i="9"/>
  <c r="H186" i="9"/>
  <c r="H187" i="9"/>
  <c r="H188" i="9"/>
  <c r="H189" i="9"/>
  <c r="H190" i="9"/>
  <c r="H191" i="9"/>
  <c r="H192" i="9"/>
  <c r="H193" i="9"/>
  <c r="H194" i="9"/>
  <c r="H195" i="9"/>
  <c r="H196" i="9"/>
  <c r="H197" i="9"/>
  <c r="H199" i="9"/>
  <c r="H200" i="9"/>
  <c r="H201" i="9"/>
  <c r="H202" i="9"/>
  <c r="H203" i="9"/>
  <c r="H204" i="9"/>
  <c r="H205" i="9"/>
  <c r="H206" i="9"/>
  <c r="H207" i="9"/>
  <c r="H208" i="9"/>
  <c r="H209" i="9"/>
  <c r="H210" i="9"/>
  <c r="H211" i="9"/>
  <c r="H212" i="9"/>
  <c r="H213" i="9"/>
  <c r="H214" i="9"/>
  <c r="H215" i="9"/>
  <c r="H216" i="9"/>
  <c r="H217" i="9"/>
  <c r="H218" i="9"/>
  <c r="H219" i="9"/>
  <c r="H220" i="9"/>
  <c r="H222" i="9"/>
  <c r="H223" i="9"/>
  <c r="H224" i="9"/>
  <c r="H225" i="9"/>
  <c r="H226" i="9"/>
  <c r="H227" i="9"/>
  <c r="H228" i="9"/>
  <c r="H229" i="9"/>
  <c r="H230" i="9"/>
  <c r="H231" i="9"/>
  <c r="H232" i="9"/>
  <c r="H233" i="9"/>
  <c r="H234" i="9"/>
  <c r="H235" i="9"/>
  <c r="H236" i="9"/>
  <c r="H237" i="9"/>
  <c r="H238" i="9"/>
  <c r="H239" i="9"/>
  <c r="H240" i="9"/>
  <c r="H242" i="9"/>
  <c r="H243" i="9"/>
  <c r="H244" i="9"/>
  <c r="H245" i="9"/>
  <c r="H246" i="9"/>
  <c r="H247" i="9"/>
  <c r="H248" i="9"/>
  <c r="H249" i="9"/>
  <c r="H250" i="9"/>
  <c r="H251" i="9"/>
  <c r="H252" i="9"/>
  <c r="H253" i="9"/>
  <c r="H254" i="9"/>
  <c r="H255" i="9"/>
  <c r="H256" i="9"/>
  <c r="H258" i="9"/>
  <c r="H259" i="9"/>
  <c r="H260" i="9"/>
  <c r="H261" i="9"/>
  <c r="H262" i="9"/>
  <c r="H263" i="9"/>
  <c r="H264" i="9"/>
  <c r="H265" i="9"/>
  <c r="H266" i="9"/>
  <c r="H267" i="9"/>
  <c r="H268" i="9"/>
  <c r="H269" i="9"/>
  <c r="H270" i="9"/>
  <c r="H271" i="9"/>
  <c r="H272" i="9"/>
  <c r="H273" i="9"/>
  <c r="H274" i="9"/>
  <c r="H275" i="9"/>
  <c r="H276" i="9"/>
  <c r="H278" i="9"/>
  <c r="H279" i="9"/>
  <c r="H280" i="9"/>
  <c r="H281" i="9"/>
  <c r="H282" i="9"/>
  <c r="H283" i="9"/>
  <c r="H284" i="9"/>
  <c r="H285" i="9"/>
  <c r="H286" i="9"/>
  <c r="H287" i="9"/>
  <c r="H288" i="9"/>
  <c r="H289" i="9"/>
  <c r="H290" i="9"/>
  <c r="H291" i="9"/>
  <c r="H292" i="9"/>
  <c r="H294" i="9"/>
  <c r="H295" i="9"/>
  <c r="H296" i="9"/>
  <c r="H297" i="9"/>
  <c r="H298" i="9"/>
  <c r="H299" i="9"/>
  <c r="H300" i="9"/>
  <c r="H301" i="9"/>
  <c r="H302" i="9"/>
  <c r="H303" i="9"/>
  <c r="H304" i="9"/>
  <c r="H305" i="9"/>
  <c r="H306" i="9"/>
  <c r="H307" i="9"/>
  <c r="H308" i="9"/>
  <c r="H309" i="9"/>
  <c r="H310" i="9"/>
  <c r="H311" i="9"/>
  <c r="H313" i="9"/>
  <c r="H314" i="9"/>
  <c r="H315" i="9"/>
  <c r="H316" i="9"/>
  <c r="H317" i="9"/>
  <c r="H318" i="9"/>
  <c r="H319" i="9"/>
  <c r="H320" i="9"/>
  <c r="H321" i="9"/>
  <c r="H322" i="9"/>
  <c r="H323" i="9"/>
  <c r="H324" i="9"/>
  <c r="H325" i="9"/>
  <c r="H326" i="9"/>
  <c r="H327" i="9"/>
  <c r="H328" i="9"/>
  <c r="H329" i="9"/>
  <c r="H330" i="9"/>
  <c r="H331" i="9"/>
  <c r="H332" i="9"/>
  <c r="H333" i="9"/>
  <c r="H334" i="9"/>
  <c r="H335" i="9"/>
  <c r="H336" i="9"/>
  <c r="H337" i="9"/>
  <c r="H338" i="9"/>
  <c r="H339" i="9"/>
  <c r="H340" i="9"/>
  <c r="H341" i="9"/>
  <c r="H342" i="9"/>
  <c r="H343" i="9"/>
  <c r="H344" i="9"/>
  <c r="H345" i="9"/>
  <c r="H346" i="9"/>
  <c r="H347" i="9"/>
  <c r="H348" i="9"/>
  <c r="H349" i="9"/>
  <c r="H350" i="9"/>
  <c r="H351" i="9"/>
  <c r="H352" i="9"/>
  <c r="H353" i="9"/>
  <c r="H354" i="9"/>
  <c r="H355" i="9"/>
  <c r="H356" i="9"/>
  <c r="H357" i="9"/>
  <c r="H358" i="9"/>
  <c r="H359" i="9"/>
  <c r="H360" i="9"/>
  <c r="H361" i="9"/>
  <c r="H362" i="9"/>
  <c r="H363" i="9"/>
  <c r="H364" i="9"/>
  <c r="H365" i="9"/>
  <c r="H366" i="9"/>
  <c r="H367" i="9"/>
  <c r="H368" i="9"/>
  <c r="H369" i="9"/>
  <c r="H370" i="9"/>
  <c r="H371" i="9"/>
  <c r="H372" i="9"/>
  <c r="H373" i="9"/>
  <c r="H374" i="9"/>
  <c r="H375" i="9"/>
  <c r="H376" i="9"/>
  <c r="H377" i="9"/>
  <c r="H378" i="9"/>
  <c r="H379" i="9"/>
  <c r="H380" i="9"/>
  <c r="H381" i="9"/>
  <c r="H382" i="9"/>
  <c r="H383" i="9"/>
  <c r="H384" i="9"/>
  <c r="H385" i="9"/>
  <c r="H386" i="9"/>
  <c r="H387" i="9"/>
  <c r="H388" i="9"/>
  <c r="H389" i="9"/>
  <c r="H390" i="9"/>
  <c r="H391" i="9"/>
  <c r="H392" i="9"/>
  <c r="H393" i="9"/>
  <c r="H394" i="9"/>
  <c r="H8" i="9"/>
  <c r="D366" i="9" l="1"/>
  <c r="K9" i="9"/>
  <c r="K10"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5" i="9"/>
  <c r="K136" i="9"/>
  <c r="K137" i="9"/>
  <c r="K138" i="9"/>
  <c r="K139" i="9"/>
  <c r="K141" i="9"/>
  <c r="K142" i="9"/>
  <c r="K143" i="9"/>
  <c r="K144" i="9"/>
  <c r="K145" i="9"/>
  <c r="K146" i="9"/>
  <c r="K147" i="9"/>
  <c r="K148" i="9"/>
  <c r="K149" i="9"/>
  <c r="K150" i="9"/>
  <c r="K151" i="9"/>
  <c r="K152" i="9"/>
  <c r="K153" i="9"/>
  <c r="K154" i="9"/>
  <c r="K155" i="9"/>
  <c r="K156" i="9"/>
  <c r="K157" i="9"/>
  <c r="K158" i="9"/>
  <c r="K159" i="9"/>
  <c r="K160" i="9"/>
  <c r="K161" i="9"/>
  <c r="K162" i="9"/>
  <c r="K163" i="9"/>
  <c r="K164" i="9"/>
  <c r="K166" i="9"/>
  <c r="K167" i="9"/>
  <c r="K168" i="9"/>
  <c r="K169" i="9"/>
  <c r="K170" i="9"/>
  <c r="K171" i="9"/>
  <c r="K172" i="9"/>
  <c r="K173" i="9"/>
  <c r="K174" i="9"/>
  <c r="K175" i="9"/>
  <c r="K176" i="9"/>
  <c r="K177" i="9"/>
  <c r="K178" i="9"/>
  <c r="K179" i="9"/>
  <c r="K180" i="9"/>
  <c r="K181" i="9"/>
  <c r="K182" i="9"/>
  <c r="K183" i="9"/>
  <c r="K184" i="9"/>
  <c r="K185" i="9"/>
  <c r="K186" i="9"/>
  <c r="K187" i="9"/>
  <c r="K188" i="9"/>
  <c r="K189" i="9"/>
  <c r="K190" i="9"/>
  <c r="K191" i="9"/>
  <c r="K192" i="9"/>
  <c r="K193" i="9"/>
  <c r="K194" i="9"/>
  <c r="K195" i="9"/>
  <c r="K196" i="9"/>
  <c r="K197" i="9"/>
  <c r="K199" i="9"/>
  <c r="K200" i="9"/>
  <c r="K201" i="9"/>
  <c r="K202" i="9"/>
  <c r="K203" i="9"/>
  <c r="K204" i="9"/>
  <c r="K205" i="9"/>
  <c r="K206" i="9"/>
  <c r="K207" i="9"/>
  <c r="K208" i="9"/>
  <c r="K209" i="9"/>
  <c r="K210" i="9"/>
  <c r="K211" i="9"/>
  <c r="K212" i="9"/>
  <c r="K213" i="9"/>
  <c r="K214" i="9"/>
  <c r="K215" i="9"/>
  <c r="K216" i="9"/>
  <c r="K217" i="9"/>
  <c r="K218" i="9"/>
  <c r="K219" i="9"/>
  <c r="K220" i="9"/>
  <c r="K222" i="9"/>
  <c r="K223" i="9"/>
  <c r="K224" i="9"/>
  <c r="K225" i="9"/>
  <c r="K226" i="9"/>
  <c r="K227" i="9"/>
  <c r="K228" i="9"/>
  <c r="K229" i="9"/>
  <c r="K230" i="9"/>
  <c r="K231" i="9"/>
  <c r="K232" i="9"/>
  <c r="K233" i="9"/>
  <c r="K234" i="9"/>
  <c r="K235" i="9"/>
  <c r="K236" i="9"/>
  <c r="K237" i="9"/>
  <c r="K238" i="9"/>
  <c r="K239" i="9"/>
  <c r="K240" i="9"/>
  <c r="K242" i="9"/>
  <c r="K243" i="9"/>
  <c r="K244" i="9"/>
  <c r="K245" i="9"/>
  <c r="K246" i="9"/>
  <c r="K247" i="9"/>
  <c r="K248" i="9"/>
  <c r="K249" i="9"/>
  <c r="K250" i="9"/>
  <c r="K251" i="9"/>
  <c r="K252" i="9"/>
  <c r="K253" i="9"/>
  <c r="K254" i="9"/>
  <c r="K255" i="9"/>
  <c r="K256" i="9"/>
  <c r="K258" i="9"/>
  <c r="K259" i="9"/>
  <c r="K260" i="9"/>
  <c r="K261" i="9"/>
  <c r="K262" i="9"/>
  <c r="K263" i="9"/>
  <c r="K264" i="9"/>
  <c r="K265" i="9"/>
  <c r="K266" i="9"/>
  <c r="K267" i="9"/>
  <c r="K268" i="9"/>
  <c r="K269" i="9"/>
  <c r="K270" i="9"/>
  <c r="K271" i="9"/>
  <c r="K272" i="9"/>
  <c r="K273" i="9"/>
  <c r="K274" i="9"/>
  <c r="K275" i="9"/>
  <c r="K276" i="9"/>
  <c r="K278" i="9"/>
  <c r="K279" i="9"/>
  <c r="K280" i="9"/>
  <c r="K281" i="9"/>
  <c r="K282" i="9"/>
  <c r="K283" i="9"/>
  <c r="K284" i="9"/>
  <c r="K285" i="9"/>
  <c r="K286" i="9"/>
  <c r="K287" i="9"/>
  <c r="K288" i="9"/>
  <c r="K289" i="9"/>
  <c r="K290" i="9"/>
  <c r="K291" i="9"/>
  <c r="K292" i="9"/>
  <c r="K294" i="9"/>
  <c r="K295" i="9"/>
  <c r="K296" i="9"/>
  <c r="K297" i="9"/>
  <c r="K298" i="9"/>
  <c r="K299" i="9"/>
  <c r="K300" i="9"/>
  <c r="K301" i="9"/>
  <c r="K302" i="9"/>
  <c r="K303" i="9"/>
  <c r="K304" i="9"/>
  <c r="K305" i="9"/>
  <c r="K306" i="9"/>
  <c r="K307" i="9"/>
  <c r="K308" i="9"/>
  <c r="K309" i="9"/>
  <c r="K310" i="9"/>
  <c r="K311" i="9"/>
  <c r="K313" i="9"/>
  <c r="K314" i="9"/>
  <c r="K315" i="9"/>
  <c r="K316" i="9"/>
  <c r="K317" i="9"/>
  <c r="K318" i="9"/>
  <c r="K319" i="9"/>
  <c r="K320" i="9"/>
  <c r="K321" i="9"/>
  <c r="K322" i="9"/>
  <c r="K323" i="9"/>
  <c r="K324" i="9"/>
  <c r="K325" i="9"/>
  <c r="K326" i="9"/>
  <c r="K327" i="9"/>
  <c r="K328" i="9"/>
  <c r="K329" i="9"/>
  <c r="K330" i="9"/>
  <c r="K331" i="9"/>
  <c r="K332" i="9"/>
  <c r="K333" i="9"/>
  <c r="K334" i="9"/>
  <c r="K335" i="9"/>
  <c r="K336" i="9"/>
  <c r="K337" i="9"/>
  <c r="K338" i="9"/>
  <c r="K339" i="9"/>
  <c r="K340" i="9"/>
  <c r="K341" i="9"/>
  <c r="K342" i="9"/>
  <c r="K343" i="9"/>
  <c r="K344" i="9"/>
  <c r="K345" i="9"/>
  <c r="K346" i="9"/>
  <c r="K347" i="9"/>
  <c r="K348" i="9"/>
  <c r="K349" i="9"/>
  <c r="K350" i="9"/>
  <c r="K351" i="9"/>
  <c r="K352" i="9"/>
  <c r="K353" i="9"/>
  <c r="K354" i="9"/>
  <c r="K355" i="9"/>
  <c r="K356" i="9"/>
  <c r="K357" i="9"/>
  <c r="K358" i="9"/>
  <c r="K359" i="9"/>
  <c r="K360" i="9"/>
  <c r="K361" i="9"/>
  <c r="K362" i="9"/>
  <c r="K363" i="9"/>
  <c r="K364" i="9"/>
  <c r="K365" i="9"/>
  <c r="K366" i="9"/>
  <c r="K367" i="9"/>
  <c r="K368" i="9"/>
  <c r="K369" i="9"/>
  <c r="K370" i="9"/>
  <c r="K371" i="9"/>
  <c r="K372" i="9"/>
  <c r="K373" i="9"/>
  <c r="K374" i="9"/>
  <c r="K375" i="9"/>
  <c r="K376" i="9"/>
  <c r="K377" i="9"/>
  <c r="K378" i="9"/>
  <c r="K379" i="9"/>
  <c r="K380" i="9"/>
  <c r="K381" i="9"/>
  <c r="K382" i="9"/>
  <c r="K383" i="9"/>
  <c r="K384" i="9"/>
  <c r="K385" i="9"/>
  <c r="K386" i="9"/>
  <c r="K387" i="9"/>
  <c r="K388" i="9"/>
  <c r="K389" i="9"/>
  <c r="K390" i="9"/>
  <c r="K391" i="9"/>
  <c r="K392" i="9"/>
  <c r="K393" i="9"/>
  <c r="K394" i="9"/>
  <c r="I9" i="9"/>
  <c r="I10" i="9"/>
  <c r="I11" i="9"/>
  <c r="I12" i="9"/>
  <c r="I13"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I128" i="9"/>
  <c r="I129" i="9"/>
  <c r="I130" i="9"/>
  <c r="I131" i="9"/>
  <c r="I132" i="9"/>
  <c r="I133" i="9"/>
  <c r="I135" i="9"/>
  <c r="I136" i="9"/>
  <c r="I137" i="9"/>
  <c r="I138" i="9"/>
  <c r="I139" i="9"/>
  <c r="I141" i="9"/>
  <c r="I142" i="9"/>
  <c r="I143" i="9"/>
  <c r="I144" i="9"/>
  <c r="I145" i="9"/>
  <c r="I146" i="9"/>
  <c r="I147" i="9"/>
  <c r="I148" i="9"/>
  <c r="I149" i="9"/>
  <c r="I150" i="9"/>
  <c r="I151" i="9"/>
  <c r="I152" i="9"/>
  <c r="I153" i="9"/>
  <c r="I154" i="9"/>
  <c r="I155" i="9"/>
  <c r="I156" i="9"/>
  <c r="I157" i="9"/>
  <c r="I158" i="9"/>
  <c r="I159" i="9"/>
  <c r="I160" i="9"/>
  <c r="I161" i="9"/>
  <c r="I162" i="9"/>
  <c r="I163" i="9"/>
  <c r="I164" i="9"/>
  <c r="I166" i="9"/>
  <c r="I167" i="9"/>
  <c r="I168" i="9"/>
  <c r="I169" i="9"/>
  <c r="I170" i="9"/>
  <c r="I171" i="9"/>
  <c r="I172" i="9"/>
  <c r="I173" i="9"/>
  <c r="I174" i="9"/>
  <c r="I175" i="9"/>
  <c r="I176" i="9"/>
  <c r="I177" i="9"/>
  <c r="I178" i="9"/>
  <c r="I179" i="9"/>
  <c r="I180" i="9"/>
  <c r="I181" i="9"/>
  <c r="I182" i="9"/>
  <c r="I183" i="9"/>
  <c r="I184" i="9"/>
  <c r="I185" i="9"/>
  <c r="I186" i="9"/>
  <c r="I187" i="9"/>
  <c r="I188" i="9"/>
  <c r="I189" i="9"/>
  <c r="I190" i="9"/>
  <c r="I191" i="9"/>
  <c r="I192" i="9"/>
  <c r="I193" i="9"/>
  <c r="I194" i="9"/>
  <c r="I195" i="9"/>
  <c r="I196" i="9"/>
  <c r="I197" i="9"/>
  <c r="I199" i="9"/>
  <c r="I200" i="9"/>
  <c r="I201" i="9"/>
  <c r="I202" i="9"/>
  <c r="I203" i="9"/>
  <c r="I204" i="9"/>
  <c r="I205" i="9"/>
  <c r="I206" i="9"/>
  <c r="I207" i="9"/>
  <c r="I208" i="9"/>
  <c r="I209" i="9"/>
  <c r="I210" i="9"/>
  <c r="I211" i="9"/>
  <c r="I212" i="9"/>
  <c r="I213" i="9"/>
  <c r="I214" i="9"/>
  <c r="I215" i="9"/>
  <c r="I216" i="9"/>
  <c r="I217" i="9"/>
  <c r="I218" i="9"/>
  <c r="I219" i="9"/>
  <c r="I220" i="9"/>
  <c r="I222" i="9"/>
  <c r="I223" i="9"/>
  <c r="I224" i="9"/>
  <c r="I225" i="9"/>
  <c r="I226" i="9"/>
  <c r="I227" i="9"/>
  <c r="I228" i="9"/>
  <c r="I229" i="9"/>
  <c r="I230" i="9"/>
  <c r="I231" i="9"/>
  <c r="I232" i="9"/>
  <c r="I233" i="9"/>
  <c r="I234" i="9"/>
  <c r="I235" i="9"/>
  <c r="I236" i="9"/>
  <c r="I237" i="9"/>
  <c r="I238" i="9"/>
  <c r="I239" i="9"/>
  <c r="I240" i="9"/>
  <c r="I242" i="9"/>
  <c r="I243" i="9"/>
  <c r="I244" i="9"/>
  <c r="I245" i="9"/>
  <c r="I246" i="9"/>
  <c r="I247" i="9"/>
  <c r="I248" i="9"/>
  <c r="I249" i="9"/>
  <c r="I250" i="9"/>
  <c r="I251" i="9"/>
  <c r="I252" i="9"/>
  <c r="I253" i="9"/>
  <c r="I254" i="9"/>
  <c r="I255" i="9"/>
  <c r="I256" i="9"/>
  <c r="I258" i="9"/>
  <c r="I259" i="9"/>
  <c r="I260" i="9"/>
  <c r="I261" i="9"/>
  <c r="I262" i="9"/>
  <c r="I263" i="9"/>
  <c r="I264" i="9"/>
  <c r="I265" i="9"/>
  <c r="I266" i="9"/>
  <c r="I267" i="9"/>
  <c r="I268" i="9"/>
  <c r="I269" i="9"/>
  <c r="I270" i="9"/>
  <c r="I271" i="9"/>
  <c r="I272" i="9"/>
  <c r="I273" i="9"/>
  <c r="I274" i="9"/>
  <c r="I275" i="9"/>
  <c r="I276" i="9"/>
  <c r="I278" i="9"/>
  <c r="I279" i="9"/>
  <c r="I280" i="9"/>
  <c r="I281" i="9"/>
  <c r="I282" i="9"/>
  <c r="I283" i="9"/>
  <c r="I284" i="9"/>
  <c r="I285" i="9"/>
  <c r="I286" i="9"/>
  <c r="I287" i="9"/>
  <c r="I288" i="9"/>
  <c r="I289" i="9"/>
  <c r="I290" i="9"/>
  <c r="I291" i="9"/>
  <c r="I292" i="9"/>
  <c r="I294" i="9"/>
  <c r="I295" i="9"/>
  <c r="I296" i="9"/>
  <c r="I297" i="9"/>
  <c r="I298" i="9"/>
  <c r="I299" i="9"/>
  <c r="I300" i="9"/>
  <c r="I301" i="9"/>
  <c r="I302" i="9"/>
  <c r="I303" i="9"/>
  <c r="I304" i="9"/>
  <c r="I305" i="9"/>
  <c r="I306" i="9"/>
  <c r="I307" i="9"/>
  <c r="I308" i="9"/>
  <c r="I309" i="9"/>
  <c r="I310" i="9"/>
  <c r="I311" i="9"/>
  <c r="I313" i="9"/>
  <c r="I314" i="9"/>
  <c r="I315" i="9"/>
  <c r="I316" i="9"/>
  <c r="I317" i="9"/>
  <c r="I318" i="9"/>
  <c r="I319" i="9"/>
  <c r="I320" i="9"/>
  <c r="I321" i="9"/>
  <c r="I322" i="9"/>
  <c r="I323" i="9"/>
  <c r="I324" i="9"/>
  <c r="I325" i="9"/>
  <c r="I326" i="9"/>
  <c r="I327" i="9"/>
  <c r="I328" i="9"/>
  <c r="I329" i="9"/>
  <c r="I330" i="9"/>
  <c r="I331" i="9"/>
  <c r="I332" i="9"/>
  <c r="I333" i="9"/>
  <c r="I334" i="9"/>
  <c r="I335" i="9"/>
  <c r="I336" i="9"/>
  <c r="I337" i="9"/>
  <c r="I338" i="9"/>
  <c r="I339" i="9"/>
  <c r="I340" i="9"/>
  <c r="I341" i="9"/>
  <c r="I342" i="9"/>
  <c r="I343" i="9"/>
  <c r="I344" i="9"/>
  <c r="I345" i="9"/>
  <c r="I346" i="9"/>
  <c r="I347" i="9"/>
  <c r="I348" i="9"/>
  <c r="I349" i="9"/>
  <c r="I350" i="9"/>
  <c r="I351" i="9"/>
  <c r="I352" i="9"/>
  <c r="I353" i="9"/>
  <c r="I354" i="9"/>
  <c r="I355" i="9"/>
  <c r="I356" i="9"/>
  <c r="I357" i="9"/>
  <c r="I358" i="9"/>
  <c r="I359" i="9"/>
  <c r="I360" i="9"/>
  <c r="I361" i="9"/>
  <c r="I362" i="9"/>
  <c r="I363" i="9"/>
  <c r="I364" i="9"/>
  <c r="I365" i="9"/>
  <c r="I366" i="9"/>
  <c r="I367" i="9"/>
  <c r="I368" i="9"/>
  <c r="I369" i="9"/>
  <c r="I370" i="9"/>
  <c r="I371" i="9"/>
  <c r="I372" i="9"/>
  <c r="I373" i="9"/>
  <c r="I374" i="9"/>
  <c r="I375" i="9"/>
  <c r="I376" i="9"/>
  <c r="I377" i="9"/>
  <c r="I378" i="9"/>
  <c r="I379" i="9"/>
  <c r="I380" i="9"/>
  <c r="I381" i="9"/>
  <c r="I382" i="9"/>
  <c r="I383" i="9"/>
  <c r="I384" i="9"/>
  <c r="I385" i="9"/>
  <c r="I386" i="9"/>
  <c r="I387" i="9"/>
  <c r="I388" i="9"/>
  <c r="I389" i="9"/>
  <c r="I390" i="9"/>
  <c r="I391" i="9"/>
  <c r="I392" i="9"/>
  <c r="I393" i="9"/>
  <c r="I394" i="9"/>
  <c r="G9" i="9"/>
  <c r="G10" i="9"/>
  <c r="G11" i="9"/>
  <c r="G12" i="9"/>
  <c r="G13" i="9"/>
  <c r="G14" i="9"/>
  <c r="G15" i="9"/>
  <c r="G16" i="9"/>
  <c r="G17" i="9"/>
  <c r="G18" i="9"/>
  <c r="G19" i="9"/>
  <c r="G20"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71" i="9"/>
  <c r="G72" i="9"/>
  <c r="G73" i="9"/>
  <c r="G74" i="9"/>
  <c r="G75" i="9"/>
  <c r="G76" i="9"/>
  <c r="G77" i="9"/>
  <c r="G78" i="9"/>
  <c r="G79" i="9"/>
  <c r="G80" i="9"/>
  <c r="G81" i="9"/>
  <c r="G82" i="9"/>
  <c r="G83" i="9"/>
  <c r="G84" i="9"/>
  <c r="G85" i="9"/>
  <c r="G86" i="9"/>
  <c r="G87" i="9"/>
  <c r="G88" i="9"/>
  <c r="G89" i="9"/>
  <c r="G90" i="9"/>
  <c r="G91" i="9"/>
  <c r="G92" i="9"/>
  <c r="G93" i="9"/>
  <c r="G94" i="9"/>
  <c r="G95" i="9"/>
  <c r="G96" i="9"/>
  <c r="G97" i="9"/>
  <c r="G98" i="9"/>
  <c r="G99" i="9"/>
  <c r="G100" i="9"/>
  <c r="G101" i="9"/>
  <c r="G102" i="9"/>
  <c r="G103" i="9"/>
  <c r="G104" i="9"/>
  <c r="G105" i="9"/>
  <c r="G106" i="9"/>
  <c r="G107" i="9"/>
  <c r="G108" i="9"/>
  <c r="G109" i="9"/>
  <c r="G110" i="9"/>
  <c r="G111" i="9"/>
  <c r="G112" i="9"/>
  <c r="G113" i="9"/>
  <c r="G114" i="9"/>
  <c r="G115" i="9"/>
  <c r="G116" i="9"/>
  <c r="G117" i="9"/>
  <c r="G118" i="9"/>
  <c r="G119" i="9"/>
  <c r="G120" i="9"/>
  <c r="G121" i="9"/>
  <c r="G122" i="9"/>
  <c r="G123" i="9"/>
  <c r="G124" i="9"/>
  <c r="G125" i="9"/>
  <c r="G126" i="9"/>
  <c r="G127" i="9"/>
  <c r="G128" i="9"/>
  <c r="G129" i="9"/>
  <c r="G130" i="9"/>
  <c r="G131" i="9"/>
  <c r="G132" i="9"/>
  <c r="G133" i="9"/>
  <c r="G135" i="9"/>
  <c r="G136" i="9"/>
  <c r="G137" i="9"/>
  <c r="G138" i="9"/>
  <c r="G139" i="9"/>
  <c r="G141" i="9"/>
  <c r="G142" i="9"/>
  <c r="G143" i="9"/>
  <c r="G144" i="9"/>
  <c r="G145" i="9"/>
  <c r="G146" i="9"/>
  <c r="G147" i="9"/>
  <c r="G148" i="9"/>
  <c r="G149" i="9"/>
  <c r="G150" i="9"/>
  <c r="G151" i="9"/>
  <c r="G152" i="9"/>
  <c r="G153" i="9"/>
  <c r="G154" i="9"/>
  <c r="G155" i="9"/>
  <c r="G156" i="9"/>
  <c r="G157" i="9"/>
  <c r="G158" i="9"/>
  <c r="G159" i="9"/>
  <c r="G160" i="9"/>
  <c r="G161" i="9"/>
  <c r="G162" i="9"/>
  <c r="G163" i="9"/>
  <c r="G164" i="9"/>
  <c r="G166" i="9"/>
  <c r="G167" i="9"/>
  <c r="G168" i="9"/>
  <c r="G169" i="9"/>
  <c r="G170" i="9"/>
  <c r="G171" i="9"/>
  <c r="G172" i="9"/>
  <c r="G173" i="9"/>
  <c r="G174" i="9"/>
  <c r="G175" i="9"/>
  <c r="G176" i="9"/>
  <c r="G177" i="9"/>
  <c r="G178" i="9"/>
  <c r="G179" i="9"/>
  <c r="G180" i="9"/>
  <c r="G181" i="9"/>
  <c r="G182" i="9"/>
  <c r="G183" i="9"/>
  <c r="G184" i="9"/>
  <c r="G185" i="9"/>
  <c r="G186" i="9"/>
  <c r="G187" i="9"/>
  <c r="G188" i="9"/>
  <c r="G189" i="9"/>
  <c r="G190" i="9"/>
  <c r="G191" i="9"/>
  <c r="G192" i="9"/>
  <c r="G193" i="9"/>
  <c r="G194" i="9"/>
  <c r="G195" i="9"/>
  <c r="G196" i="9"/>
  <c r="G197" i="9"/>
  <c r="G199" i="9"/>
  <c r="G200" i="9"/>
  <c r="G201" i="9"/>
  <c r="G202" i="9"/>
  <c r="G203" i="9"/>
  <c r="G204" i="9"/>
  <c r="G205" i="9"/>
  <c r="G206" i="9"/>
  <c r="G207" i="9"/>
  <c r="G208" i="9"/>
  <c r="G209" i="9"/>
  <c r="G210" i="9"/>
  <c r="G211" i="9"/>
  <c r="G212" i="9"/>
  <c r="G213" i="9"/>
  <c r="G214" i="9"/>
  <c r="G215" i="9"/>
  <c r="G216" i="9"/>
  <c r="G217" i="9"/>
  <c r="G218" i="9"/>
  <c r="G219" i="9"/>
  <c r="G220" i="9"/>
  <c r="G222" i="9"/>
  <c r="G223" i="9"/>
  <c r="G224" i="9"/>
  <c r="G225" i="9"/>
  <c r="G226" i="9"/>
  <c r="G227" i="9"/>
  <c r="G228" i="9"/>
  <c r="G229" i="9"/>
  <c r="G230" i="9"/>
  <c r="G231" i="9"/>
  <c r="G232" i="9"/>
  <c r="G233" i="9"/>
  <c r="G234" i="9"/>
  <c r="G235" i="9"/>
  <c r="G236" i="9"/>
  <c r="G237" i="9"/>
  <c r="G238" i="9"/>
  <c r="G239" i="9"/>
  <c r="G240" i="9"/>
  <c r="G242" i="9"/>
  <c r="G243" i="9"/>
  <c r="G244" i="9"/>
  <c r="G245" i="9"/>
  <c r="G246" i="9"/>
  <c r="G247" i="9"/>
  <c r="G248" i="9"/>
  <c r="G249" i="9"/>
  <c r="G250" i="9"/>
  <c r="G251" i="9"/>
  <c r="G252" i="9"/>
  <c r="G253" i="9"/>
  <c r="G254" i="9"/>
  <c r="G255" i="9"/>
  <c r="G256" i="9"/>
  <c r="G258" i="9"/>
  <c r="G259" i="9"/>
  <c r="G260" i="9"/>
  <c r="G261" i="9"/>
  <c r="G262" i="9"/>
  <c r="G263" i="9"/>
  <c r="G264" i="9"/>
  <c r="G265" i="9"/>
  <c r="G266" i="9"/>
  <c r="G267" i="9"/>
  <c r="G268" i="9"/>
  <c r="G269" i="9"/>
  <c r="G270" i="9"/>
  <c r="G271" i="9"/>
  <c r="G272" i="9"/>
  <c r="G273" i="9"/>
  <c r="G274" i="9"/>
  <c r="G275" i="9"/>
  <c r="G276" i="9"/>
  <c r="G278" i="9"/>
  <c r="G279" i="9"/>
  <c r="G280" i="9"/>
  <c r="G281" i="9"/>
  <c r="G282" i="9"/>
  <c r="G283" i="9"/>
  <c r="G284" i="9"/>
  <c r="G285" i="9"/>
  <c r="G286" i="9"/>
  <c r="G287" i="9"/>
  <c r="G288" i="9"/>
  <c r="G289" i="9"/>
  <c r="G290" i="9"/>
  <c r="G291" i="9"/>
  <c r="G292" i="9"/>
  <c r="G294" i="9"/>
  <c r="G295" i="9"/>
  <c r="G296" i="9"/>
  <c r="G297" i="9"/>
  <c r="G298" i="9"/>
  <c r="G299" i="9"/>
  <c r="G300" i="9"/>
  <c r="G301" i="9"/>
  <c r="G302" i="9"/>
  <c r="G303" i="9"/>
  <c r="G304" i="9"/>
  <c r="G305" i="9"/>
  <c r="G306" i="9"/>
  <c r="G307" i="9"/>
  <c r="G308" i="9"/>
  <c r="G309" i="9"/>
  <c r="G310" i="9"/>
  <c r="G311" i="9"/>
  <c r="G313" i="9"/>
  <c r="G314" i="9"/>
  <c r="G315" i="9"/>
  <c r="G316" i="9"/>
  <c r="G317" i="9"/>
  <c r="G318" i="9"/>
  <c r="G319" i="9"/>
  <c r="G320" i="9"/>
  <c r="G321" i="9"/>
  <c r="G322" i="9"/>
  <c r="G323" i="9"/>
  <c r="G324" i="9"/>
  <c r="G325" i="9"/>
  <c r="G326" i="9"/>
  <c r="G327" i="9"/>
  <c r="G328" i="9"/>
  <c r="G329" i="9"/>
  <c r="G330" i="9"/>
  <c r="G331" i="9"/>
  <c r="G332" i="9"/>
  <c r="G333" i="9"/>
  <c r="G334" i="9"/>
  <c r="G335" i="9"/>
  <c r="G336" i="9"/>
  <c r="G337" i="9"/>
  <c r="G338" i="9"/>
  <c r="G339" i="9"/>
  <c r="G340" i="9"/>
  <c r="G341" i="9"/>
  <c r="G342" i="9"/>
  <c r="G343" i="9"/>
  <c r="G344" i="9"/>
  <c r="G345" i="9"/>
  <c r="G346" i="9"/>
  <c r="G347" i="9"/>
  <c r="G348" i="9"/>
  <c r="G349" i="9"/>
  <c r="G350" i="9"/>
  <c r="G351" i="9"/>
  <c r="G352" i="9"/>
  <c r="G353" i="9"/>
  <c r="G354" i="9"/>
  <c r="G355" i="9"/>
  <c r="G356" i="9"/>
  <c r="G357" i="9"/>
  <c r="G358" i="9"/>
  <c r="G359" i="9"/>
  <c r="G360" i="9"/>
  <c r="G361" i="9"/>
  <c r="G362" i="9"/>
  <c r="G363" i="9"/>
  <c r="G364" i="9"/>
  <c r="G365" i="9"/>
  <c r="G366" i="9"/>
  <c r="G367" i="9"/>
  <c r="G368" i="9"/>
  <c r="G369" i="9"/>
  <c r="G370" i="9"/>
  <c r="G371" i="9"/>
  <c r="G372" i="9"/>
  <c r="G373" i="9"/>
  <c r="G374" i="9"/>
  <c r="G375" i="9"/>
  <c r="G376" i="9"/>
  <c r="G377" i="9"/>
  <c r="G378" i="9"/>
  <c r="G379" i="9"/>
  <c r="G380" i="9"/>
  <c r="G381" i="9"/>
  <c r="G382" i="9"/>
  <c r="G383" i="9"/>
  <c r="G384" i="9"/>
  <c r="G385" i="9"/>
  <c r="G386" i="9"/>
  <c r="G387" i="9"/>
  <c r="G388" i="9"/>
  <c r="G389" i="9"/>
  <c r="G390" i="9"/>
  <c r="G391" i="9"/>
  <c r="G392" i="9"/>
  <c r="G393" i="9"/>
  <c r="G394" i="9"/>
  <c r="J9" i="9" l="1"/>
  <c r="J10" i="9"/>
  <c r="J11" i="9"/>
  <c r="J12" i="9"/>
  <c r="J13" i="9"/>
  <c r="J14"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J47" i="9"/>
  <c r="J48" i="9"/>
  <c r="J49" i="9"/>
  <c r="J50" i="9"/>
  <c r="J51" i="9"/>
  <c r="J52" i="9"/>
  <c r="J53" i="9"/>
  <c r="J54" i="9"/>
  <c r="J55" i="9"/>
  <c r="J56" i="9"/>
  <c r="J57" i="9"/>
  <c r="J58" i="9"/>
  <c r="J59" i="9"/>
  <c r="J60" i="9"/>
  <c r="J61" i="9"/>
  <c r="J62" i="9"/>
  <c r="J63" i="9"/>
  <c r="J64" i="9"/>
  <c r="J65" i="9"/>
  <c r="J66" i="9"/>
  <c r="J67" i="9"/>
  <c r="J68" i="9"/>
  <c r="J69" i="9"/>
  <c r="J70" i="9"/>
  <c r="J71" i="9"/>
  <c r="J72" i="9"/>
  <c r="J73" i="9"/>
  <c r="J74" i="9"/>
  <c r="J75" i="9"/>
  <c r="J76" i="9"/>
  <c r="J77" i="9"/>
  <c r="J78" i="9"/>
  <c r="J79" i="9"/>
  <c r="J80" i="9"/>
  <c r="J81" i="9"/>
  <c r="J82" i="9"/>
  <c r="J83" i="9"/>
  <c r="J84" i="9"/>
  <c r="J85" i="9"/>
  <c r="J86" i="9"/>
  <c r="J87" i="9"/>
  <c r="J88" i="9"/>
  <c r="J89" i="9"/>
  <c r="J90" i="9"/>
  <c r="J91" i="9"/>
  <c r="J92" i="9"/>
  <c r="J93" i="9"/>
  <c r="J94" i="9"/>
  <c r="J95" i="9"/>
  <c r="J96" i="9"/>
  <c r="J97" i="9"/>
  <c r="J98" i="9"/>
  <c r="J99" i="9"/>
  <c r="J100" i="9"/>
  <c r="J101" i="9"/>
  <c r="J102" i="9"/>
  <c r="J103" i="9"/>
  <c r="J104" i="9"/>
  <c r="J105" i="9"/>
  <c r="J106" i="9"/>
  <c r="J107" i="9"/>
  <c r="J108" i="9"/>
  <c r="J109" i="9"/>
  <c r="J110" i="9"/>
  <c r="J111" i="9"/>
  <c r="J112" i="9"/>
  <c r="J113" i="9"/>
  <c r="J114" i="9"/>
  <c r="J115" i="9"/>
  <c r="J116" i="9"/>
  <c r="J117" i="9"/>
  <c r="J118" i="9"/>
  <c r="J119" i="9"/>
  <c r="J120" i="9"/>
  <c r="J121" i="9"/>
  <c r="J122" i="9"/>
  <c r="J123" i="9"/>
  <c r="J124" i="9"/>
  <c r="J125" i="9"/>
  <c r="J126" i="9"/>
  <c r="J127" i="9"/>
  <c r="J128" i="9"/>
  <c r="J129" i="9"/>
  <c r="J130" i="9"/>
  <c r="J131" i="9"/>
  <c r="J132" i="9"/>
  <c r="J133" i="9"/>
  <c r="J135" i="9"/>
  <c r="J136" i="9"/>
  <c r="J137" i="9"/>
  <c r="J138" i="9"/>
  <c r="J139" i="9"/>
  <c r="J141" i="9"/>
  <c r="J142" i="9"/>
  <c r="J143" i="9"/>
  <c r="J144" i="9"/>
  <c r="J145" i="9"/>
  <c r="J146" i="9"/>
  <c r="J147" i="9"/>
  <c r="J148" i="9"/>
  <c r="J149" i="9"/>
  <c r="J150" i="9"/>
  <c r="J151" i="9"/>
  <c r="J152" i="9"/>
  <c r="J153" i="9"/>
  <c r="J154" i="9"/>
  <c r="J155" i="9"/>
  <c r="J156" i="9"/>
  <c r="J157" i="9"/>
  <c r="J158" i="9"/>
  <c r="J159" i="9"/>
  <c r="J160" i="9"/>
  <c r="J161" i="9"/>
  <c r="J162" i="9"/>
  <c r="J163" i="9"/>
  <c r="J164" i="9"/>
  <c r="J166" i="9"/>
  <c r="J167" i="9"/>
  <c r="J168" i="9"/>
  <c r="J169" i="9"/>
  <c r="J170" i="9"/>
  <c r="J171" i="9"/>
  <c r="J172" i="9"/>
  <c r="J173" i="9"/>
  <c r="J174" i="9"/>
  <c r="J175" i="9"/>
  <c r="J176" i="9"/>
  <c r="J177" i="9"/>
  <c r="J178" i="9"/>
  <c r="J179" i="9"/>
  <c r="J180" i="9"/>
  <c r="J181" i="9"/>
  <c r="J182" i="9"/>
  <c r="J183" i="9"/>
  <c r="J184" i="9"/>
  <c r="J185" i="9"/>
  <c r="J186" i="9"/>
  <c r="J187" i="9"/>
  <c r="J188" i="9"/>
  <c r="J189" i="9"/>
  <c r="J190" i="9"/>
  <c r="J191" i="9"/>
  <c r="J192" i="9"/>
  <c r="J193" i="9"/>
  <c r="J194" i="9"/>
  <c r="J195" i="9"/>
  <c r="J196" i="9"/>
  <c r="J197" i="9"/>
  <c r="J199" i="9"/>
  <c r="J200" i="9"/>
  <c r="J201" i="9"/>
  <c r="J202" i="9"/>
  <c r="J203" i="9"/>
  <c r="J204" i="9"/>
  <c r="J205" i="9"/>
  <c r="J206" i="9"/>
  <c r="J207" i="9"/>
  <c r="J208" i="9"/>
  <c r="J209" i="9"/>
  <c r="J210" i="9"/>
  <c r="J211" i="9"/>
  <c r="J212" i="9"/>
  <c r="J213" i="9"/>
  <c r="J214" i="9"/>
  <c r="J215" i="9"/>
  <c r="J216" i="9"/>
  <c r="J217" i="9"/>
  <c r="J218" i="9"/>
  <c r="J219" i="9"/>
  <c r="J220" i="9"/>
  <c r="J222" i="9"/>
  <c r="J223" i="9"/>
  <c r="J224" i="9"/>
  <c r="J225" i="9"/>
  <c r="J226" i="9"/>
  <c r="J227" i="9"/>
  <c r="J228" i="9"/>
  <c r="J229" i="9"/>
  <c r="J230" i="9"/>
  <c r="J231" i="9"/>
  <c r="J232" i="9"/>
  <c r="J233" i="9"/>
  <c r="J234" i="9"/>
  <c r="J235" i="9"/>
  <c r="J236" i="9"/>
  <c r="J237" i="9"/>
  <c r="J238" i="9"/>
  <c r="J239" i="9"/>
  <c r="J240" i="9"/>
  <c r="J242" i="9"/>
  <c r="J243" i="9"/>
  <c r="J244" i="9"/>
  <c r="J245" i="9"/>
  <c r="J246" i="9"/>
  <c r="J247" i="9"/>
  <c r="J248" i="9"/>
  <c r="J249" i="9"/>
  <c r="J250" i="9"/>
  <c r="J251" i="9"/>
  <c r="J252" i="9"/>
  <c r="J253" i="9"/>
  <c r="J254" i="9"/>
  <c r="J255" i="9"/>
  <c r="J256" i="9"/>
  <c r="J258" i="9"/>
  <c r="J259" i="9"/>
  <c r="J260" i="9"/>
  <c r="J261" i="9"/>
  <c r="J262" i="9"/>
  <c r="J263" i="9"/>
  <c r="J264" i="9"/>
  <c r="J265" i="9"/>
  <c r="J266" i="9"/>
  <c r="J267" i="9"/>
  <c r="J268" i="9"/>
  <c r="J269" i="9"/>
  <c r="J270" i="9"/>
  <c r="J271" i="9"/>
  <c r="J272" i="9"/>
  <c r="J273" i="9"/>
  <c r="J274" i="9"/>
  <c r="J275" i="9"/>
  <c r="J276" i="9"/>
  <c r="J278" i="9"/>
  <c r="J279" i="9"/>
  <c r="J280" i="9"/>
  <c r="J281" i="9"/>
  <c r="J282" i="9"/>
  <c r="J283" i="9"/>
  <c r="J284" i="9"/>
  <c r="J285" i="9"/>
  <c r="J286" i="9"/>
  <c r="J287" i="9"/>
  <c r="J288" i="9"/>
  <c r="J289" i="9"/>
  <c r="J290" i="9"/>
  <c r="J291" i="9"/>
  <c r="J292" i="9"/>
  <c r="J294" i="9"/>
  <c r="J295" i="9"/>
  <c r="J296" i="9"/>
  <c r="J297" i="9"/>
  <c r="J298" i="9"/>
  <c r="J299" i="9"/>
  <c r="J300" i="9"/>
  <c r="J301" i="9"/>
  <c r="J302" i="9"/>
  <c r="J303" i="9"/>
  <c r="J304" i="9"/>
  <c r="J305" i="9"/>
  <c r="J306" i="9"/>
  <c r="J307" i="9"/>
  <c r="J308" i="9"/>
  <c r="J309" i="9"/>
  <c r="J310" i="9"/>
  <c r="J311" i="9"/>
  <c r="J313" i="9"/>
  <c r="J314" i="9"/>
  <c r="J315" i="9"/>
  <c r="J316" i="9"/>
  <c r="J317" i="9"/>
  <c r="J318" i="9"/>
  <c r="J319" i="9"/>
  <c r="J320" i="9"/>
  <c r="J321" i="9"/>
  <c r="J322" i="9"/>
  <c r="J323" i="9"/>
  <c r="J324" i="9"/>
  <c r="J325" i="9"/>
  <c r="J326" i="9"/>
  <c r="J327" i="9"/>
  <c r="J328" i="9"/>
  <c r="J329" i="9"/>
  <c r="J330" i="9"/>
  <c r="J331" i="9"/>
  <c r="J332" i="9"/>
  <c r="J333" i="9"/>
  <c r="J334" i="9"/>
  <c r="J335" i="9"/>
  <c r="J336" i="9"/>
  <c r="J337" i="9"/>
  <c r="J338" i="9"/>
  <c r="J339" i="9"/>
  <c r="J340" i="9"/>
  <c r="J341" i="9"/>
  <c r="J342" i="9"/>
  <c r="J343" i="9"/>
  <c r="J344" i="9"/>
  <c r="J345" i="9"/>
  <c r="J346" i="9"/>
  <c r="J347" i="9"/>
  <c r="J348" i="9"/>
  <c r="J349" i="9"/>
  <c r="J350" i="9"/>
  <c r="J351" i="9"/>
  <c r="J352" i="9"/>
  <c r="J353" i="9"/>
  <c r="J354" i="9"/>
  <c r="J355" i="9"/>
  <c r="J356" i="9"/>
  <c r="J357" i="9"/>
  <c r="J358" i="9"/>
  <c r="J359" i="9"/>
  <c r="J360" i="9"/>
  <c r="J361" i="9"/>
  <c r="J362" i="9"/>
  <c r="J363" i="9"/>
  <c r="J364" i="9"/>
  <c r="J365" i="9"/>
  <c r="J366" i="9"/>
  <c r="J367" i="9"/>
  <c r="J368" i="9"/>
  <c r="J369" i="9"/>
  <c r="J370" i="9"/>
  <c r="J371" i="9"/>
  <c r="J372" i="9"/>
  <c r="J373" i="9"/>
  <c r="J374" i="9"/>
  <c r="J375" i="9"/>
  <c r="J376" i="9"/>
  <c r="J377" i="9"/>
  <c r="J378" i="9"/>
  <c r="J379" i="9"/>
  <c r="J380" i="9"/>
  <c r="J381" i="9"/>
  <c r="J382" i="9"/>
  <c r="J383" i="9"/>
  <c r="J384" i="9"/>
  <c r="J385" i="9"/>
  <c r="J386" i="9"/>
  <c r="J387" i="9"/>
  <c r="J388" i="9"/>
  <c r="J389" i="9"/>
  <c r="J390" i="9"/>
  <c r="J391" i="9"/>
  <c r="J392" i="9"/>
  <c r="J393" i="9"/>
  <c r="J394" i="9"/>
  <c r="J8" i="9"/>
  <c r="F9" i="9"/>
  <c r="F10" i="9"/>
  <c r="F11" i="9"/>
  <c r="F12" i="9"/>
  <c r="F13" i="9"/>
  <c r="F14" i="9"/>
  <c r="F15" i="9"/>
  <c r="F16" i="9"/>
  <c r="F17" i="9"/>
  <c r="F18"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5" i="9"/>
  <c r="F66" i="9"/>
  <c r="F67" i="9"/>
  <c r="F68" i="9"/>
  <c r="F69"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F98" i="9"/>
  <c r="F99" i="9"/>
  <c r="F100" i="9"/>
  <c r="F101" i="9"/>
  <c r="F102" i="9"/>
  <c r="F103" i="9"/>
  <c r="F104" i="9"/>
  <c r="F105" i="9"/>
  <c r="F106" i="9"/>
  <c r="F107" i="9"/>
  <c r="F108" i="9"/>
  <c r="F109" i="9"/>
  <c r="F110" i="9"/>
  <c r="F111" i="9"/>
  <c r="F112" i="9"/>
  <c r="F113" i="9"/>
  <c r="F114" i="9"/>
  <c r="F115" i="9"/>
  <c r="F116" i="9"/>
  <c r="F117" i="9"/>
  <c r="F118" i="9"/>
  <c r="F119" i="9"/>
  <c r="F120" i="9"/>
  <c r="F121" i="9"/>
  <c r="F122" i="9"/>
  <c r="F123" i="9"/>
  <c r="F124" i="9"/>
  <c r="F125" i="9"/>
  <c r="F126" i="9"/>
  <c r="F127" i="9"/>
  <c r="F128" i="9"/>
  <c r="F129" i="9"/>
  <c r="F130" i="9"/>
  <c r="F131" i="9"/>
  <c r="F132" i="9"/>
  <c r="F133" i="9"/>
  <c r="F135" i="9"/>
  <c r="F136" i="9"/>
  <c r="F137" i="9"/>
  <c r="F138" i="9"/>
  <c r="F139" i="9"/>
  <c r="F141" i="9"/>
  <c r="F142" i="9"/>
  <c r="F143" i="9"/>
  <c r="F144" i="9"/>
  <c r="F145" i="9"/>
  <c r="F146" i="9"/>
  <c r="F147" i="9"/>
  <c r="F148" i="9"/>
  <c r="F149" i="9"/>
  <c r="F150" i="9"/>
  <c r="F151" i="9"/>
  <c r="F152" i="9"/>
  <c r="F153" i="9"/>
  <c r="F154" i="9"/>
  <c r="F155" i="9"/>
  <c r="F156" i="9"/>
  <c r="F157" i="9"/>
  <c r="F158" i="9"/>
  <c r="F159" i="9"/>
  <c r="F160" i="9"/>
  <c r="F161" i="9"/>
  <c r="F162" i="9"/>
  <c r="F163" i="9"/>
  <c r="F164" i="9"/>
  <c r="F166" i="9"/>
  <c r="F167" i="9"/>
  <c r="F168" i="9"/>
  <c r="F169" i="9"/>
  <c r="F170" i="9"/>
  <c r="F171" i="9"/>
  <c r="F172" i="9"/>
  <c r="F173" i="9"/>
  <c r="F174" i="9"/>
  <c r="F175" i="9"/>
  <c r="F176" i="9"/>
  <c r="F177" i="9"/>
  <c r="F178" i="9"/>
  <c r="F179" i="9"/>
  <c r="F180" i="9"/>
  <c r="F181" i="9"/>
  <c r="F182" i="9"/>
  <c r="F183" i="9"/>
  <c r="F184" i="9"/>
  <c r="F185" i="9"/>
  <c r="F186" i="9"/>
  <c r="F187" i="9"/>
  <c r="F188" i="9"/>
  <c r="F189" i="9"/>
  <c r="F190" i="9"/>
  <c r="F191" i="9"/>
  <c r="F192" i="9"/>
  <c r="F193" i="9"/>
  <c r="F194" i="9"/>
  <c r="F195" i="9"/>
  <c r="F196" i="9"/>
  <c r="F197" i="9"/>
  <c r="F199" i="9"/>
  <c r="F200" i="9"/>
  <c r="F201" i="9"/>
  <c r="F202" i="9"/>
  <c r="F203" i="9"/>
  <c r="F204" i="9"/>
  <c r="F205" i="9"/>
  <c r="F206" i="9"/>
  <c r="F207" i="9"/>
  <c r="F208" i="9"/>
  <c r="F209" i="9"/>
  <c r="F210" i="9"/>
  <c r="F211" i="9"/>
  <c r="F212" i="9"/>
  <c r="F213" i="9"/>
  <c r="F214" i="9"/>
  <c r="F215" i="9"/>
  <c r="F216" i="9"/>
  <c r="F217" i="9"/>
  <c r="F218" i="9"/>
  <c r="F219" i="9"/>
  <c r="F220" i="9"/>
  <c r="F222" i="9"/>
  <c r="F223" i="9"/>
  <c r="F224" i="9"/>
  <c r="F225" i="9"/>
  <c r="F226" i="9"/>
  <c r="F227" i="9"/>
  <c r="F228" i="9"/>
  <c r="F229" i="9"/>
  <c r="F230" i="9"/>
  <c r="F231" i="9"/>
  <c r="F232" i="9"/>
  <c r="F233" i="9"/>
  <c r="F234" i="9"/>
  <c r="F235" i="9"/>
  <c r="F236" i="9"/>
  <c r="F237" i="9"/>
  <c r="F238" i="9"/>
  <c r="F239" i="9"/>
  <c r="F240" i="9"/>
  <c r="F242" i="9"/>
  <c r="F243" i="9"/>
  <c r="F244" i="9"/>
  <c r="F245" i="9"/>
  <c r="F246" i="9"/>
  <c r="F247" i="9"/>
  <c r="F248" i="9"/>
  <c r="F249" i="9"/>
  <c r="F250" i="9"/>
  <c r="F251" i="9"/>
  <c r="F252" i="9"/>
  <c r="F253" i="9"/>
  <c r="F254" i="9"/>
  <c r="F255" i="9"/>
  <c r="F256" i="9"/>
  <c r="F258" i="9"/>
  <c r="F259" i="9"/>
  <c r="F260" i="9"/>
  <c r="F261" i="9"/>
  <c r="F262" i="9"/>
  <c r="F263" i="9"/>
  <c r="F264" i="9"/>
  <c r="F265" i="9"/>
  <c r="F266" i="9"/>
  <c r="F267" i="9"/>
  <c r="F268" i="9"/>
  <c r="F269" i="9"/>
  <c r="F270" i="9"/>
  <c r="F271" i="9"/>
  <c r="F272" i="9"/>
  <c r="F273" i="9"/>
  <c r="F274" i="9"/>
  <c r="F275" i="9"/>
  <c r="F276" i="9"/>
  <c r="F278" i="9"/>
  <c r="F279" i="9"/>
  <c r="F280" i="9"/>
  <c r="F281" i="9"/>
  <c r="F282" i="9"/>
  <c r="F283" i="9"/>
  <c r="F284" i="9"/>
  <c r="F285" i="9"/>
  <c r="F286" i="9"/>
  <c r="F287" i="9"/>
  <c r="F288" i="9"/>
  <c r="F289" i="9"/>
  <c r="F290" i="9"/>
  <c r="F291" i="9"/>
  <c r="F292" i="9"/>
  <c r="F294" i="9"/>
  <c r="F295" i="9"/>
  <c r="F296" i="9"/>
  <c r="F297" i="9"/>
  <c r="F298" i="9"/>
  <c r="F299" i="9"/>
  <c r="F300" i="9"/>
  <c r="F301" i="9"/>
  <c r="F302" i="9"/>
  <c r="F303" i="9"/>
  <c r="F304" i="9"/>
  <c r="F305" i="9"/>
  <c r="F306" i="9"/>
  <c r="F307" i="9"/>
  <c r="F308" i="9"/>
  <c r="F309" i="9"/>
  <c r="F310" i="9"/>
  <c r="F311" i="9"/>
  <c r="F313" i="9"/>
  <c r="F314" i="9"/>
  <c r="F315" i="9"/>
  <c r="F316" i="9"/>
  <c r="F317" i="9"/>
  <c r="F318" i="9"/>
  <c r="F319" i="9"/>
  <c r="F320" i="9"/>
  <c r="F321" i="9"/>
  <c r="F322" i="9"/>
  <c r="F323" i="9"/>
  <c r="F324" i="9"/>
  <c r="F325" i="9"/>
  <c r="F326" i="9"/>
  <c r="F327" i="9"/>
  <c r="F328" i="9"/>
  <c r="F329" i="9"/>
  <c r="F330" i="9"/>
  <c r="F331" i="9"/>
  <c r="F332" i="9"/>
  <c r="F333" i="9"/>
  <c r="F334" i="9"/>
  <c r="F335" i="9"/>
  <c r="F336" i="9"/>
  <c r="F337" i="9"/>
  <c r="F338" i="9"/>
  <c r="F339" i="9"/>
  <c r="F340" i="9"/>
  <c r="F341" i="9"/>
  <c r="F342" i="9"/>
  <c r="F343" i="9"/>
  <c r="F344" i="9"/>
  <c r="F345" i="9"/>
  <c r="F346" i="9"/>
  <c r="F347" i="9"/>
  <c r="F348" i="9"/>
  <c r="F349" i="9"/>
  <c r="F350" i="9"/>
  <c r="F351" i="9"/>
  <c r="F352" i="9"/>
  <c r="F353" i="9"/>
  <c r="F354" i="9"/>
  <c r="F355" i="9"/>
  <c r="F356" i="9"/>
  <c r="F357" i="9"/>
  <c r="F358" i="9"/>
  <c r="F359" i="9"/>
  <c r="F360" i="9"/>
  <c r="F361" i="9"/>
  <c r="F362" i="9"/>
  <c r="F363" i="9"/>
  <c r="F364" i="9"/>
  <c r="F365" i="9"/>
  <c r="F366" i="9"/>
  <c r="F367" i="9"/>
  <c r="F368" i="9"/>
  <c r="F369" i="9"/>
  <c r="F370" i="9"/>
  <c r="F371" i="9"/>
  <c r="F372" i="9"/>
  <c r="F373" i="9"/>
  <c r="F374" i="9"/>
  <c r="F375" i="9"/>
  <c r="F376" i="9"/>
  <c r="F377" i="9"/>
  <c r="F378" i="9"/>
  <c r="F379" i="9"/>
  <c r="F380" i="9"/>
  <c r="F381" i="9"/>
  <c r="F382" i="9"/>
  <c r="F383" i="9"/>
  <c r="F384" i="9"/>
  <c r="F385" i="9"/>
  <c r="F386" i="9"/>
  <c r="F387" i="9"/>
  <c r="F388" i="9"/>
  <c r="F389" i="9"/>
  <c r="F390" i="9"/>
  <c r="F391" i="9"/>
  <c r="F392" i="9"/>
  <c r="F393" i="9"/>
  <c r="F394" i="9"/>
  <c r="F8" i="9"/>
  <c r="C9" i="9" l="1"/>
  <c r="D9" i="9"/>
  <c r="C10" i="9"/>
  <c r="D10" i="9"/>
  <c r="C11" i="9"/>
  <c r="D11" i="9"/>
  <c r="C12" i="9"/>
  <c r="D12" i="9"/>
  <c r="C13" i="9"/>
  <c r="D13" i="9"/>
  <c r="C14" i="9"/>
  <c r="D14" i="9"/>
  <c r="C15" i="9"/>
  <c r="D15" i="9"/>
  <c r="C16" i="9"/>
  <c r="D16" i="9"/>
  <c r="C17" i="9"/>
  <c r="D17" i="9"/>
  <c r="C18" i="9"/>
  <c r="D18" i="9"/>
  <c r="C19" i="9"/>
  <c r="D19" i="9"/>
  <c r="C20" i="9"/>
  <c r="D20" i="9"/>
  <c r="C21" i="9"/>
  <c r="D21" i="9"/>
  <c r="C22" i="9"/>
  <c r="D22" i="9"/>
  <c r="C23" i="9"/>
  <c r="D23" i="9"/>
  <c r="C24" i="9"/>
  <c r="D24" i="9"/>
  <c r="C25" i="9"/>
  <c r="D25" i="9"/>
  <c r="C26" i="9"/>
  <c r="D26" i="9"/>
  <c r="C27" i="9"/>
  <c r="D27" i="9"/>
  <c r="C28" i="9"/>
  <c r="D28" i="9"/>
  <c r="C29" i="9"/>
  <c r="D29" i="9"/>
  <c r="C30" i="9"/>
  <c r="D30" i="9"/>
  <c r="C31" i="9"/>
  <c r="D31" i="9"/>
  <c r="C32" i="9"/>
  <c r="D32" i="9"/>
  <c r="C33" i="9"/>
  <c r="D33" i="9"/>
  <c r="C34" i="9"/>
  <c r="D34" i="9"/>
  <c r="C35" i="9"/>
  <c r="D35" i="9"/>
  <c r="C36" i="9"/>
  <c r="D36" i="9"/>
  <c r="C37" i="9"/>
  <c r="D37" i="9"/>
  <c r="C38" i="9"/>
  <c r="D38" i="9"/>
  <c r="C39" i="9"/>
  <c r="D39" i="9"/>
  <c r="C40" i="9"/>
  <c r="D40" i="9"/>
  <c r="C41" i="9"/>
  <c r="D41" i="9"/>
  <c r="C42" i="9"/>
  <c r="D42" i="9"/>
  <c r="C43" i="9"/>
  <c r="D43" i="9"/>
  <c r="C44" i="9"/>
  <c r="D44" i="9"/>
  <c r="C45" i="9"/>
  <c r="D45" i="9"/>
  <c r="C46" i="9"/>
  <c r="D46" i="9"/>
  <c r="C47" i="9"/>
  <c r="D47" i="9"/>
  <c r="C48" i="9"/>
  <c r="D48" i="9"/>
  <c r="C49" i="9"/>
  <c r="D49" i="9"/>
  <c r="C50" i="9"/>
  <c r="D50" i="9"/>
  <c r="C51" i="9"/>
  <c r="D51" i="9"/>
  <c r="C52" i="9"/>
  <c r="D52" i="9"/>
  <c r="C53" i="9"/>
  <c r="D53" i="9"/>
  <c r="C54" i="9"/>
  <c r="D54" i="9"/>
  <c r="C55" i="9"/>
  <c r="D55" i="9"/>
  <c r="C56" i="9"/>
  <c r="D56" i="9"/>
  <c r="C57" i="9"/>
  <c r="D57" i="9"/>
  <c r="C58" i="9"/>
  <c r="D58" i="9"/>
  <c r="C59" i="9"/>
  <c r="D59" i="9"/>
  <c r="C60" i="9"/>
  <c r="D60" i="9"/>
  <c r="C61" i="9"/>
  <c r="D61" i="9"/>
  <c r="C62" i="9"/>
  <c r="D62" i="9"/>
  <c r="C63" i="9"/>
  <c r="D63" i="9"/>
  <c r="C64" i="9"/>
  <c r="D64" i="9"/>
  <c r="C65" i="9"/>
  <c r="D65" i="9"/>
  <c r="C66" i="9"/>
  <c r="D66" i="9"/>
  <c r="C67" i="9"/>
  <c r="D67" i="9"/>
  <c r="C68" i="9"/>
  <c r="D68" i="9"/>
  <c r="C69" i="9"/>
  <c r="D69" i="9"/>
  <c r="C70" i="9"/>
  <c r="D70" i="9"/>
  <c r="C71" i="9"/>
  <c r="D71" i="9"/>
  <c r="C72" i="9"/>
  <c r="D72" i="9"/>
  <c r="C73" i="9"/>
  <c r="D73" i="9"/>
  <c r="C74" i="9"/>
  <c r="D74" i="9"/>
  <c r="C75" i="9"/>
  <c r="D75" i="9"/>
  <c r="C76" i="9"/>
  <c r="D76" i="9"/>
  <c r="C77" i="9"/>
  <c r="D77" i="9"/>
  <c r="C78" i="9"/>
  <c r="D78" i="9"/>
  <c r="C79" i="9"/>
  <c r="D79" i="9"/>
  <c r="C80" i="9"/>
  <c r="D80" i="9"/>
  <c r="C81" i="9"/>
  <c r="D81" i="9"/>
  <c r="C82" i="9"/>
  <c r="D82" i="9"/>
  <c r="C83" i="9"/>
  <c r="D83" i="9"/>
  <c r="C84" i="9"/>
  <c r="D84" i="9"/>
  <c r="C85" i="9"/>
  <c r="D85" i="9"/>
  <c r="C86" i="9"/>
  <c r="D86" i="9"/>
  <c r="C87" i="9"/>
  <c r="D87" i="9"/>
  <c r="C88" i="9"/>
  <c r="D88" i="9"/>
  <c r="C89" i="9"/>
  <c r="D89" i="9"/>
  <c r="C90" i="9"/>
  <c r="D90" i="9"/>
  <c r="C91" i="9"/>
  <c r="D91" i="9"/>
  <c r="C92" i="9"/>
  <c r="D92" i="9"/>
  <c r="C93" i="9"/>
  <c r="D93" i="9"/>
  <c r="C94" i="9"/>
  <c r="D94" i="9"/>
  <c r="C95" i="9"/>
  <c r="D95" i="9"/>
  <c r="C96" i="9"/>
  <c r="D96" i="9"/>
  <c r="C97" i="9"/>
  <c r="D97" i="9"/>
  <c r="C98" i="9"/>
  <c r="D98" i="9"/>
  <c r="C99" i="9"/>
  <c r="D99" i="9"/>
  <c r="C100" i="9"/>
  <c r="D100" i="9"/>
  <c r="C101" i="9"/>
  <c r="D101" i="9"/>
  <c r="C102" i="9"/>
  <c r="D102" i="9"/>
  <c r="C103" i="9"/>
  <c r="D103" i="9"/>
  <c r="C104" i="9"/>
  <c r="D104" i="9"/>
  <c r="C105" i="9"/>
  <c r="D105" i="9"/>
  <c r="C106" i="9"/>
  <c r="D106" i="9"/>
  <c r="C107" i="9"/>
  <c r="D107" i="9"/>
  <c r="C108" i="9"/>
  <c r="D108" i="9"/>
  <c r="C109" i="9"/>
  <c r="D109" i="9"/>
  <c r="C110" i="9"/>
  <c r="D110" i="9"/>
  <c r="C111" i="9"/>
  <c r="D111" i="9"/>
  <c r="C112" i="9"/>
  <c r="D112" i="9"/>
  <c r="C113" i="9"/>
  <c r="D113" i="9"/>
  <c r="C114" i="9"/>
  <c r="D114" i="9"/>
  <c r="C115" i="9"/>
  <c r="D115" i="9"/>
  <c r="C116" i="9"/>
  <c r="D116" i="9"/>
  <c r="C117" i="9"/>
  <c r="D117" i="9"/>
  <c r="C118" i="9"/>
  <c r="D118" i="9"/>
  <c r="C119" i="9"/>
  <c r="D119" i="9"/>
  <c r="C120" i="9"/>
  <c r="D120" i="9"/>
  <c r="C121" i="9"/>
  <c r="D121" i="9"/>
  <c r="C122" i="9"/>
  <c r="D122" i="9"/>
  <c r="C123" i="9"/>
  <c r="D123" i="9"/>
  <c r="C124" i="9"/>
  <c r="D124" i="9"/>
  <c r="C125" i="9"/>
  <c r="D125" i="9"/>
  <c r="C126" i="9"/>
  <c r="D126" i="9"/>
  <c r="C127" i="9"/>
  <c r="D127" i="9"/>
  <c r="C128" i="9"/>
  <c r="D128" i="9"/>
  <c r="C129" i="9"/>
  <c r="D129" i="9"/>
  <c r="C130" i="9"/>
  <c r="D130" i="9"/>
  <c r="C131" i="9"/>
  <c r="D131" i="9"/>
  <c r="C132" i="9"/>
  <c r="D132" i="9"/>
  <c r="C133" i="9"/>
  <c r="D133" i="9"/>
  <c r="C135" i="9"/>
  <c r="D135" i="9"/>
  <c r="C136" i="9"/>
  <c r="D136" i="9"/>
  <c r="C137" i="9"/>
  <c r="D137" i="9"/>
  <c r="C138" i="9"/>
  <c r="D138" i="9"/>
  <c r="C139" i="9"/>
  <c r="D139" i="9"/>
  <c r="C141" i="9"/>
  <c r="D141" i="9"/>
  <c r="C142" i="9"/>
  <c r="D142" i="9"/>
  <c r="C143" i="9"/>
  <c r="D143" i="9"/>
  <c r="C144" i="9"/>
  <c r="D144" i="9"/>
  <c r="C145" i="9"/>
  <c r="D145" i="9"/>
  <c r="C146" i="9"/>
  <c r="D146" i="9"/>
  <c r="C147" i="9"/>
  <c r="D147" i="9"/>
  <c r="C148" i="9"/>
  <c r="D148" i="9"/>
  <c r="C149" i="9"/>
  <c r="D149" i="9"/>
  <c r="C150" i="9"/>
  <c r="D150" i="9"/>
  <c r="C151" i="9"/>
  <c r="D151" i="9"/>
  <c r="C152" i="9"/>
  <c r="D152" i="9"/>
  <c r="C153" i="9"/>
  <c r="D153" i="9"/>
  <c r="C154" i="9"/>
  <c r="D154" i="9"/>
  <c r="C155" i="9"/>
  <c r="D155" i="9"/>
  <c r="C156" i="9"/>
  <c r="D156" i="9"/>
  <c r="C157" i="9"/>
  <c r="D157" i="9"/>
  <c r="C158" i="9"/>
  <c r="D158" i="9"/>
  <c r="C159" i="9"/>
  <c r="D159" i="9"/>
  <c r="C160" i="9"/>
  <c r="D160" i="9"/>
  <c r="C161" i="9"/>
  <c r="D161" i="9"/>
  <c r="C162" i="9"/>
  <c r="D162" i="9"/>
  <c r="C163" i="9"/>
  <c r="D163" i="9"/>
  <c r="C164" i="9"/>
  <c r="D164" i="9"/>
  <c r="C166" i="9"/>
  <c r="D166" i="9"/>
  <c r="C167" i="9"/>
  <c r="D167" i="9"/>
  <c r="C168" i="9"/>
  <c r="D168" i="9"/>
  <c r="C169" i="9"/>
  <c r="D169" i="9"/>
  <c r="C170" i="9"/>
  <c r="D170" i="9"/>
  <c r="C171" i="9"/>
  <c r="D171" i="9"/>
  <c r="C172" i="9"/>
  <c r="D172" i="9"/>
  <c r="C173" i="9"/>
  <c r="D173" i="9"/>
  <c r="C174" i="9"/>
  <c r="D174" i="9"/>
  <c r="C175" i="9"/>
  <c r="D175" i="9"/>
  <c r="C176" i="9"/>
  <c r="D176" i="9"/>
  <c r="C177" i="9"/>
  <c r="D177" i="9"/>
  <c r="C178" i="9"/>
  <c r="D178" i="9"/>
  <c r="C179" i="9"/>
  <c r="D179" i="9"/>
  <c r="C180" i="9"/>
  <c r="D180" i="9"/>
  <c r="C181" i="9"/>
  <c r="D181" i="9"/>
  <c r="C182" i="9"/>
  <c r="D182" i="9"/>
  <c r="C183" i="9"/>
  <c r="D183" i="9"/>
  <c r="C184" i="9"/>
  <c r="D184" i="9"/>
  <c r="C185" i="9"/>
  <c r="D185" i="9"/>
  <c r="C186" i="9"/>
  <c r="D186" i="9"/>
  <c r="C187" i="9"/>
  <c r="D187" i="9"/>
  <c r="C188" i="9"/>
  <c r="D188" i="9"/>
  <c r="C189" i="9"/>
  <c r="D189" i="9"/>
  <c r="C190" i="9"/>
  <c r="D190" i="9"/>
  <c r="C191" i="9"/>
  <c r="D191" i="9"/>
  <c r="C192" i="9"/>
  <c r="D192" i="9"/>
  <c r="C193" i="9"/>
  <c r="D193" i="9"/>
  <c r="C194" i="9"/>
  <c r="D194" i="9"/>
  <c r="C195" i="9"/>
  <c r="D195" i="9"/>
  <c r="C196" i="9"/>
  <c r="D196" i="9"/>
  <c r="C197" i="9"/>
  <c r="D197" i="9"/>
  <c r="C199" i="9"/>
  <c r="D199" i="9"/>
  <c r="C200" i="9"/>
  <c r="D200" i="9"/>
  <c r="C201" i="9"/>
  <c r="D201" i="9"/>
  <c r="C202" i="9"/>
  <c r="D202" i="9"/>
  <c r="C203" i="9"/>
  <c r="D203" i="9"/>
  <c r="C204" i="9"/>
  <c r="D204" i="9"/>
  <c r="C205" i="9"/>
  <c r="D205" i="9"/>
  <c r="C206" i="9"/>
  <c r="D206" i="9"/>
  <c r="C207" i="9"/>
  <c r="D207" i="9"/>
  <c r="C208" i="9"/>
  <c r="D208" i="9"/>
  <c r="C209" i="9"/>
  <c r="D209" i="9"/>
  <c r="C210" i="9"/>
  <c r="D210" i="9"/>
  <c r="C211" i="9"/>
  <c r="D211" i="9"/>
  <c r="C212" i="9"/>
  <c r="D212" i="9"/>
  <c r="C213" i="9"/>
  <c r="D213" i="9"/>
  <c r="C214" i="9"/>
  <c r="D214" i="9"/>
  <c r="C215" i="9"/>
  <c r="D215" i="9"/>
  <c r="C216" i="9"/>
  <c r="D216" i="9"/>
  <c r="C217" i="9"/>
  <c r="D217" i="9"/>
  <c r="C218" i="9"/>
  <c r="D218" i="9"/>
  <c r="C219" i="9"/>
  <c r="D219" i="9"/>
  <c r="C220" i="9"/>
  <c r="D220" i="9"/>
  <c r="C222" i="9"/>
  <c r="D222" i="9"/>
  <c r="C223" i="9"/>
  <c r="D223" i="9"/>
  <c r="C224" i="9"/>
  <c r="D224" i="9"/>
  <c r="C225" i="9"/>
  <c r="D225" i="9"/>
  <c r="C226" i="9"/>
  <c r="D226" i="9"/>
  <c r="C227" i="9"/>
  <c r="D227" i="9"/>
  <c r="C228" i="9"/>
  <c r="D228" i="9"/>
  <c r="C229" i="9"/>
  <c r="D229" i="9"/>
  <c r="C230" i="9"/>
  <c r="D230" i="9"/>
  <c r="C231" i="9"/>
  <c r="D231" i="9"/>
  <c r="C232" i="9"/>
  <c r="D232" i="9"/>
  <c r="C233" i="9"/>
  <c r="D233" i="9"/>
  <c r="C234" i="9"/>
  <c r="D234" i="9"/>
  <c r="C235" i="9"/>
  <c r="D235" i="9"/>
  <c r="C236" i="9"/>
  <c r="D236" i="9"/>
  <c r="C237" i="9"/>
  <c r="D237" i="9"/>
  <c r="C238" i="9"/>
  <c r="D238" i="9"/>
  <c r="C239" i="9"/>
  <c r="D239" i="9"/>
  <c r="C240" i="9"/>
  <c r="D240" i="9"/>
  <c r="C242" i="9"/>
  <c r="D242" i="9"/>
  <c r="C243" i="9"/>
  <c r="D243" i="9"/>
  <c r="C244" i="9"/>
  <c r="D244" i="9"/>
  <c r="C245" i="9"/>
  <c r="D245" i="9"/>
  <c r="C246" i="9"/>
  <c r="D246" i="9"/>
  <c r="C247" i="9"/>
  <c r="D247" i="9"/>
  <c r="C248" i="9"/>
  <c r="D248" i="9"/>
  <c r="C249" i="9"/>
  <c r="D249" i="9"/>
  <c r="C250" i="9"/>
  <c r="D250" i="9"/>
  <c r="C251" i="9"/>
  <c r="D251" i="9"/>
  <c r="C252" i="9"/>
  <c r="D252" i="9"/>
  <c r="C253" i="9"/>
  <c r="D253" i="9"/>
  <c r="C254" i="9"/>
  <c r="D254" i="9"/>
  <c r="C255" i="9"/>
  <c r="D255" i="9"/>
  <c r="C256" i="9"/>
  <c r="D256" i="9"/>
  <c r="C258" i="9"/>
  <c r="D258" i="9"/>
  <c r="C259" i="9"/>
  <c r="D259" i="9"/>
  <c r="C260" i="9"/>
  <c r="D260" i="9"/>
  <c r="C261" i="9"/>
  <c r="D261" i="9"/>
  <c r="C262" i="9"/>
  <c r="D262" i="9"/>
  <c r="C263" i="9"/>
  <c r="D263" i="9"/>
  <c r="C264" i="9"/>
  <c r="D264" i="9"/>
  <c r="C265" i="9"/>
  <c r="D265" i="9"/>
  <c r="C266" i="9"/>
  <c r="D266" i="9"/>
  <c r="C267" i="9"/>
  <c r="D267" i="9"/>
  <c r="C268" i="9"/>
  <c r="D268" i="9"/>
  <c r="C269" i="9"/>
  <c r="D269" i="9"/>
  <c r="C270" i="9"/>
  <c r="D270" i="9"/>
  <c r="C271" i="9"/>
  <c r="D271" i="9"/>
  <c r="C272" i="9"/>
  <c r="D272" i="9"/>
  <c r="C273" i="9"/>
  <c r="D273" i="9"/>
  <c r="C274" i="9"/>
  <c r="D274" i="9"/>
  <c r="C275" i="9"/>
  <c r="D275" i="9"/>
  <c r="C276" i="9"/>
  <c r="D276" i="9"/>
  <c r="C278" i="9"/>
  <c r="D278" i="9"/>
  <c r="C279" i="9"/>
  <c r="D279" i="9"/>
  <c r="C280" i="9"/>
  <c r="D280" i="9"/>
  <c r="C281" i="9"/>
  <c r="D281" i="9"/>
  <c r="C282" i="9"/>
  <c r="D282" i="9"/>
  <c r="C283" i="9"/>
  <c r="D283" i="9"/>
  <c r="C284" i="9"/>
  <c r="D284" i="9"/>
  <c r="C285" i="9"/>
  <c r="D285" i="9"/>
  <c r="C286" i="9"/>
  <c r="D286" i="9"/>
  <c r="C287" i="9"/>
  <c r="D287" i="9"/>
  <c r="C288" i="9"/>
  <c r="D288" i="9"/>
  <c r="C289" i="9"/>
  <c r="D289" i="9"/>
  <c r="C290" i="9"/>
  <c r="D290" i="9"/>
  <c r="C291" i="9"/>
  <c r="D291" i="9"/>
  <c r="C292" i="9"/>
  <c r="D292" i="9"/>
  <c r="C294" i="9"/>
  <c r="D294" i="9"/>
  <c r="C295" i="9"/>
  <c r="D295" i="9"/>
  <c r="C296" i="9"/>
  <c r="D296" i="9"/>
  <c r="C297" i="9"/>
  <c r="D297" i="9"/>
  <c r="C298" i="9"/>
  <c r="D298" i="9"/>
  <c r="C299" i="9"/>
  <c r="D299" i="9"/>
  <c r="C300" i="9"/>
  <c r="D300" i="9"/>
  <c r="C301" i="9"/>
  <c r="D301" i="9"/>
  <c r="C302" i="9"/>
  <c r="D302" i="9"/>
  <c r="C303" i="9"/>
  <c r="D303" i="9"/>
  <c r="C304" i="9"/>
  <c r="D304" i="9"/>
  <c r="C305" i="9"/>
  <c r="D305" i="9"/>
  <c r="C306" i="9"/>
  <c r="D306" i="9"/>
  <c r="C307" i="9"/>
  <c r="D307" i="9"/>
  <c r="C308" i="9"/>
  <c r="D308" i="9"/>
  <c r="C309" i="9"/>
  <c r="D309" i="9"/>
  <c r="C310" i="9"/>
  <c r="D310" i="9"/>
  <c r="C311" i="9"/>
  <c r="D311" i="9"/>
  <c r="C313" i="9"/>
  <c r="D313" i="9"/>
  <c r="C314" i="9"/>
  <c r="D314" i="9"/>
  <c r="C315" i="9"/>
  <c r="D315" i="9"/>
  <c r="C316" i="9"/>
  <c r="D316" i="9"/>
  <c r="C317" i="9"/>
  <c r="D317" i="9"/>
  <c r="C318" i="9"/>
  <c r="D318" i="9"/>
  <c r="C319" i="9"/>
  <c r="D319" i="9"/>
  <c r="C320" i="9"/>
  <c r="D320" i="9"/>
  <c r="C321" i="9"/>
  <c r="D321" i="9"/>
  <c r="C322" i="9"/>
  <c r="D322" i="9"/>
  <c r="C323" i="9"/>
  <c r="D323" i="9"/>
  <c r="C324" i="9"/>
  <c r="D324" i="9"/>
  <c r="C325" i="9"/>
  <c r="D325" i="9"/>
  <c r="C326" i="9"/>
  <c r="D326" i="9"/>
  <c r="C327" i="9"/>
  <c r="D327" i="9"/>
  <c r="C328" i="9"/>
  <c r="D328" i="9"/>
  <c r="C329" i="9"/>
  <c r="D329" i="9"/>
  <c r="C330" i="9"/>
  <c r="D330" i="9"/>
  <c r="C331" i="9"/>
  <c r="D331" i="9"/>
  <c r="C332" i="9"/>
  <c r="D332" i="9"/>
  <c r="C333" i="9"/>
  <c r="D333" i="9"/>
  <c r="C334" i="9"/>
  <c r="D334" i="9"/>
  <c r="C335" i="9"/>
  <c r="D335" i="9"/>
  <c r="C336" i="9"/>
  <c r="D336" i="9"/>
  <c r="C337" i="9"/>
  <c r="D337" i="9"/>
  <c r="C338" i="9"/>
  <c r="D338" i="9"/>
  <c r="C339" i="9"/>
  <c r="D339" i="9"/>
  <c r="C340" i="9"/>
  <c r="D340" i="9"/>
  <c r="C341" i="9"/>
  <c r="D341" i="9"/>
  <c r="C342" i="9"/>
  <c r="D342" i="9"/>
  <c r="C343" i="9"/>
  <c r="D343" i="9"/>
  <c r="C344" i="9"/>
  <c r="D344" i="9"/>
  <c r="C345" i="9"/>
  <c r="D345" i="9"/>
  <c r="C346" i="9"/>
  <c r="D346" i="9"/>
  <c r="C347" i="9"/>
  <c r="D347" i="9"/>
  <c r="C348" i="9"/>
  <c r="D348" i="9"/>
  <c r="C349" i="9"/>
  <c r="D349" i="9"/>
  <c r="C350" i="9"/>
  <c r="D350" i="9"/>
  <c r="C351" i="9"/>
  <c r="D351" i="9"/>
  <c r="C352" i="9"/>
  <c r="D352" i="9"/>
  <c r="C353" i="9"/>
  <c r="D353" i="9"/>
  <c r="C354" i="9"/>
  <c r="D354" i="9"/>
  <c r="C355" i="9"/>
  <c r="D355" i="9"/>
  <c r="C356" i="9"/>
  <c r="D356" i="9"/>
  <c r="C357" i="9"/>
  <c r="D357" i="9"/>
  <c r="C358" i="9"/>
  <c r="D358" i="9"/>
  <c r="C359" i="9"/>
  <c r="D359" i="9"/>
  <c r="C360" i="9"/>
  <c r="D360" i="9"/>
  <c r="C361" i="9"/>
  <c r="D361" i="9"/>
  <c r="C362" i="9"/>
  <c r="D362" i="9"/>
  <c r="C363" i="9"/>
  <c r="D363" i="9"/>
  <c r="C364" i="9"/>
  <c r="D364" i="9"/>
  <c r="C365" i="9"/>
  <c r="D365" i="9"/>
  <c r="C366" i="9"/>
  <c r="C367" i="9"/>
  <c r="D367" i="9"/>
  <c r="C368" i="9"/>
  <c r="D368" i="9"/>
  <c r="C369" i="9"/>
  <c r="D369" i="9"/>
  <c r="C370" i="9"/>
  <c r="D370" i="9"/>
  <c r="C371" i="9"/>
  <c r="D371" i="9"/>
  <c r="C372" i="9"/>
  <c r="D372" i="9"/>
  <c r="C373" i="9"/>
  <c r="D373" i="9"/>
  <c r="C374" i="9"/>
  <c r="D374" i="9"/>
  <c r="C375" i="9"/>
  <c r="D375" i="9"/>
  <c r="C376" i="9"/>
  <c r="D376" i="9"/>
  <c r="C377" i="9"/>
  <c r="D377" i="9"/>
  <c r="C378" i="9"/>
  <c r="D378" i="9"/>
  <c r="C379" i="9"/>
  <c r="D379" i="9"/>
  <c r="C380" i="9"/>
  <c r="D380" i="9"/>
  <c r="C381" i="9"/>
  <c r="D381" i="9"/>
  <c r="C382" i="9"/>
  <c r="D382" i="9"/>
  <c r="C383" i="9"/>
  <c r="D383" i="9"/>
  <c r="C384" i="9"/>
  <c r="D384" i="9"/>
  <c r="C385" i="9"/>
  <c r="D385" i="9"/>
  <c r="C386" i="9"/>
  <c r="D386" i="9"/>
  <c r="C387" i="9"/>
  <c r="D387" i="9"/>
  <c r="C388" i="9"/>
  <c r="D388" i="9"/>
  <c r="C389" i="9"/>
  <c r="D389" i="9"/>
  <c r="C390" i="9"/>
  <c r="D390" i="9"/>
  <c r="C391" i="9"/>
  <c r="D391" i="9"/>
  <c r="C392" i="9"/>
  <c r="D392" i="9"/>
  <c r="C393" i="9"/>
  <c r="D393" i="9"/>
  <c r="C394" i="9"/>
  <c r="D394" i="9"/>
  <c r="D8" i="9"/>
  <c r="C8" i="9"/>
  <c r="D36" i="6" l="1"/>
  <c r="D39" i="6"/>
  <c r="D27" i="6"/>
  <c r="D38" i="6"/>
  <c r="D37" i="6"/>
  <c r="D34" i="6"/>
  <c r="D33" i="6"/>
  <c r="D32" i="6"/>
  <c r="D31" i="6"/>
  <c r="D29" i="6"/>
  <c r="D28" i="6"/>
  <c r="D23" i="6"/>
  <c r="D22" i="6"/>
  <c r="R7" i="4"/>
  <c r="R8" i="4"/>
  <c r="R9"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53" i="4"/>
  <c r="R54" i="4"/>
  <c r="R55" i="4"/>
  <c r="R56" i="4"/>
  <c r="R57" i="4"/>
  <c r="R58" i="4"/>
  <c r="R59" i="4"/>
  <c r="R60" i="4"/>
  <c r="R61" i="4"/>
  <c r="R62" i="4"/>
  <c r="R63" i="4"/>
  <c r="R64" i="4"/>
  <c r="R65" i="4"/>
  <c r="R66" i="4"/>
  <c r="R67" i="4"/>
  <c r="R68" i="4"/>
  <c r="R69" i="4"/>
  <c r="R70" i="4"/>
  <c r="R71" i="4"/>
  <c r="R72" i="4"/>
  <c r="R73" i="4"/>
  <c r="R74" i="4"/>
  <c r="R75" i="4"/>
  <c r="R76" i="4"/>
  <c r="R77" i="4"/>
  <c r="R78" i="4"/>
  <c r="R79" i="4"/>
  <c r="R80" i="4"/>
  <c r="R81" i="4"/>
  <c r="R82" i="4"/>
  <c r="R83" i="4"/>
  <c r="R84" i="4"/>
  <c r="R85" i="4"/>
  <c r="R86" i="4"/>
  <c r="R87" i="4"/>
  <c r="R88" i="4"/>
  <c r="R89" i="4"/>
  <c r="R90" i="4"/>
  <c r="R91" i="4"/>
  <c r="R92" i="4"/>
  <c r="R93" i="4"/>
  <c r="R94" i="4"/>
  <c r="R95" i="4"/>
  <c r="R96" i="4"/>
  <c r="R97" i="4"/>
  <c r="R98" i="4"/>
  <c r="R99" i="4"/>
  <c r="R100" i="4"/>
  <c r="R101" i="4"/>
  <c r="R102" i="4"/>
  <c r="R103" i="4"/>
  <c r="R104" i="4"/>
  <c r="R105" i="4"/>
  <c r="R106" i="4"/>
  <c r="R107" i="4"/>
  <c r="R108" i="4"/>
  <c r="R109" i="4"/>
  <c r="R110" i="4"/>
  <c r="R111" i="4"/>
  <c r="R112" i="4"/>
  <c r="R113" i="4"/>
  <c r="R114" i="4"/>
  <c r="R115" i="4"/>
  <c r="R116" i="4"/>
  <c r="R117" i="4"/>
  <c r="R118" i="4"/>
  <c r="R119" i="4"/>
  <c r="R120" i="4"/>
  <c r="R121" i="4"/>
  <c r="R122" i="4"/>
  <c r="R123" i="4"/>
  <c r="R124" i="4"/>
  <c r="R125" i="4"/>
  <c r="R126" i="4"/>
  <c r="R127" i="4"/>
  <c r="R128" i="4"/>
  <c r="R129" i="4"/>
  <c r="R130" i="4"/>
  <c r="R131" i="4"/>
  <c r="R132" i="4"/>
  <c r="R133" i="4"/>
  <c r="R134" i="4"/>
  <c r="R135" i="4"/>
  <c r="R136" i="4"/>
  <c r="R137" i="4"/>
  <c r="R138" i="4"/>
  <c r="R139" i="4"/>
  <c r="R140" i="4"/>
  <c r="R141" i="4"/>
  <c r="R142" i="4"/>
  <c r="R143" i="4"/>
  <c r="R144" i="4"/>
  <c r="R145" i="4"/>
  <c r="R148" i="4"/>
  <c r="R149" i="4"/>
  <c r="R150" i="4"/>
  <c r="R151" i="4"/>
  <c r="R152" i="4"/>
  <c r="R153" i="4"/>
  <c r="R154" i="4"/>
  <c r="R155" i="4"/>
  <c r="R156" i="4"/>
  <c r="R157" i="4"/>
  <c r="R158" i="4"/>
  <c r="R159" i="4"/>
  <c r="R160" i="4"/>
  <c r="R161" i="4"/>
  <c r="R162" i="4"/>
  <c r="R163" i="4"/>
  <c r="R164" i="4"/>
  <c r="R165" i="4"/>
  <c r="R166" i="4"/>
  <c r="R167" i="4"/>
  <c r="R168" i="4"/>
  <c r="R169" i="4"/>
  <c r="R170" i="4"/>
  <c r="R171" i="4"/>
  <c r="R172" i="4"/>
  <c r="R173" i="4"/>
  <c r="R174" i="4"/>
  <c r="R175" i="4"/>
  <c r="R176" i="4"/>
  <c r="R177" i="4"/>
  <c r="R178" i="4"/>
  <c r="R179" i="4"/>
  <c r="R180" i="4"/>
  <c r="R181" i="4"/>
  <c r="R182" i="4"/>
  <c r="R183" i="4"/>
  <c r="R184" i="4"/>
  <c r="R185" i="4"/>
  <c r="R186" i="4"/>
  <c r="R187" i="4"/>
  <c r="R188" i="4"/>
  <c r="R189" i="4"/>
  <c r="R190" i="4"/>
  <c r="R191" i="4"/>
  <c r="R192" i="4"/>
  <c r="R193" i="4"/>
  <c r="R194" i="4"/>
  <c r="R195" i="4"/>
  <c r="R196" i="4"/>
  <c r="R197" i="4"/>
  <c r="R198" i="4"/>
  <c r="R199" i="4"/>
  <c r="R200" i="4"/>
  <c r="R201" i="4"/>
  <c r="R202" i="4"/>
  <c r="R203" i="4"/>
  <c r="R204" i="4"/>
  <c r="R205" i="4"/>
  <c r="R206" i="4"/>
  <c r="R207" i="4"/>
  <c r="R208" i="4"/>
  <c r="R209" i="4"/>
  <c r="R210" i="4"/>
  <c r="R211" i="4"/>
  <c r="R212" i="4"/>
  <c r="R213" i="4"/>
  <c r="R214" i="4"/>
  <c r="R215" i="4"/>
  <c r="R216" i="4"/>
  <c r="R217" i="4"/>
  <c r="R218" i="4"/>
  <c r="R219" i="4"/>
  <c r="R220" i="4"/>
  <c r="R221" i="4"/>
  <c r="R222" i="4"/>
  <c r="R223" i="4"/>
  <c r="R224" i="4"/>
  <c r="R225" i="4"/>
  <c r="R226" i="4"/>
  <c r="R227" i="4"/>
  <c r="R228" i="4"/>
  <c r="R229" i="4"/>
  <c r="R230" i="4"/>
  <c r="R231" i="4"/>
  <c r="R232" i="4"/>
  <c r="R233" i="4"/>
  <c r="R234" i="4"/>
  <c r="R235" i="4"/>
  <c r="R236" i="4"/>
  <c r="R237" i="4"/>
  <c r="R238" i="4"/>
  <c r="R239" i="4"/>
  <c r="R240" i="4"/>
  <c r="R241" i="4"/>
  <c r="R242" i="4"/>
  <c r="R243" i="4"/>
  <c r="R244" i="4"/>
  <c r="R245" i="4"/>
  <c r="R246" i="4"/>
  <c r="R247" i="4"/>
  <c r="R248" i="4"/>
  <c r="R249" i="4"/>
  <c r="R250" i="4"/>
  <c r="R251" i="4"/>
  <c r="R252" i="4"/>
  <c r="R253" i="4"/>
  <c r="R254" i="4"/>
  <c r="R255" i="4"/>
  <c r="R256" i="4"/>
  <c r="R257" i="4"/>
  <c r="R258" i="4"/>
  <c r="R259" i="4"/>
  <c r="R260" i="4"/>
  <c r="R7" i="5"/>
  <c r="R8" i="5"/>
  <c r="R9" i="5"/>
  <c r="R10" i="5"/>
  <c r="R11" i="5"/>
  <c r="R12" i="5"/>
  <c r="R13" i="5"/>
  <c r="R14" i="5"/>
  <c r="R15" i="5"/>
  <c r="R16" i="5"/>
  <c r="R17" i="5"/>
  <c r="R18" i="5"/>
  <c r="R19" i="5"/>
  <c r="R20" i="5"/>
  <c r="R21" i="5"/>
  <c r="R22" i="5"/>
  <c r="R23" i="5"/>
  <c r="R24" i="5"/>
  <c r="R25" i="5"/>
  <c r="R26" i="5"/>
  <c r="R27" i="5"/>
  <c r="R28" i="5"/>
  <c r="R29" i="5"/>
  <c r="R30" i="5"/>
  <c r="R31" i="5"/>
  <c r="R32" i="5"/>
  <c r="R33" i="5"/>
  <c r="R34" i="5"/>
  <c r="R35" i="5"/>
  <c r="R36" i="5"/>
  <c r="R37" i="5"/>
  <c r="R38" i="5"/>
  <c r="R39" i="5"/>
  <c r="R40" i="5"/>
  <c r="R41" i="5"/>
  <c r="R42" i="5"/>
  <c r="R43" i="5"/>
  <c r="R44" i="5"/>
  <c r="R45" i="5"/>
  <c r="R46" i="5"/>
  <c r="R47" i="5"/>
  <c r="R48" i="5"/>
  <c r="R49" i="5"/>
  <c r="R50" i="5"/>
  <c r="R51" i="5"/>
  <c r="R52" i="5"/>
  <c r="R53" i="5"/>
  <c r="R54" i="5"/>
  <c r="R55" i="5"/>
  <c r="R56" i="5"/>
  <c r="R57" i="5"/>
  <c r="R58" i="5"/>
  <c r="R59" i="5"/>
  <c r="R60" i="5"/>
  <c r="R61" i="5"/>
  <c r="R62" i="5"/>
  <c r="R63" i="5"/>
  <c r="R64" i="5"/>
  <c r="R65" i="5"/>
  <c r="R66" i="5"/>
  <c r="R67" i="5"/>
  <c r="R68" i="5"/>
  <c r="R69" i="5"/>
  <c r="R70" i="5"/>
  <c r="R71" i="5"/>
  <c r="R72" i="5"/>
  <c r="R73" i="5"/>
  <c r="R74" i="5"/>
  <c r="R75" i="5"/>
  <c r="R76" i="5"/>
  <c r="R77" i="5"/>
  <c r="R78" i="5"/>
  <c r="R79" i="5"/>
  <c r="R80" i="5"/>
  <c r="R81" i="5"/>
  <c r="R82" i="5"/>
  <c r="R83" i="5"/>
  <c r="R84" i="5"/>
  <c r="R85" i="5"/>
  <c r="R86" i="5"/>
  <c r="R87" i="5"/>
  <c r="R88" i="5"/>
  <c r="R89" i="5"/>
  <c r="R90" i="5"/>
  <c r="R91" i="5"/>
  <c r="R92" i="5"/>
  <c r="R93" i="5"/>
  <c r="R94" i="5"/>
  <c r="R95" i="5"/>
  <c r="R96" i="5"/>
  <c r="R97" i="5"/>
  <c r="R98" i="5"/>
  <c r="R99" i="5"/>
  <c r="R100" i="5"/>
  <c r="R101" i="5"/>
  <c r="R102" i="5"/>
  <c r="R103" i="5"/>
  <c r="R104" i="5"/>
  <c r="R105" i="5"/>
  <c r="R106" i="5"/>
  <c r="R107" i="5"/>
  <c r="R108" i="5"/>
  <c r="R109" i="5"/>
  <c r="R110" i="5"/>
  <c r="R111" i="5"/>
  <c r="R112" i="5"/>
  <c r="R113" i="5"/>
  <c r="R114" i="5"/>
  <c r="R115" i="5"/>
  <c r="R116" i="5"/>
  <c r="R117" i="5"/>
  <c r="R118" i="5"/>
  <c r="R119" i="5"/>
  <c r="R120" i="5"/>
  <c r="R121" i="5"/>
  <c r="R122" i="5"/>
  <c r="R123" i="5"/>
  <c r="R124" i="5"/>
  <c r="R125" i="5"/>
  <c r="R126" i="5"/>
  <c r="R127" i="5"/>
  <c r="R128" i="5"/>
  <c r="R129" i="5"/>
  <c r="R130" i="5"/>
  <c r="R131" i="5"/>
  <c r="R132" i="5"/>
  <c r="R133" i="5"/>
  <c r="R134" i="5"/>
  <c r="R135" i="5"/>
  <c r="R136" i="5"/>
  <c r="R137" i="5"/>
  <c r="R138" i="5"/>
  <c r="R139" i="5"/>
  <c r="R140" i="5"/>
  <c r="R141" i="5"/>
  <c r="R142" i="5"/>
  <c r="R143" i="5"/>
  <c r="R144" i="5"/>
  <c r="R145" i="5"/>
  <c r="R146" i="5"/>
  <c r="R147" i="5"/>
  <c r="R148" i="5"/>
  <c r="R149" i="5"/>
  <c r="R150" i="5"/>
  <c r="R151" i="5"/>
  <c r="R152" i="5"/>
  <c r="R153" i="5"/>
  <c r="R154" i="5"/>
  <c r="R155" i="5"/>
  <c r="R6" i="5"/>
  <c r="R6" i="4"/>
  <c r="R7" i="3"/>
  <c r="R8" i="3"/>
  <c r="R9" i="3"/>
  <c r="R10" i="3"/>
  <c r="R11" i="3"/>
  <c r="R13" i="3"/>
  <c r="R14" i="3"/>
  <c r="R15" i="3"/>
  <c r="R16" i="3"/>
  <c r="R17" i="3"/>
  <c r="R18" i="3"/>
  <c r="R19" i="3"/>
  <c r="R20" i="3"/>
  <c r="R21" i="3"/>
  <c r="R22" i="3"/>
  <c r="R23" i="3"/>
  <c r="R24" i="3"/>
  <c r="R25" i="3"/>
  <c r="R26" i="3"/>
  <c r="R27" i="3"/>
  <c r="R28" i="3"/>
  <c r="R29" i="3"/>
  <c r="R30" i="3"/>
  <c r="R31" i="3"/>
  <c r="R32" i="3"/>
  <c r="R33" i="3"/>
  <c r="R34"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0" i="3"/>
  <c r="R81" i="3"/>
  <c r="R82" i="3"/>
  <c r="R83" i="3"/>
  <c r="R84" i="3"/>
  <c r="R85" i="3"/>
  <c r="R86" i="3"/>
  <c r="R87" i="3"/>
  <c r="R88" i="3"/>
  <c r="R89" i="3"/>
  <c r="R90" i="3"/>
  <c r="R91" i="3"/>
  <c r="R92" i="3"/>
  <c r="R93" i="3"/>
  <c r="R94" i="3"/>
  <c r="R95" i="3"/>
  <c r="R96" i="3"/>
  <c r="R97" i="3"/>
  <c r="R98" i="3"/>
  <c r="R99" i="3"/>
  <c r="R100" i="3"/>
  <c r="R101" i="3"/>
  <c r="R102" i="3"/>
  <c r="R103" i="3"/>
  <c r="R104" i="3"/>
  <c r="R105" i="3"/>
  <c r="R106" i="3"/>
  <c r="R107" i="3"/>
  <c r="R108" i="3"/>
  <c r="R109" i="3"/>
  <c r="R110" i="3"/>
  <c r="R111" i="3"/>
  <c r="R112" i="3"/>
  <c r="R113" i="3"/>
  <c r="R114" i="3"/>
  <c r="R115" i="3"/>
  <c r="R116" i="3"/>
  <c r="R117" i="3"/>
  <c r="R118" i="3"/>
  <c r="R119" i="3"/>
  <c r="R120" i="3"/>
  <c r="R121" i="3"/>
  <c r="R122" i="3"/>
  <c r="R123" i="3"/>
  <c r="R124" i="3"/>
  <c r="R125" i="3"/>
  <c r="R126" i="3"/>
  <c r="R127" i="3"/>
  <c r="R128" i="3"/>
  <c r="R129" i="3"/>
  <c r="R130" i="3"/>
  <c r="R131" i="3"/>
  <c r="R132" i="3"/>
  <c r="R133" i="3"/>
  <c r="R134" i="3"/>
  <c r="R135" i="3"/>
  <c r="R136" i="3"/>
  <c r="R137" i="3"/>
  <c r="R138" i="3"/>
  <c r="R139" i="3"/>
  <c r="R140" i="3"/>
  <c r="R141" i="3"/>
  <c r="R142" i="3"/>
  <c r="R143" i="3"/>
  <c r="R144" i="3"/>
  <c r="R145" i="3"/>
  <c r="R146" i="3"/>
  <c r="R147" i="3"/>
  <c r="R148" i="3"/>
  <c r="R149" i="3"/>
  <c r="R150" i="3"/>
  <c r="R151" i="3"/>
  <c r="R152" i="3"/>
  <c r="R153" i="3"/>
  <c r="R154" i="3"/>
  <c r="R155" i="3"/>
  <c r="R156" i="3"/>
  <c r="R157" i="3"/>
  <c r="R158" i="3"/>
  <c r="R159" i="3"/>
  <c r="R160" i="3"/>
  <c r="R161" i="3"/>
  <c r="R162" i="3"/>
  <c r="R163" i="3"/>
  <c r="R164" i="3"/>
  <c r="R165" i="3"/>
  <c r="R166" i="3"/>
  <c r="R167" i="3"/>
  <c r="R168" i="3"/>
  <c r="R169" i="3"/>
  <c r="R170" i="3"/>
  <c r="R171" i="3"/>
  <c r="R172" i="3"/>
  <c r="R173" i="3"/>
  <c r="R174" i="3"/>
  <c r="R175" i="3"/>
  <c r="R176" i="3"/>
  <c r="R177" i="3"/>
  <c r="R178" i="3"/>
  <c r="R179" i="3"/>
  <c r="R180" i="3"/>
  <c r="R181" i="3"/>
  <c r="R182" i="3"/>
  <c r="R183" i="3"/>
  <c r="R184" i="3"/>
  <c r="R185" i="3"/>
  <c r="R186" i="3"/>
  <c r="R187" i="3"/>
  <c r="R188" i="3"/>
  <c r="R189" i="3"/>
  <c r="R190" i="3"/>
  <c r="R191" i="3"/>
  <c r="R192" i="3"/>
  <c r="R193" i="3"/>
  <c r="R194" i="3"/>
  <c r="R195" i="3"/>
  <c r="R196" i="3"/>
  <c r="R197" i="3"/>
  <c r="R198" i="3"/>
  <c r="R199" i="3"/>
  <c r="R200" i="3"/>
  <c r="R201" i="3"/>
  <c r="R202" i="3"/>
  <c r="R203" i="3"/>
  <c r="R204" i="3"/>
  <c r="R205" i="3"/>
  <c r="R206" i="3"/>
  <c r="R207" i="3"/>
  <c r="R208" i="3"/>
  <c r="R209" i="3"/>
  <c r="R210" i="3"/>
  <c r="R211" i="3"/>
  <c r="R212" i="3"/>
  <c r="R213" i="3"/>
  <c r="R214" i="3"/>
  <c r="R215" i="3"/>
  <c r="R216" i="3"/>
  <c r="R217" i="3"/>
  <c r="R218" i="3"/>
  <c r="R219" i="3"/>
  <c r="R220" i="3"/>
  <c r="R221" i="3"/>
  <c r="R222" i="3"/>
  <c r="R223" i="3"/>
  <c r="R224" i="3"/>
  <c r="R225" i="3"/>
  <c r="R6" i="3"/>
  <c r="AC7" i="2"/>
  <c r="AC8" i="2"/>
  <c r="AC9" i="2"/>
  <c r="AC10" i="2"/>
  <c r="AC11" i="2"/>
  <c r="AC12" i="2"/>
  <c r="AC13" i="2"/>
  <c r="AC14" i="2"/>
  <c r="AC15"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AC69" i="2"/>
  <c r="AC70" i="2"/>
  <c r="AC71" i="2"/>
  <c r="AC72" i="2"/>
  <c r="AC73" i="2"/>
  <c r="AC74" i="2"/>
  <c r="AC75" i="2"/>
  <c r="AC76" i="2"/>
  <c r="AC77" i="2"/>
  <c r="AC78" i="2"/>
  <c r="AC79" i="2"/>
  <c r="AC80" i="2"/>
  <c r="AC81" i="2"/>
  <c r="AC82" i="2"/>
  <c r="AC83" i="2"/>
  <c r="AC84" i="2"/>
  <c r="AC85" i="2"/>
  <c r="AC86" i="2"/>
  <c r="AC87" i="2"/>
  <c r="AC88" i="2"/>
  <c r="AC89" i="2"/>
  <c r="AC90" i="2"/>
  <c r="AC91" i="2"/>
  <c r="AC92" i="2"/>
  <c r="AC93" i="2"/>
  <c r="AC94" i="2"/>
  <c r="AC95" i="2"/>
  <c r="AC96" i="2"/>
  <c r="AC97" i="2"/>
  <c r="AC98" i="2"/>
  <c r="AC99" i="2"/>
  <c r="AC100" i="2"/>
  <c r="AC101" i="2"/>
  <c r="AC102" i="2"/>
  <c r="AC103" i="2"/>
  <c r="AC104" i="2"/>
  <c r="AC105" i="2"/>
  <c r="AC106" i="2"/>
  <c r="AC107" i="2"/>
  <c r="AC108" i="2"/>
  <c r="AC109" i="2"/>
  <c r="AC110" i="2"/>
  <c r="AC111" i="2"/>
  <c r="AC112" i="2"/>
  <c r="AC113" i="2"/>
  <c r="AC114" i="2"/>
  <c r="AC115" i="2"/>
  <c r="AC116" i="2"/>
  <c r="AC117" i="2"/>
  <c r="AC118" i="2"/>
  <c r="AC119" i="2"/>
  <c r="AC120" i="2"/>
  <c r="AC121" i="2"/>
  <c r="AC122" i="2"/>
  <c r="AC123" i="2"/>
  <c r="AC124" i="2"/>
  <c r="AC125" i="2"/>
  <c r="AC126" i="2"/>
  <c r="AC127" i="2"/>
  <c r="AC128" i="2"/>
  <c r="AC129" i="2"/>
  <c r="AC130" i="2"/>
  <c r="AC131" i="2"/>
  <c r="AC132" i="2"/>
  <c r="AC133" i="2"/>
  <c r="AC134" i="2"/>
  <c r="AC135" i="2"/>
  <c r="AC136" i="2"/>
  <c r="AC137" i="2"/>
  <c r="AC138" i="2"/>
  <c r="AC139" i="2"/>
  <c r="AC140" i="2"/>
  <c r="AC141" i="2"/>
  <c r="AC142" i="2"/>
  <c r="AC143" i="2"/>
  <c r="AC144" i="2"/>
  <c r="AC145" i="2"/>
  <c r="AC146" i="2"/>
  <c r="AC147" i="2"/>
  <c r="AC148" i="2"/>
  <c r="AC149" i="2"/>
  <c r="AC150" i="2"/>
  <c r="AC151" i="2"/>
  <c r="AC152" i="2"/>
  <c r="AC153" i="2"/>
  <c r="AC154" i="2"/>
  <c r="AC155" i="2"/>
  <c r="AC156" i="2"/>
  <c r="AC157" i="2"/>
  <c r="AC158" i="2"/>
  <c r="AC159" i="2"/>
  <c r="AC160" i="2"/>
  <c r="AC161" i="2"/>
  <c r="AC162" i="2"/>
  <c r="AC163" i="2"/>
  <c r="AC164" i="2"/>
  <c r="AC165" i="2"/>
  <c r="AC166" i="2"/>
  <c r="AC167" i="2"/>
  <c r="AC168" i="2"/>
  <c r="AC169" i="2"/>
  <c r="AC170" i="2"/>
  <c r="AC171" i="2"/>
  <c r="AC172" i="2"/>
  <c r="AC173" i="2"/>
  <c r="AC174" i="2"/>
  <c r="AC175" i="2"/>
  <c r="AC176" i="2"/>
  <c r="AC177" i="2"/>
  <c r="AC178" i="2"/>
  <c r="AC179" i="2"/>
  <c r="AC180" i="2"/>
  <c r="AC181" i="2"/>
  <c r="AC182" i="2"/>
  <c r="AC183" i="2"/>
  <c r="AC184" i="2"/>
  <c r="AC185" i="2"/>
  <c r="AC186" i="2"/>
  <c r="AC187" i="2"/>
  <c r="AC188" i="2"/>
  <c r="AC189" i="2"/>
  <c r="AC190" i="2"/>
  <c r="AC191" i="2"/>
  <c r="AC192" i="2"/>
  <c r="AC193" i="2"/>
  <c r="AC194" i="2"/>
  <c r="AC195" i="2"/>
  <c r="AC196" i="2"/>
  <c r="AC197" i="2"/>
  <c r="AC198" i="2"/>
  <c r="AC199" i="2"/>
  <c r="AC200" i="2"/>
  <c r="AC201" i="2"/>
  <c r="AC202" i="2"/>
  <c r="AC203" i="2"/>
  <c r="AC204" i="2"/>
  <c r="AC205" i="2"/>
  <c r="AC206" i="2"/>
  <c r="AC207" i="2"/>
  <c r="AC208" i="2"/>
  <c r="AC209" i="2"/>
  <c r="AC210" i="2"/>
  <c r="AC211" i="2"/>
  <c r="AC212" i="2"/>
  <c r="AC213" i="2"/>
  <c r="AC214" i="2"/>
  <c r="AC215" i="2"/>
  <c r="AC216" i="2"/>
  <c r="AC217" i="2"/>
  <c r="AC218" i="2"/>
  <c r="AC219" i="2"/>
  <c r="AC220" i="2"/>
  <c r="AC221" i="2"/>
  <c r="AC222" i="2"/>
  <c r="AC223" i="2"/>
  <c r="AC224" i="2"/>
  <c r="AC225" i="2"/>
  <c r="AC226" i="2"/>
  <c r="AC227" i="2"/>
  <c r="AC228" i="2"/>
  <c r="AC229" i="2"/>
  <c r="AC230" i="2"/>
  <c r="AC231" i="2"/>
  <c r="AC232" i="2"/>
  <c r="AC233" i="2"/>
  <c r="AC234" i="2"/>
  <c r="AC235" i="2"/>
  <c r="AC236" i="2"/>
  <c r="AC237" i="2"/>
  <c r="AC238" i="2"/>
  <c r="AC239" i="2"/>
  <c r="AC240" i="2"/>
  <c r="AC241" i="2"/>
  <c r="AC242" i="2"/>
  <c r="AC243" i="2"/>
  <c r="AC244" i="2"/>
  <c r="AC245" i="2"/>
  <c r="AC246" i="2"/>
  <c r="AC247" i="2"/>
  <c r="AC248" i="2"/>
  <c r="AC249" i="2"/>
  <c r="AC250" i="2"/>
  <c r="AC251" i="2"/>
  <c r="AC252" i="2"/>
  <c r="AC253" i="2"/>
  <c r="AC254" i="2"/>
  <c r="AC255" i="2"/>
  <c r="AC256" i="2"/>
  <c r="AC257" i="2"/>
  <c r="AC258" i="2"/>
  <c r="AC259" i="2"/>
  <c r="AC260" i="2"/>
  <c r="AC261" i="2"/>
  <c r="AC262" i="2"/>
  <c r="AC263" i="2"/>
  <c r="AC264" i="2"/>
  <c r="AC265" i="2"/>
  <c r="AC266" i="2"/>
  <c r="AC267" i="2"/>
  <c r="AC268" i="2"/>
  <c r="AC269" i="2"/>
  <c r="AC270" i="2"/>
  <c r="AC271" i="2"/>
  <c r="AC272" i="2"/>
  <c r="AC273" i="2"/>
  <c r="AC274" i="2"/>
  <c r="AC275" i="2"/>
  <c r="AC276" i="2"/>
  <c r="AC277" i="2"/>
  <c r="AC278" i="2"/>
  <c r="AC279" i="2"/>
  <c r="AC280" i="2"/>
  <c r="AC281" i="2"/>
  <c r="AC282" i="2"/>
  <c r="AC283" i="2"/>
  <c r="AC284" i="2"/>
  <c r="AC285" i="2"/>
  <c r="AC286" i="2"/>
  <c r="AC287" i="2"/>
  <c r="AC288" i="2"/>
  <c r="AC289" i="2"/>
  <c r="AC290" i="2"/>
  <c r="AC291" i="2"/>
  <c r="AC292" i="2"/>
  <c r="AC293" i="2"/>
  <c r="AC294" i="2"/>
  <c r="AC295" i="2"/>
  <c r="AC296" i="2"/>
  <c r="AC297" i="2"/>
  <c r="AC298" i="2"/>
  <c r="AC299" i="2"/>
  <c r="AC300" i="2"/>
  <c r="AC301" i="2"/>
  <c r="AC302" i="2"/>
  <c r="AC303" i="2"/>
  <c r="AC304" i="2"/>
  <c r="AC305" i="2"/>
  <c r="AC306" i="2"/>
  <c r="AC307" i="2"/>
  <c r="AC308" i="2"/>
  <c r="AC309" i="2"/>
  <c r="AC310" i="2"/>
  <c r="AC311" i="2"/>
  <c r="AC312" i="2"/>
  <c r="AC313" i="2"/>
  <c r="AC314" i="2"/>
  <c r="AC315" i="2"/>
  <c r="AC316" i="2"/>
  <c r="AC317" i="2"/>
  <c r="AC318" i="2"/>
  <c r="AC319" i="2"/>
  <c r="AC320" i="2"/>
  <c r="AC321" i="2"/>
  <c r="AC322" i="2"/>
  <c r="AC323" i="2"/>
  <c r="AC324" i="2"/>
  <c r="AC325" i="2"/>
  <c r="AC326" i="2"/>
  <c r="AC327" i="2"/>
  <c r="AC328" i="2"/>
  <c r="AC329" i="2"/>
  <c r="AC330" i="2"/>
  <c r="AC331" i="2"/>
  <c r="AC332" i="2"/>
  <c r="AC333" i="2"/>
  <c r="AC334" i="2"/>
  <c r="AC335" i="2"/>
  <c r="AC336" i="2"/>
  <c r="AC337" i="2"/>
  <c r="AC338" i="2"/>
  <c r="AC339" i="2"/>
  <c r="AC340" i="2"/>
  <c r="AC341" i="2"/>
  <c r="AC342" i="2"/>
  <c r="AC343" i="2"/>
  <c r="AC344" i="2"/>
  <c r="AC345" i="2"/>
  <c r="AC346" i="2"/>
  <c r="AC347" i="2"/>
  <c r="AC348" i="2"/>
  <c r="AC349" i="2"/>
  <c r="AC350" i="2"/>
  <c r="AC351" i="2"/>
  <c r="AC352" i="2"/>
  <c r="AC353" i="2"/>
  <c r="AC354" i="2"/>
  <c r="AC355" i="2"/>
  <c r="AC356" i="2"/>
  <c r="AC357" i="2"/>
  <c r="AC358" i="2"/>
  <c r="AC359" i="2"/>
  <c r="AC360" i="2"/>
  <c r="AC361" i="2"/>
  <c r="AC362" i="2"/>
  <c r="AC363" i="2"/>
  <c r="AC364" i="2"/>
  <c r="AC365" i="2"/>
  <c r="AC366" i="2"/>
  <c r="AC367" i="2"/>
  <c r="AC368" i="2"/>
  <c r="AC369" i="2"/>
  <c r="AC370" i="2"/>
  <c r="AC371" i="2"/>
  <c r="AC372" i="2"/>
  <c r="AC373" i="2"/>
  <c r="AC374" i="2"/>
  <c r="AC375" i="2"/>
  <c r="AC376" i="2"/>
  <c r="AC377" i="2"/>
  <c r="AC378" i="2"/>
  <c r="AC379" i="2"/>
  <c r="AC380" i="2"/>
  <c r="AC381" i="2"/>
  <c r="AC382" i="2"/>
  <c r="AC6" i="2"/>
  <c r="AF14" i="2"/>
  <c r="AF6" i="2"/>
  <c r="AF7" i="2"/>
  <c r="D25" i="6" l="1"/>
  <c r="E25" i="6" s="1"/>
  <c r="E40" i="6"/>
  <c r="D18" i="6"/>
  <c r="D17" i="6"/>
  <c r="D26" i="6"/>
  <c r="D30" i="6"/>
  <c r="D35" i="6"/>
  <c r="AF8" i="2"/>
  <c r="AF9" i="2"/>
  <c r="AF10" i="2"/>
  <c r="AF11" i="2"/>
  <c r="AF12" i="2"/>
  <c r="AF13" i="2"/>
  <c r="AF15" i="2"/>
  <c r="AF16" i="2"/>
  <c r="AF17" i="2"/>
  <c r="AF18" i="2"/>
  <c r="AF19" i="2"/>
  <c r="AF20" i="2"/>
  <c r="AF21" i="2"/>
  <c r="AF22" i="2"/>
  <c r="AF23" i="2"/>
  <c r="AF24" i="2"/>
  <c r="AF25" i="2"/>
  <c r="AF26" i="2"/>
  <c r="AF27" i="2"/>
  <c r="AF28" i="2"/>
  <c r="AF29" i="2"/>
  <c r="AF30" i="2"/>
  <c r="AF31" i="2"/>
  <c r="AF32" i="2"/>
  <c r="AF33" i="2"/>
  <c r="AF34" i="2"/>
  <c r="AF35" i="2"/>
  <c r="AF36" i="2"/>
  <c r="AF37" i="2"/>
  <c r="AF38" i="2"/>
  <c r="AF39" i="2"/>
  <c r="AF40" i="2"/>
  <c r="AF41" i="2"/>
  <c r="AF42" i="2"/>
  <c r="AF43" i="2"/>
  <c r="AF44" i="2"/>
  <c r="AF45" i="2"/>
  <c r="AF46" i="2"/>
  <c r="AF47" i="2"/>
  <c r="AF48" i="2"/>
  <c r="AF49" i="2"/>
  <c r="AF50" i="2"/>
  <c r="AF51" i="2"/>
  <c r="AF52" i="2"/>
  <c r="AF53" i="2"/>
  <c r="AF54" i="2"/>
  <c r="AF55" i="2"/>
  <c r="AF56" i="2"/>
  <c r="AF57" i="2"/>
  <c r="AF58" i="2"/>
  <c r="AF59" i="2"/>
  <c r="AF60" i="2"/>
  <c r="AF61" i="2"/>
  <c r="AF62" i="2"/>
  <c r="AF63" i="2"/>
  <c r="AF64" i="2"/>
  <c r="AF65" i="2"/>
  <c r="AF66" i="2"/>
  <c r="AF67" i="2"/>
  <c r="AF68" i="2"/>
  <c r="AF69" i="2"/>
  <c r="AF70" i="2"/>
  <c r="AF71" i="2"/>
  <c r="AF72" i="2"/>
  <c r="AF73" i="2"/>
  <c r="AF74" i="2"/>
  <c r="AF75" i="2"/>
  <c r="AF76" i="2"/>
  <c r="AF77" i="2"/>
  <c r="AF78" i="2"/>
  <c r="AF79" i="2"/>
  <c r="AF80" i="2"/>
  <c r="AF81" i="2"/>
  <c r="AF82" i="2"/>
  <c r="AF83" i="2"/>
  <c r="AF84" i="2"/>
  <c r="AF85" i="2"/>
  <c r="AF86" i="2"/>
  <c r="AF87" i="2"/>
  <c r="AF88" i="2"/>
  <c r="AF89" i="2"/>
  <c r="AF90" i="2"/>
  <c r="AF91" i="2"/>
  <c r="AF92" i="2"/>
  <c r="AF93" i="2"/>
  <c r="AF94" i="2"/>
  <c r="AF95" i="2"/>
  <c r="AF96" i="2"/>
  <c r="AF97" i="2"/>
  <c r="AF98" i="2"/>
  <c r="AF99" i="2"/>
  <c r="AF100" i="2"/>
  <c r="AF101" i="2"/>
  <c r="AF102" i="2"/>
  <c r="AF103" i="2"/>
  <c r="AF104" i="2"/>
  <c r="AF105" i="2"/>
  <c r="AF106" i="2"/>
  <c r="AF107" i="2"/>
  <c r="AF108" i="2"/>
  <c r="AF109" i="2"/>
  <c r="AF110" i="2"/>
  <c r="AF111" i="2"/>
  <c r="AF112" i="2"/>
  <c r="AF113" i="2"/>
  <c r="AF114" i="2"/>
  <c r="AF115" i="2"/>
  <c r="AF116" i="2"/>
  <c r="AF117" i="2"/>
  <c r="AF118" i="2"/>
  <c r="AF119" i="2"/>
  <c r="AF120" i="2"/>
  <c r="AF121" i="2"/>
  <c r="AF122" i="2"/>
  <c r="AF123" i="2"/>
  <c r="AF124" i="2"/>
  <c r="AF125" i="2"/>
  <c r="AF126" i="2"/>
  <c r="AF127" i="2"/>
  <c r="AF128" i="2"/>
  <c r="AF129" i="2"/>
  <c r="AF130" i="2"/>
  <c r="AF131" i="2"/>
  <c r="AF132" i="2"/>
  <c r="AF133" i="2"/>
  <c r="AF134" i="2"/>
  <c r="AF135" i="2"/>
  <c r="AF136" i="2"/>
  <c r="AF137" i="2"/>
  <c r="AF138" i="2"/>
  <c r="AF139" i="2"/>
  <c r="AF140" i="2"/>
  <c r="AF141" i="2"/>
  <c r="AF142" i="2"/>
  <c r="AF143" i="2"/>
  <c r="AF144" i="2"/>
  <c r="AF145" i="2"/>
  <c r="AF146" i="2"/>
  <c r="AF147" i="2"/>
  <c r="AF148" i="2"/>
  <c r="AF149" i="2"/>
  <c r="AF150" i="2"/>
  <c r="AF151" i="2"/>
  <c r="AF152" i="2"/>
  <c r="AF153" i="2"/>
  <c r="AF154" i="2"/>
  <c r="AF155" i="2"/>
  <c r="AF156" i="2"/>
  <c r="AF157" i="2"/>
  <c r="AF158" i="2"/>
  <c r="AF159" i="2"/>
  <c r="AF160" i="2"/>
  <c r="AF161" i="2"/>
  <c r="AF162" i="2"/>
  <c r="AF163" i="2"/>
  <c r="AF164" i="2"/>
  <c r="AF165" i="2"/>
  <c r="AF166" i="2"/>
  <c r="AF167" i="2"/>
  <c r="AF168" i="2"/>
  <c r="AF169" i="2"/>
  <c r="AF170" i="2"/>
  <c r="AF171" i="2"/>
  <c r="AF172" i="2"/>
  <c r="AF173" i="2"/>
  <c r="AF174" i="2"/>
  <c r="AF175" i="2"/>
  <c r="AF176" i="2"/>
  <c r="AF177" i="2"/>
  <c r="AF178" i="2"/>
  <c r="AF179" i="2"/>
  <c r="AF180" i="2"/>
  <c r="AF181" i="2"/>
  <c r="AF182" i="2"/>
  <c r="AF183" i="2"/>
  <c r="AF184" i="2"/>
  <c r="AF185" i="2"/>
  <c r="AF186" i="2"/>
  <c r="AF187" i="2"/>
  <c r="AF188" i="2"/>
  <c r="AF189" i="2"/>
  <c r="AF190" i="2"/>
  <c r="AF191" i="2"/>
  <c r="AF192" i="2"/>
  <c r="AF193" i="2"/>
  <c r="AF194" i="2"/>
  <c r="AF195" i="2"/>
  <c r="AF196" i="2"/>
  <c r="AF197" i="2"/>
  <c r="AF198" i="2"/>
  <c r="AF199" i="2"/>
  <c r="AF200" i="2"/>
  <c r="AF201" i="2"/>
  <c r="AF202" i="2"/>
  <c r="AF203" i="2"/>
  <c r="AF204" i="2"/>
  <c r="AF205" i="2"/>
  <c r="AF206" i="2"/>
  <c r="AF207" i="2"/>
  <c r="AF208" i="2"/>
  <c r="AF209" i="2"/>
  <c r="AF210" i="2"/>
  <c r="AF211" i="2"/>
  <c r="AF212" i="2"/>
  <c r="AF213" i="2"/>
  <c r="AF214" i="2"/>
  <c r="AF215" i="2"/>
  <c r="AF216" i="2"/>
  <c r="AF217" i="2"/>
  <c r="AF218" i="2"/>
  <c r="AF219" i="2"/>
  <c r="AF220" i="2"/>
  <c r="AF221" i="2"/>
  <c r="AF222" i="2"/>
  <c r="AF223" i="2"/>
  <c r="AF224" i="2"/>
  <c r="AF225" i="2"/>
  <c r="AF226" i="2"/>
  <c r="AF227" i="2"/>
  <c r="AF228" i="2"/>
  <c r="AF229" i="2"/>
  <c r="AF230" i="2"/>
  <c r="AF231" i="2"/>
  <c r="AF232" i="2"/>
  <c r="AF233" i="2"/>
  <c r="AF234" i="2"/>
  <c r="AF235" i="2"/>
  <c r="AF236" i="2"/>
  <c r="AF237" i="2"/>
  <c r="AF238" i="2"/>
  <c r="AF239" i="2"/>
  <c r="AF240" i="2"/>
  <c r="AF241" i="2"/>
  <c r="AF242" i="2"/>
  <c r="AF243" i="2"/>
  <c r="AF244" i="2"/>
  <c r="AF245" i="2"/>
  <c r="AF246" i="2"/>
  <c r="AF247" i="2"/>
  <c r="AF248" i="2"/>
  <c r="AF249" i="2"/>
  <c r="AF250" i="2"/>
  <c r="AF251" i="2"/>
  <c r="AF252" i="2"/>
  <c r="AF253" i="2"/>
  <c r="AF254" i="2"/>
  <c r="AF255" i="2"/>
  <c r="AF256" i="2"/>
  <c r="AF257" i="2"/>
  <c r="AF258" i="2"/>
  <c r="AF259" i="2"/>
  <c r="AF260" i="2"/>
  <c r="AF261" i="2"/>
  <c r="AF262" i="2"/>
  <c r="AF263" i="2"/>
  <c r="AF264" i="2"/>
  <c r="AF265" i="2"/>
  <c r="AF266" i="2"/>
  <c r="AF267" i="2"/>
  <c r="AF268" i="2"/>
  <c r="AF269" i="2"/>
  <c r="AF270" i="2"/>
  <c r="AF271" i="2"/>
  <c r="AF272" i="2"/>
  <c r="AF273" i="2"/>
  <c r="AF274" i="2"/>
  <c r="AF275" i="2"/>
  <c r="AF276" i="2"/>
  <c r="AF277" i="2"/>
  <c r="AF278" i="2"/>
  <c r="AF279" i="2"/>
  <c r="AF280" i="2"/>
  <c r="AF281" i="2"/>
  <c r="AF282" i="2"/>
  <c r="AF283" i="2"/>
  <c r="AF284" i="2"/>
  <c r="AF285" i="2"/>
  <c r="AF286" i="2"/>
  <c r="AF287" i="2"/>
  <c r="AF288" i="2"/>
  <c r="AF289" i="2"/>
  <c r="AF290" i="2"/>
  <c r="AF291" i="2"/>
  <c r="AF292" i="2"/>
  <c r="AF293" i="2"/>
  <c r="AF294" i="2"/>
  <c r="AF295" i="2"/>
  <c r="AF296" i="2"/>
  <c r="AF297" i="2"/>
  <c r="AF298" i="2"/>
  <c r="AF299" i="2"/>
  <c r="AF300" i="2"/>
  <c r="AF301" i="2"/>
  <c r="AF302" i="2"/>
  <c r="AF303" i="2"/>
  <c r="AF304" i="2"/>
  <c r="AF305" i="2"/>
  <c r="AF306" i="2"/>
  <c r="AF307" i="2"/>
  <c r="AF308" i="2"/>
  <c r="AF309" i="2"/>
  <c r="AF310" i="2"/>
  <c r="AF311" i="2"/>
  <c r="AF312" i="2"/>
  <c r="AF313" i="2"/>
  <c r="AF314" i="2"/>
  <c r="AF315" i="2"/>
  <c r="AF316" i="2"/>
  <c r="AF317" i="2"/>
  <c r="AF318" i="2"/>
  <c r="AF319" i="2"/>
  <c r="AF320" i="2"/>
  <c r="AF321" i="2"/>
  <c r="AF322" i="2"/>
  <c r="AF323" i="2"/>
  <c r="AF324" i="2"/>
  <c r="AF325" i="2"/>
  <c r="AF326" i="2"/>
  <c r="AF327" i="2"/>
  <c r="AF328" i="2"/>
  <c r="AF329" i="2"/>
  <c r="AF330" i="2"/>
  <c r="AF331" i="2"/>
  <c r="AF332" i="2"/>
  <c r="AF333" i="2"/>
  <c r="AF334" i="2"/>
  <c r="AF335" i="2"/>
  <c r="AF336" i="2"/>
  <c r="AF337" i="2"/>
  <c r="AF338" i="2"/>
  <c r="AF339" i="2"/>
  <c r="AF340" i="2"/>
  <c r="AF341" i="2"/>
  <c r="AF342" i="2"/>
  <c r="AF343" i="2"/>
  <c r="AF344" i="2"/>
  <c r="AF345" i="2"/>
  <c r="AF346" i="2"/>
  <c r="AF347" i="2"/>
  <c r="AF348" i="2"/>
  <c r="AF349" i="2"/>
  <c r="AF350" i="2"/>
  <c r="AF351" i="2"/>
  <c r="AF352" i="2"/>
  <c r="AF353" i="2"/>
  <c r="AF354" i="2"/>
  <c r="AF355" i="2"/>
  <c r="AF356" i="2"/>
  <c r="AF357" i="2"/>
  <c r="AF358" i="2"/>
  <c r="AF359" i="2"/>
  <c r="AF360" i="2"/>
  <c r="AF361" i="2"/>
  <c r="AF362" i="2"/>
  <c r="AF363" i="2"/>
  <c r="AF364" i="2"/>
  <c r="AF365" i="2"/>
  <c r="AF366" i="2"/>
  <c r="AF367" i="2"/>
  <c r="AF368" i="2"/>
  <c r="AF369" i="2"/>
  <c r="AF370" i="2"/>
  <c r="AF371" i="2"/>
  <c r="AF372" i="2"/>
  <c r="AF373" i="2"/>
  <c r="AF374" i="2"/>
  <c r="AF375" i="2"/>
  <c r="AF376" i="2"/>
  <c r="AF377" i="2"/>
  <c r="AF378" i="2"/>
  <c r="AF379" i="2"/>
  <c r="AF380" i="2"/>
  <c r="AF381" i="2"/>
  <c r="AF382" i="2"/>
  <c r="D10" i="6"/>
  <c r="D9" i="6"/>
  <c r="T14" i="2"/>
  <c r="M6" i="2"/>
  <c r="D7" i="6" l="1"/>
  <c r="E35" i="6" s="1"/>
  <c r="E36" i="6"/>
  <c r="D12" i="6"/>
  <c r="F91" i="1"/>
  <c r="F87" i="1" l="1"/>
  <c r="F89" i="1"/>
  <c r="F90" i="1"/>
  <c r="F93" i="1"/>
  <c r="F94" i="1"/>
  <c r="F95" i="1"/>
  <c r="F96" i="1"/>
  <c r="F92" i="1"/>
  <c r="F88" i="1"/>
  <c r="F97" i="1"/>
  <c r="M7" i="2"/>
  <c r="N7" i="2" s="1"/>
  <c r="M8" i="2"/>
  <c r="N8" i="2" s="1"/>
  <c r="M9" i="2"/>
  <c r="N9" i="2" s="1"/>
  <c r="M10" i="2"/>
  <c r="N10" i="2" s="1"/>
  <c r="M11" i="2"/>
  <c r="N11" i="2" s="1"/>
  <c r="M12" i="2"/>
  <c r="N12" i="2" s="1"/>
  <c r="M13" i="2"/>
  <c r="N13" i="2" s="1"/>
  <c r="M14" i="2"/>
  <c r="N14" i="2" s="1"/>
  <c r="M15" i="2"/>
  <c r="N15" i="2" s="1"/>
  <c r="M16" i="2"/>
  <c r="N16" i="2" s="1"/>
  <c r="M17" i="2"/>
  <c r="N17" i="2" s="1"/>
  <c r="M301" i="2"/>
  <c r="N301" i="2" s="1"/>
  <c r="M18" i="2"/>
  <c r="N18" i="2" s="1"/>
  <c r="M19" i="2"/>
  <c r="N19" i="2" s="1"/>
  <c r="M20" i="2"/>
  <c r="N20" i="2" s="1"/>
  <c r="M21" i="2"/>
  <c r="N21" i="2" s="1"/>
  <c r="M22" i="2"/>
  <c r="N22" i="2" s="1"/>
  <c r="M23" i="2"/>
  <c r="N23" i="2" s="1"/>
  <c r="M24" i="2"/>
  <c r="N24" i="2" s="1"/>
  <c r="M25" i="2"/>
  <c r="N25" i="2" s="1"/>
  <c r="M26" i="2"/>
  <c r="N26" i="2" s="1"/>
  <c r="M27" i="2"/>
  <c r="N27" i="2" s="1"/>
  <c r="M28" i="2"/>
  <c r="N28" i="2" s="1"/>
  <c r="M29" i="2"/>
  <c r="N29" i="2" s="1"/>
  <c r="M30" i="2"/>
  <c r="N30" i="2" s="1"/>
  <c r="M31" i="2"/>
  <c r="N31" i="2" s="1"/>
  <c r="M32" i="2"/>
  <c r="N32" i="2" s="1"/>
  <c r="M33" i="2"/>
  <c r="N33" i="2" s="1"/>
  <c r="M34" i="2"/>
  <c r="N34" i="2" s="1"/>
  <c r="M62" i="2"/>
  <c r="N62" i="2" s="1"/>
  <c r="M65" i="2"/>
  <c r="N65" i="2" s="1"/>
  <c r="M35" i="2"/>
  <c r="N35" i="2" s="1"/>
  <c r="M36" i="2"/>
  <c r="N36" i="2" s="1"/>
  <c r="M39" i="2"/>
  <c r="N39" i="2" s="1"/>
  <c r="M37" i="2"/>
  <c r="N37" i="2" s="1"/>
  <c r="M38" i="2"/>
  <c r="N38" i="2" s="1"/>
  <c r="M40" i="2"/>
  <c r="N40" i="2" s="1"/>
  <c r="M41" i="2"/>
  <c r="N41" i="2" s="1"/>
  <c r="M42" i="2"/>
  <c r="N42" i="2" s="1"/>
  <c r="M43" i="2"/>
  <c r="N43" i="2" s="1"/>
  <c r="M44" i="2"/>
  <c r="N44" i="2" s="1"/>
  <c r="M45" i="2"/>
  <c r="N45" i="2" s="1"/>
  <c r="M46" i="2"/>
  <c r="N46" i="2" s="1"/>
  <c r="M47" i="2"/>
  <c r="N47" i="2" s="1"/>
  <c r="M48" i="2"/>
  <c r="N48" i="2" s="1"/>
  <c r="M49" i="2"/>
  <c r="N49" i="2" s="1"/>
  <c r="M50" i="2"/>
  <c r="N50" i="2" s="1"/>
  <c r="M51" i="2"/>
  <c r="N51" i="2" s="1"/>
  <c r="M52" i="2"/>
  <c r="N52" i="2" s="1"/>
  <c r="M53" i="2"/>
  <c r="N53" i="2" s="1"/>
  <c r="M54" i="2"/>
  <c r="N54" i="2" s="1"/>
  <c r="M55" i="2"/>
  <c r="N55" i="2" s="1"/>
  <c r="M56" i="2"/>
  <c r="N56" i="2" s="1"/>
  <c r="M60" i="2"/>
  <c r="N60" i="2" s="1"/>
  <c r="M64" i="2"/>
  <c r="N64" i="2" s="1"/>
  <c r="M57" i="2"/>
  <c r="N57" i="2" s="1"/>
  <c r="M58" i="2"/>
  <c r="N58" i="2" s="1"/>
  <c r="M59" i="2"/>
  <c r="N59" i="2" s="1"/>
  <c r="M61" i="2"/>
  <c r="N61" i="2" s="1"/>
  <c r="M63" i="2"/>
  <c r="N63" i="2" s="1"/>
  <c r="M66" i="2"/>
  <c r="N66" i="2" s="1"/>
  <c r="M67" i="2"/>
  <c r="N67" i="2" s="1"/>
  <c r="M68" i="2"/>
  <c r="N68" i="2" s="1"/>
  <c r="M69" i="2"/>
  <c r="N69" i="2" s="1"/>
  <c r="M70" i="2"/>
  <c r="N70" i="2" s="1"/>
  <c r="M71" i="2"/>
  <c r="N71" i="2" s="1"/>
  <c r="M72" i="2"/>
  <c r="N72" i="2" s="1"/>
  <c r="M73" i="2"/>
  <c r="N73" i="2" s="1"/>
  <c r="M74" i="2"/>
  <c r="N74" i="2" s="1"/>
  <c r="M75" i="2"/>
  <c r="N75" i="2" s="1"/>
  <c r="M76" i="2"/>
  <c r="N76" i="2" s="1"/>
  <c r="M78" i="2"/>
  <c r="N78" i="2" s="1"/>
  <c r="M77" i="2"/>
  <c r="N77" i="2" s="1"/>
  <c r="M79" i="2"/>
  <c r="N79" i="2" s="1"/>
  <c r="M80" i="2"/>
  <c r="N80" i="2" s="1"/>
  <c r="M81" i="2"/>
  <c r="N81" i="2" s="1"/>
  <c r="M82" i="2"/>
  <c r="N82" i="2" s="1"/>
  <c r="M83" i="2"/>
  <c r="N83" i="2" s="1"/>
  <c r="M84" i="2"/>
  <c r="N84" i="2" s="1"/>
  <c r="M85" i="2"/>
  <c r="N85" i="2" s="1"/>
  <c r="M86" i="2"/>
  <c r="N86" i="2" s="1"/>
  <c r="M87" i="2"/>
  <c r="N87" i="2" s="1"/>
  <c r="M88" i="2"/>
  <c r="N88" i="2" s="1"/>
  <c r="M89" i="2"/>
  <c r="N89" i="2" s="1"/>
  <c r="M90" i="2"/>
  <c r="N90" i="2" s="1"/>
  <c r="M91" i="2"/>
  <c r="N91" i="2" s="1"/>
  <c r="M313" i="2"/>
  <c r="N313" i="2" s="1"/>
  <c r="M314" i="2"/>
  <c r="N314" i="2" s="1"/>
  <c r="M315" i="2"/>
  <c r="N315" i="2" s="1"/>
  <c r="M92" i="2"/>
  <c r="N92" i="2" s="1"/>
  <c r="M93" i="2"/>
  <c r="N93" i="2" s="1"/>
  <c r="M94" i="2"/>
  <c r="N94" i="2" s="1"/>
  <c r="M95" i="2"/>
  <c r="N95" i="2" s="1"/>
  <c r="M96" i="2"/>
  <c r="N96" i="2" s="1"/>
  <c r="M97" i="2"/>
  <c r="N97" i="2" s="1"/>
  <c r="M98" i="2"/>
  <c r="N98" i="2" s="1"/>
  <c r="M99" i="2"/>
  <c r="N99" i="2" s="1"/>
  <c r="M100" i="2"/>
  <c r="N100" i="2" s="1"/>
  <c r="M101" i="2"/>
  <c r="N101" i="2" s="1"/>
  <c r="M102" i="2"/>
  <c r="N102" i="2" s="1"/>
  <c r="M103" i="2"/>
  <c r="N103" i="2" s="1"/>
  <c r="M104" i="2"/>
  <c r="N104" i="2" s="1"/>
  <c r="M105" i="2"/>
  <c r="N105" i="2" s="1"/>
  <c r="M106" i="2"/>
  <c r="N106" i="2" s="1"/>
  <c r="M107" i="2"/>
  <c r="N107" i="2" s="1"/>
  <c r="M108" i="2"/>
  <c r="N108" i="2" s="1"/>
  <c r="M109" i="2"/>
  <c r="N109" i="2" s="1"/>
  <c r="M321" i="2"/>
  <c r="N321" i="2" s="1"/>
  <c r="M110" i="2"/>
  <c r="N110" i="2" s="1"/>
  <c r="M111" i="2"/>
  <c r="N111" i="2" s="1"/>
  <c r="M322" i="2"/>
  <c r="N322" i="2" s="1"/>
  <c r="M323" i="2"/>
  <c r="N323" i="2" s="1"/>
  <c r="M112" i="2"/>
  <c r="N112" i="2" s="1"/>
  <c r="M113" i="2"/>
  <c r="N113" i="2" s="1"/>
  <c r="M114" i="2"/>
  <c r="N114" i="2" s="1"/>
  <c r="M115" i="2"/>
  <c r="N115" i="2" s="1"/>
  <c r="M116" i="2"/>
  <c r="N116" i="2" s="1"/>
  <c r="M117" i="2"/>
  <c r="N117" i="2" s="1"/>
  <c r="M118" i="2"/>
  <c r="N118" i="2" s="1"/>
  <c r="M119" i="2"/>
  <c r="N119" i="2" s="1"/>
  <c r="M120" i="2"/>
  <c r="N120" i="2" s="1"/>
  <c r="M121" i="2"/>
  <c r="N121" i="2" s="1"/>
  <c r="M122" i="2"/>
  <c r="N122" i="2" s="1"/>
  <c r="M123" i="2"/>
  <c r="N123" i="2" s="1"/>
  <c r="M124" i="2"/>
  <c r="N124" i="2" s="1"/>
  <c r="M125" i="2"/>
  <c r="N125" i="2" s="1"/>
  <c r="M126" i="2"/>
  <c r="N126" i="2" s="1"/>
  <c r="M127" i="2"/>
  <c r="N127" i="2" s="1"/>
  <c r="M128" i="2"/>
  <c r="N128" i="2" s="1"/>
  <c r="M129" i="2"/>
  <c r="N129" i="2" s="1"/>
  <c r="M130" i="2"/>
  <c r="N130" i="2" s="1"/>
  <c r="M131" i="2"/>
  <c r="N131" i="2" s="1"/>
  <c r="M134" i="2"/>
  <c r="N134" i="2" s="1"/>
  <c r="M133" i="2"/>
  <c r="N133" i="2" s="1"/>
  <c r="M132" i="2"/>
  <c r="N132" i="2" s="1"/>
  <c r="M135" i="2"/>
  <c r="N135" i="2" s="1"/>
  <c r="M136" i="2"/>
  <c r="N136" i="2" s="1"/>
  <c r="M137" i="2"/>
  <c r="N137" i="2" s="1"/>
  <c r="M138" i="2"/>
  <c r="N138" i="2" s="1"/>
  <c r="M139" i="2"/>
  <c r="N139" i="2" s="1"/>
  <c r="M140" i="2"/>
  <c r="N140" i="2" s="1"/>
  <c r="M141" i="2"/>
  <c r="N141" i="2" s="1"/>
  <c r="M142" i="2"/>
  <c r="N142" i="2" s="1"/>
  <c r="M143" i="2"/>
  <c r="N143" i="2" s="1"/>
  <c r="M144" i="2"/>
  <c r="N144" i="2" s="1"/>
  <c r="M145" i="2"/>
  <c r="N145" i="2" s="1"/>
  <c r="M146" i="2"/>
  <c r="N146" i="2" s="1"/>
  <c r="M147" i="2"/>
  <c r="N147" i="2" s="1"/>
  <c r="M148" i="2"/>
  <c r="N148" i="2" s="1"/>
  <c r="M149" i="2"/>
  <c r="N149" i="2" s="1"/>
  <c r="M150" i="2"/>
  <c r="N150" i="2" s="1"/>
  <c r="M151" i="2"/>
  <c r="N151" i="2" s="1"/>
  <c r="M152" i="2"/>
  <c r="N152" i="2" s="1"/>
  <c r="M153" i="2"/>
  <c r="N153" i="2" s="1"/>
  <c r="M154" i="2"/>
  <c r="N154" i="2" s="1"/>
  <c r="M155" i="2"/>
  <c r="N155" i="2" s="1"/>
  <c r="M161" i="2"/>
  <c r="N161" i="2" s="1"/>
  <c r="M156" i="2"/>
  <c r="N156" i="2" s="1"/>
  <c r="M157" i="2"/>
  <c r="N157" i="2" s="1"/>
  <c r="M158" i="2"/>
  <c r="N158" i="2" s="1"/>
  <c r="M159" i="2"/>
  <c r="N159" i="2" s="1"/>
  <c r="M160" i="2"/>
  <c r="N160" i="2" s="1"/>
  <c r="M165" i="2"/>
  <c r="N165" i="2" s="1"/>
  <c r="M166" i="2"/>
  <c r="N166" i="2" s="1"/>
  <c r="M167" i="2"/>
  <c r="N167" i="2" s="1"/>
  <c r="M168" i="2"/>
  <c r="N168" i="2" s="1"/>
  <c r="M169" i="2"/>
  <c r="N169" i="2" s="1"/>
  <c r="M170" i="2"/>
  <c r="N170" i="2" s="1"/>
  <c r="M171" i="2"/>
  <c r="N171" i="2" s="1"/>
  <c r="M172" i="2"/>
  <c r="N172" i="2" s="1"/>
  <c r="M173" i="2"/>
  <c r="N173" i="2" s="1"/>
  <c r="M174" i="2"/>
  <c r="N174" i="2" s="1"/>
  <c r="M175" i="2"/>
  <c r="N175" i="2" s="1"/>
  <c r="M176" i="2"/>
  <c r="N176" i="2" s="1"/>
  <c r="M177" i="2"/>
  <c r="N177" i="2" s="1"/>
  <c r="M178" i="2"/>
  <c r="N178" i="2" s="1"/>
  <c r="M179" i="2"/>
  <c r="N179" i="2" s="1"/>
  <c r="M180" i="2"/>
  <c r="N180" i="2" s="1"/>
  <c r="M181" i="2"/>
  <c r="N181" i="2" s="1"/>
  <c r="M182" i="2"/>
  <c r="N182" i="2" s="1"/>
  <c r="M326" i="2"/>
  <c r="N326" i="2" s="1"/>
  <c r="M327" i="2"/>
  <c r="N327" i="2" s="1"/>
  <c r="M185" i="2"/>
  <c r="N185" i="2" s="1"/>
  <c r="M162" i="2"/>
  <c r="N162" i="2" s="1"/>
  <c r="M186" i="2"/>
  <c r="N186" i="2" s="1"/>
  <c r="M187" i="2"/>
  <c r="N187" i="2" s="1"/>
  <c r="M188" i="2"/>
  <c r="N188" i="2" s="1"/>
  <c r="M189" i="2"/>
  <c r="N189" i="2" s="1"/>
  <c r="M163" i="2"/>
  <c r="N163" i="2" s="1"/>
  <c r="M190" i="2"/>
  <c r="N190" i="2" s="1"/>
  <c r="M191" i="2"/>
  <c r="N191" i="2" s="1"/>
  <c r="M328" i="2"/>
  <c r="N328" i="2" s="1"/>
  <c r="M329" i="2"/>
  <c r="N329" i="2" s="1"/>
  <c r="M184" i="2"/>
  <c r="N184" i="2" s="1"/>
  <c r="M183" i="2"/>
  <c r="N183" i="2" s="1"/>
  <c r="M192" i="2"/>
  <c r="N192" i="2" s="1"/>
  <c r="M193" i="2"/>
  <c r="N193" i="2" s="1"/>
  <c r="M194" i="2"/>
  <c r="N194" i="2" s="1"/>
  <c r="M195" i="2"/>
  <c r="N195" i="2" s="1"/>
  <c r="M196" i="2"/>
  <c r="N196" i="2" s="1"/>
  <c r="M331" i="2"/>
  <c r="N331" i="2" s="1"/>
  <c r="M198" i="2"/>
  <c r="N198" i="2" s="1"/>
  <c r="M197" i="2"/>
  <c r="N197" i="2" s="1"/>
  <c r="M199" i="2"/>
  <c r="N199" i="2" s="1"/>
  <c r="M332" i="2"/>
  <c r="N332" i="2" s="1"/>
  <c r="M333" i="2"/>
  <c r="N333" i="2" s="1"/>
  <c r="M200" i="2"/>
  <c r="N200" i="2" s="1"/>
  <c r="M201" i="2"/>
  <c r="N201" i="2" s="1"/>
  <c r="M334" i="2"/>
  <c r="N334" i="2" s="1"/>
  <c r="M335" i="2"/>
  <c r="N335" i="2" s="1"/>
  <c r="M202" i="2"/>
  <c r="N202" i="2" s="1"/>
  <c r="M203" i="2"/>
  <c r="N203" i="2" s="1"/>
  <c r="M204" i="2"/>
  <c r="N204" i="2" s="1"/>
  <c r="M207" i="2"/>
  <c r="N207" i="2" s="1"/>
  <c r="M208" i="2"/>
  <c r="N208" i="2" s="1"/>
  <c r="M205" i="2"/>
  <c r="N205" i="2" s="1"/>
  <c r="M206" i="2"/>
  <c r="N206" i="2" s="1"/>
  <c r="M209" i="2"/>
  <c r="N209" i="2" s="1"/>
  <c r="M210" i="2"/>
  <c r="N210" i="2" s="1"/>
  <c r="M211" i="2"/>
  <c r="N211" i="2" s="1"/>
  <c r="M337" i="2"/>
  <c r="N337" i="2" s="1"/>
  <c r="M302" i="2"/>
  <c r="N302" i="2" s="1"/>
  <c r="M303" i="2"/>
  <c r="N303" i="2" s="1"/>
  <c r="M309" i="2"/>
  <c r="N309" i="2" s="1"/>
  <c r="M310" i="2"/>
  <c r="N310" i="2" s="1"/>
  <c r="M304" i="2"/>
  <c r="N304" i="2" s="1"/>
  <c r="M311" i="2"/>
  <c r="N311" i="2" s="1"/>
  <c r="M312" i="2"/>
  <c r="N312" i="2" s="1"/>
  <c r="M317" i="2"/>
  <c r="N317" i="2" s="1"/>
  <c r="M318" i="2"/>
  <c r="N318" i="2" s="1"/>
  <c r="M319" i="2"/>
  <c r="N319" i="2" s="1"/>
  <c r="M320" i="2"/>
  <c r="N320" i="2" s="1"/>
  <c r="M325" i="2"/>
  <c r="N325" i="2" s="1"/>
  <c r="M330" i="2"/>
  <c r="N330" i="2" s="1"/>
  <c r="M305" i="2"/>
  <c r="N305" i="2" s="1"/>
  <c r="M306" i="2"/>
  <c r="N306" i="2" s="1"/>
  <c r="M308" i="2"/>
  <c r="N308" i="2" s="1"/>
  <c r="M307" i="2"/>
  <c r="N307" i="2" s="1"/>
  <c r="M316" i="2"/>
  <c r="N316" i="2" s="1"/>
  <c r="M324" i="2"/>
  <c r="N324" i="2" s="1"/>
  <c r="M336" i="2"/>
  <c r="N336" i="2" s="1"/>
  <c r="M267" i="2"/>
  <c r="N267" i="2" s="1"/>
  <c r="M246" i="2"/>
  <c r="N246" i="2" s="1"/>
  <c r="M247" i="2"/>
  <c r="N247" i="2" s="1"/>
  <c r="M234" i="2"/>
  <c r="N234" i="2" s="1"/>
  <c r="M235" i="2"/>
  <c r="N235" i="2" s="1"/>
  <c r="M236" i="2"/>
  <c r="N236" i="2" s="1"/>
  <c r="M237" i="2"/>
  <c r="N237" i="2" s="1"/>
  <c r="M238" i="2"/>
  <c r="N238" i="2" s="1"/>
  <c r="M239" i="2"/>
  <c r="N239" i="2" s="1"/>
  <c r="M240" i="2"/>
  <c r="N240" i="2" s="1"/>
  <c r="M241" i="2"/>
  <c r="N241" i="2" s="1"/>
  <c r="M242" i="2"/>
  <c r="N242" i="2" s="1"/>
  <c r="M243" i="2"/>
  <c r="N243" i="2" s="1"/>
  <c r="M244" i="2"/>
  <c r="N244" i="2" s="1"/>
  <c r="M245" i="2"/>
  <c r="N245" i="2" s="1"/>
  <c r="M248" i="2"/>
  <c r="N248" i="2" s="1"/>
  <c r="M280" i="2"/>
  <c r="N280" i="2" s="1"/>
  <c r="M281" i="2"/>
  <c r="N281" i="2" s="1"/>
  <c r="M268" i="2"/>
  <c r="N268" i="2" s="1"/>
  <c r="M269" i="2"/>
  <c r="N269" i="2" s="1"/>
  <c r="M270" i="2"/>
  <c r="N270" i="2" s="1"/>
  <c r="M271" i="2"/>
  <c r="N271" i="2" s="1"/>
  <c r="M272" i="2"/>
  <c r="N272" i="2" s="1"/>
  <c r="M273" i="2"/>
  <c r="N273" i="2" s="1"/>
  <c r="M274" i="2"/>
  <c r="N274" i="2" s="1"/>
  <c r="M275" i="2"/>
  <c r="N275" i="2" s="1"/>
  <c r="M276" i="2"/>
  <c r="N276" i="2" s="1"/>
  <c r="M277" i="2"/>
  <c r="N277" i="2" s="1"/>
  <c r="M278" i="2"/>
  <c r="N278" i="2" s="1"/>
  <c r="M279" i="2"/>
  <c r="N279" i="2" s="1"/>
  <c r="M282" i="2"/>
  <c r="N282" i="2" s="1"/>
  <c r="M266" i="2"/>
  <c r="N266" i="2" s="1"/>
  <c r="M249" i="2"/>
  <c r="N249" i="2" s="1"/>
  <c r="M250" i="2"/>
  <c r="N250" i="2" s="1"/>
  <c r="M251" i="2"/>
  <c r="N251" i="2" s="1"/>
  <c r="M252" i="2"/>
  <c r="N252" i="2" s="1"/>
  <c r="M253" i="2"/>
  <c r="N253" i="2" s="1"/>
  <c r="M254" i="2"/>
  <c r="N254" i="2" s="1"/>
  <c r="M255" i="2"/>
  <c r="N255" i="2" s="1"/>
  <c r="M260" i="2"/>
  <c r="N260" i="2" s="1"/>
  <c r="M261" i="2"/>
  <c r="N261" i="2" s="1"/>
  <c r="M262" i="2"/>
  <c r="N262" i="2" s="1"/>
  <c r="M263" i="2"/>
  <c r="N263" i="2" s="1"/>
  <c r="M264" i="2"/>
  <c r="N264" i="2" s="1"/>
  <c r="M265" i="2"/>
  <c r="N265" i="2" s="1"/>
  <c r="M256" i="2"/>
  <c r="N256" i="2" s="1"/>
  <c r="M257" i="2"/>
  <c r="N257" i="2" s="1"/>
  <c r="M258" i="2"/>
  <c r="N258" i="2" s="1"/>
  <c r="M259" i="2"/>
  <c r="N259" i="2" s="1"/>
  <c r="M300" i="2"/>
  <c r="N300" i="2" s="1"/>
  <c r="M283" i="2"/>
  <c r="N283" i="2" s="1"/>
  <c r="M284" i="2"/>
  <c r="N284" i="2" s="1"/>
  <c r="M285" i="2"/>
  <c r="N285" i="2" s="1"/>
  <c r="M286" i="2"/>
  <c r="N286" i="2" s="1"/>
  <c r="M287" i="2"/>
  <c r="N287" i="2" s="1"/>
  <c r="M288" i="2"/>
  <c r="N288" i="2" s="1"/>
  <c r="M289" i="2"/>
  <c r="N289" i="2" s="1"/>
  <c r="M290" i="2"/>
  <c r="N290" i="2" s="1"/>
  <c r="M291" i="2"/>
  <c r="N291" i="2" s="1"/>
  <c r="M292" i="2"/>
  <c r="N292" i="2" s="1"/>
  <c r="M293" i="2"/>
  <c r="N293" i="2" s="1"/>
  <c r="M294" i="2"/>
  <c r="N294" i="2" s="1"/>
  <c r="M295" i="2"/>
  <c r="N295" i="2" s="1"/>
  <c r="M296" i="2"/>
  <c r="N296" i="2" s="1"/>
  <c r="M297" i="2"/>
  <c r="N297" i="2" s="1"/>
  <c r="M298" i="2"/>
  <c r="N298" i="2" s="1"/>
  <c r="M299" i="2"/>
  <c r="N299" i="2" s="1"/>
  <c r="M215" i="2"/>
  <c r="N215" i="2" s="1"/>
  <c r="M217" i="2"/>
  <c r="N217" i="2" s="1"/>
  <c r="M218" i="2"/>
  <c r="N218" i="2" s="1"/>
  <c r="M220" i="2"/>
  <c r="N220" i="2" s="1"/>
  <c r="M221" i="2"/>
  <c r="N221" i="2" s="1"/>
  <c r="M222" i="2"/>
  <c r="N222" i="2" s="1"/>
  <c r="M223" i="2"/>
  <c r="N223" i="2" s="1"/>
  <c r="M224" i="2"/>
  <c r="N224" i="2" s="1"/>
  <c r="M225" i="2"/>
  <c r="N225" i="2" s="1"/>
  <c r="M226" i="2"/>
  <c r="N226" i="2" s="1"/>
  <c r="M216" i="2"/>
  <c r="N216" i="2" s="1"/>
  <c r="M219" i="2"/>
  <c r="N219" i="2" s="1"/>
  <c r="M227" i="2"/>
  <c r="N227" i="2" s="1"/>
  <c r="M213" i="2"/>
  <c r="N213" i="2" s="1"/>
  <c r="M214" i="2"/>
  <c r="N214" i="2" s="1"/>
  <c r="M228" i="2"/>
  <c r="N228" i="2" s="1"/>
  <c r="M229" i="2"/>
  <c r="N229" i="2" s="1"/>
  <c r="M230" i="2"/>
  <c r="N230" i="2" s="1"/>
  <c r="M231" i="2"/>
  <c r="N231" i="2" s="1"/>
  <c r="M232" i="2"/>
  <c r="N232" i="2" s="1"/>
  <c r="M233" i="2"/>
  <c r="N233" i="2" s="1"/>
  <c r="M339" i="2"/>
  <c r="N339" i="2" s="1"/>
  <c r="M340" i="2"/>
  <c r="N340" i="2" s="1"/>
  <c r="M341" i="2"/>
  <c r="N341" i="2" s="1"/>
  <c r="M342" i="2"/>
  <c r="N342" i="2" s="1"/>
  <c r="M343" i="2"/>
  <c r="N343" i="2" s="1"/>
  <c r="M344" i="2"/>
  <c r="N344" i="2" s="1"/>
  <c r="M345" i="2"/>
  <c r="N345" i="2" s="1"/>
  <c r="M338" i="2"/>
  <c r="N338" i="2" s="1"/>
  <c r="M346" i="2"/>
  <c r="N346" i="2" s="1"/>
  <c r="M347" i="2"/>
  <c r="N347" i="2" s="1"/>
  <c r="M348" i="2"/>
  <c r="N348" i="2" s="1"/>
  <c r="M349" i="2"/>
  <c r="N349" i="2" s="1"/>
  <c r="M350" i="2"/>
  <c r="N350" i="2" s="1"/>
  <c r="M364" i="2"/>
  <c r="N364" i="2" s="1"/>
  <c r="M351" i="2"/>
  <c r="N351" i="2" s="1"/>
  <c r="M353" i="2"/>
  <c r="N353" i="2" s="1"/>
  <c r="M212" i="2"/>
  <c r="N212" i="2" s="1"/>
  <c r="M352" i="2"/>
  <c r="N352" i="2" s="1"/>
  <c r="M355" i="2"/>
  <c r="N355" i="2" s="1"/>
  <c r="M356" i="2"/>
  <c r="N356" i="2" s="1"/>
  <c r="M357" i="2"/>
  <c r="N357" i="2" s="1"/>
  <c r="M358" i="2"/>
  <c r="N358" i="2" s="1"/>
  <c r="M359" i="2"/>
  <c r="N359" i="2" s="1"/>
  <c r="M360" i="2"/>
  <c r="N360" i="2" s="1"/>
  <c r="M361" i="2"/>
  <c r="N361" i="2" s="1"/>
  <c r="M362" i="2"/>
  <c r="N362" i="2" s="1"/>
  <c r="M164" i="2"/>
  <c r="N164" i="2" s="1"/>
  <c r="M363" i="2"/>
  <c r="N363" i="2" s="1"/>
  <c r="M365" i="2"/>
  <c r="N365" i="2" s="1"/>
  <c r="M366" i="2"/>
  <c r="N366" i="2" s="1"/>
  <c r="M367" i="2"/>
  <c r="N367" i="2" s="1"/>
  <c r="M368" i="2"/>
  <c r="N368" i="2" s="1"/>
  <c r="M369" i="2"/>
  <c r="N369" i="2" s="1"/>
  <c r="M370" i="2"/>
  <c r="N370" i="2" s="1"/>
  <c r="M371" i="2"/>
  <c r="N371" i="2" s="1"/>
  <c r="M372" i="2"/>
  <c r="N372" i="2" s="1"/>
  <c r="M373" i="2"/>
  <c r="N373" i="2" s="1"/>
  <c r="M374" i="2"/>
  <c r="N374" i="2" s="1"/>
  <c r="M375" i="2"/>
  <c r="N375" i="2" s="1"/>
  <c r="M376" i="2"/>
  <c r="N376" i="2" s="1"/>
  <c r="M377" i="2"/>
  <c r="N377" i="2" s="1"/>
  <c r="M378" i="2"/>
  <c r="N378" i="2" s="1"/>
  <c r="M379" i="2"/>
  <c r="N379" i="2" s="1"/>
  <c r="M380" i="2"/>
  <c r="N380" i="2" s="1"/>
  <c r="M381" i="2"/>
  <c r="N381" i="2" s="1"/>
  <c r="M382" i="2"/>
  <c r="N382" i="2" s="1"/>
  <c r="M354" i="2"/>
  <c r="N354" i="2" s="1"/>
  <c r="T6" i="2"/>
  <c r="U6" i="2" s="1"/>
  <c r="T7" i="2"/>
  <c r="U7" i="2" s="1"/>
  <c r="T8" i="2"/>
  <c r="U8" i="2" s="1"/>
  <c r="T9" i="2"/>
  <c r="U9" i="2" s="1"/>
  <c r="T10" i="2"/>
  <c r="U10" i="2" s="1"/>
  <c r="T11" i="2"/>
  <c r="U11" i="2" s="1"/>
  <c r="T12" i="2"/>
  <c r="U12" i="2" s="1"/>
  <c r="T13" i="2"/>
  <c r="U13" i="2" s="1"/>
  <c r="U14" i="2"/>
  <c r="T15" i="2"/>
  <c r="U15" i="2" s="1"/>
  <c r="T16" i="2"/>
  <c r="U16" i="2" s="1"/>
  <c r="T17" i="2"/>
  <c r="U17" i="2" s="1"/>
  <c r="T301" i="2"/>
  <c r="U301" i="2" s="1"/>
  <c r="T18" i="2"/>
  <c r="U18" i="2" s="1"/>
  <c r="T19" i="2"/>
  <c r="U19" i="2" s="1"/>
  <c r="T20" i="2"/>
  <c r="U20" i="2" s="1"/>
  <c r="T21" i="2"/>
  <c r="U21" i="2" s="1"/>
  <c r="T22" i="2"/>
  <c r="U22" i="2" s="1"/>
  <c r="T23" i="2"/>
  <c r="U23" i="2" s="1"/>
  <c r="T24" i="2"/>
  <c r="U24" i="2" s="1"/>
  <c r="T25" i="2"/>
  <c r="U25" i="2" s="1"/>
  <c r="T26" i="2"/>
  <c r="U26" i="2" s="1"/>
  <c r="T27" i="2"/>
  <c r="U27" i="2" s="1"/>
  <c r="T28" i="2"/>
  <c r="U28" i="2" s="1"/>
  <c r="T29" i="2"/>
  <c r="U29" i="2" s="1"/>
  <c r="T30" i="2"/>
  <c r="U30" i="2" s="1"/>
  <c r="T31" i="2"/>
  <c r="U31" i="2" s="1"/>
  <c r="T32" i="2"/>
  <c r="U32" i="2" s="1"/>
  <c r="T33" i="2"/>
  <c r="U33" i="2" s="1"/>
  <c r="T34" i="2"/>
  <c r="U34" i="2" s="1"/>
  <c r="T62" i="2"/>
  <c r="U62" i="2" s="1"/>
  <c r="T65" i="2"/>
  <c r="U65" i="2" s="1"/>
  <c r="T35" i="2"/>
  <c r="U35" i="2" s="1"/>
  <c r="T36" i="2"/>
  <c r="U36" i="2" s="1"/>
  <c r="T39" i="2"/>
  <c r="U39" i="2" s="1"/>
  <c r="T37" i="2"/>
  <c r="U37" i="2" s="1"/>
  <c r="T38" i="2"/>
  <c r="U38" i="2" s="1"/>
  <c r="T40" i="2"/>
  <c r="U40" i="2" s="1"/>
  <c r="T41" i="2"/>
  <c r="U41" i="2" s="1"/>
  <c r="T42" i="2"/>
  <c r="T43" i="2"/>
  <c r="U43" i="2" s="1"/>
  <c r="T44" i="2"/>
  <c r="U44" i="2" s="1"/>
  <c r="T45" i="2"/>
  <c r="U45" i="2" s="1"/>
  <c r="T46" i="2"/>
  <c r="U46" i="2" s="1"/>
  <c r="T47" i="2"/>
  <c r="U47" i="2" s="1"/>
  <c r="T48" i="2"/>
  <c r="U48" i="2" s="1"/>
  <c r="T49" i="2"/>
  <c r="U49" i="2" s="1"/>
  <c r="T50" i="2"/>
  <c r="U50" i="2" s="1"/>
  <c r="T51" i="2"/>
  <c r="U51" i="2" s="1"/>
  <c r="T52" i="2"/>
  <c r="U52" i="2" s="1"/>
  <c r="T53" i="2"/>
  <c r="U53" i="2" s="1"/>
  <c r="T54" i="2"/>
  <c r="U54" i="2" s="1"/>
  <c r="T55" i="2"/>
  <c r="U55" i="2" s="1"/>
  <c r="T56" i="2"/>
  <c r="U56" i="2" s="1"/>
  <c r="T60" i="2"/>
  <c r="U60" i="2" s="1"/>
  <c r="T64" i="2"/>
  <c r="U64" i="2" s="1"/>
  <c r="T57" i="2"/>
  <c r="U57" i="2" s="1"/>
  <c r="T58" i="2"/>
  <c r="U58" i="2" s="1"/>
  <c r="T59" i="2"/>
  <c r="U59" i="2" s="1"/>
  <c r="T61" i="2"/>
  <c r="U61" i="2" s="1"/>
  <c r="T63" i="2"/>
  <c r="U63" i="2" s="1"/>
  <c r="T66" i="2"/>
  <c r="U66" i="2" s="1"/>
  <c r="T67" i="2"/>
  <c r="U67" i="2" s="1"/>
  <c r="T68" i="2"/>
  <c r="U68" i="2" s="1"/>
  <c r="T69" i="2"/>
  <c r="U69" i="2" s="1"/>
  <c r="T70" i="2"/>
  <c r="U70" i="2" s="1"/>
  <c r="T71" i="2"/>
  <c r="U71" i="2" s="1"/>
  <c r="T72" i="2"/>
  <c r="U72" i="2" s="1"/>
  <c r="T73" i="2"/>
  <c r="U73" i="2" s="1"/>
  <c r="T74" i="2"/>
  <c r="U74" i="2" s="1"/>
  <c r="T75" i="2"/>
  <c r="U75" i="2" s="1"/>
  <c r="T76" i="2"/>
  <c r="U76" i="2" s="1"/>
  <c r="T78" i="2"/>
  <c r="U78" i="2" s="1"/>
  <c r="T77" i="2"/>
  <c r="U77" i="2" s="1"/>
  <c r="T79" i="2"/>
  <c r="U79" i="2" s="1"/>
  <c r="T80" i="2"/>
  <c r="U80" i="2" s="1"/>
  <c r="T81" i="2"/>
  <c r="U81" i="2" s="1"/>
  <c r="T82" i="2"/>
  <c r="U82" i="2" s="1"/>
  <c r="T83" i="2"/>
  <c r="U83" i="2" s="1"/>
  <c r="T84" i="2"/>
  <c r="U84" i="2" s="1"/>
  <c r="T85" i="2"/>
  <c r="U85" i="2" s="1"/>
  <c r="T86" i="2"/>
  <c r="U86" i="2" s="1"/>
  <c r="T87" i="2"/>
  <c r="U87" i="2" s="1"/>
  <c r="T88" i="2"/>
  <c r="U88" i="2" s="1"/>
  <c r="T89" i="2"/>
  <c r="U89" i="2" s="1"/>
  <c r="T90" i="2"/>
  <c r="U90" i="2" s="1"/>
  <c r="T91" i="2"/>
  <c r="U91" i="2" s="1"/>
  <c r="T313" i="2"/>
  <c r="U313" i="2" s="1"/>
  <c r="T314" i="2"/>
  <c r="U314" i="2" s="1"/>
  <c r="T315" i="2"/>
  <c r="U315" i="2" s="1"/>
  <c r="T92" i="2"/>
  <c r="U92" i="2" s="1"/>
  <c r="T93" i="2"/>
  <c r="U93" i="2" s="1"/>
  <c r="T94" i="2"/>
  <c r="U94" i="2" s="1"/>
  <c r="T95" i="2"/>
  <c r="U95" i="2" s="1"/>
  <c r="T96" i="2"/>
  <c r="U96" i="2" s="1"/>
  <c r="T97" i="2"/>
  <c r="U97" i="2" s="1"/>
  <c r="T98" i="2"/>
  <c r="U98" i="2" s="1"/>
  <c r="T99" i="2"/>
  <c r="U99" i="2" s="1"/>
  <c r="T100" i="2"/>
  <c r="U100" i="2" s="1"/>
  <c r="T101" i="2"/>
  <c r="U101" i="2" s="1"/>
  <c r="T102" i="2"/>
  <c r="U102" i="2" s="1"/>
  <c r="T103" i="2"/>
  <c r="U103" i="2" s="1"/>
  <c r="T104" i="2"/>
  <c r="U104" i="2" s="1"/>
  <c r="T105" i="2"/>
  <c r="U105" i="2" s="1"/>
  <c r="T106" i="2"/>
  <c r="U106" i="2" s="1"/>
  <c r="T107" i="2"/>
  <c r="U107" i="2" s="1"/>
  <c r="T108" i="2"/>
  <c r="U108" i="2" s="1"/>
  <c r="T109" i="2"/>
  <c r="U109" i="2" s="1"/>
  <c r="T321" i="2"/>
  <c r="U321" i="2" s="1"/>
  <c r="T110" i="2"/>
  <c r="U110" i="2" s="1"/>
  <c r="T111" i="2"/>
  <c r="U111" i="2" s="1"/>
  <c r="T322" i="2"/>
  <c r="U322" i="2" s="1"/>
  <c r="T323" i="2"/>
  <c r="U323" i="2" s="1"/>
  <c r="T112" i="2"/>
  <c r="U112" i="2" s="1"/>
  <c r="T113" i="2"/>
  <c r="U113" i="2" s="1"/>
  <c r="T114" i="2"/>
  <c r="U114" i="2" s="1"/>
  <c r="T115" i="2"/>
  <c r="U115" i="2" s="1"/>
  <c r="T116" i="2"/>
  <c r="U116" i="2" s="1"/>
  <c r="T117" i="2"/>
  <c r="U117" i="2" s="1"/>
  <c r="T118" i="2"/>
  <c r="U118" i="2" s="1"/>
  <c r="T119" i="2"/>
  <c r="U119" i="2" s="1"/>
  <c r="T120" i="2"/>
  <c r="U120" i="2" s="1"/>
  <c r="T121" i="2"/>
  <c r="U121" i="2" s="1"/>
  <c r="T122" i="2"/>
  <c r="U122" i="2" s="1"/>
  <c r="T123" i="2"/>
  <c r="U123" i="2" s="1"/>
  <c r="T124" i="2"/>
  <c r="U124" i="2" s="1"/>
  <c r="T125" i="2"/>
  <c r="U125" i="2" s="1"/>
  <c r="T126" i="2"/>
  <c r="U126" i="2" s="1"/>
  <c r="T127" i="2"/>
  <c r="U127" i="2" s="1"/>
  <c r="T128" i="2"/>
  <c r="U128" i="2" s="1"/>
  <c r="T129" i="2"/>
  <c r="U129" i="2" s="1"/>
  <c r="T130" i="2"/>
  <c r="U130" i="2" s="1"/>
  <c r="T131" i="2"/>
  <c r="U131" i="2" s="1"/>
  <c r="T134" i="2"/>
  <c r="U134" i="2" s="1"/>
  <c r="T133" i="2"/>
  <c r="U133" i="2" s="1"/>
  <c r="T132" i="2"/>
  <c r="U132" i="2" s="1"/>
  <c r="T135" i="2"/>
  <c r="U135" i="2" s="1"/>
  <c r="T136" i="2"/>
  <c r="U136" i="2" s="1"/>
  <c r="T137" i="2"/>
  <c r="U137" i="2" s="1"/>
  <c r="T138" i="2"/>
  <c r="U138" i="2" s="1"/>
  <c r="T139" i="2"/>
  <c r="U139" i="2" s="1"/>
  <c r="T140" i="2"/>
  <c r="U140" i="2" s="1"/>
  <c r="T141" i="2"/>
  <c r="U141" i="2" s="1"/>
  <c r="T142" i="2"/>
  <c r="U142" i="2" s="1"/>
  <c r="T143" i="2"/>
  <c r="U143" i="2" s="1"/>
  <c r="T144" i="2"/>
  <c r="U144" i="2" s="1"/>
  <c r="T145" i="2"/>
  <c r="U145" i="2" s="1"/>
  <c r="T146" i="2"/>
  <c r="U146" i="2" s="1"/>
  <c r="T147" i="2"/>
  <c r="U147" i="2" s="1"/>
  <c r="T148" i="2"/>
  <c r="U148" i="2" s="1"/>
  <c r="T149" i="2"/>
  <c r="U149" i="2" s="1"/>
  <c r="T150" i="2"/>
  <c r="U150" i="2" s="1"/>
  <c r="T151" i="2"/>
  <c r="U151" i="2" s="1"/>
  <c r="T152" i="2"/>
  <c r="U152" i="2" s="1"/>
  <c r="T153" i="2"/>
  <c r="U153" i="2" s="1"/>
  <c r="T154" i="2"/>
  <c r="U154" i="2" s="1"/>
  <c r="T155" i="2"/>
  <c r="U155" i="2" s="1"/>
  <c r="T161" i="2"/>
  <c r="U161" i="2" s="1"/>
  <c r="T156" i="2"/>
  <c r="U156" i="2" s="1"/>
  <c r="T157" i="2"/>
  <c r="U157" i="2" s="1"/>
  <c r="T158" i="2"/>
  <c r="U158" i="2" s="1"/>
  <c r="T159" i="2"/>
  <c r="U159" i="2" s="1"/>
  <c r="T160" i="2"/>
  <c r="U160" i="2" s="1"/>
  <c r="T165" i="2"/>
  <c r="U165" i="2" s="1"/>
  <c r="T166" i="2"/>
  <c r="U166" i="2" s="1"/>
  <c r="T167" i="2"/>
  <c r="U167" i="2" s="1"/>
  <c r="T168" i="2"/>
  <c r="U168" i="2" s="1"/>
  <c r="T169" i="2"/>
  <c r="U169" i="2" s="1"/>
  <c r="T170" i="2"/>
  <c r="U170" i="2" s="1"/>
  <c r="T171" i="2"/>
  <c r="U171" i="2" s="1"/>
  <c r="T172" i="2"/>
  <c r="U172" i="2" s="1"/>
  <c r="T173" i="2"/>
  <c r="U173" i="2" s="1"/>
  <c r="T174" i="2"/>
  <c r="U174" i="2" s="1"/>
  <c r="T175" i="2"/>
  <c r="U175" i="2" s="1"/>
  <c r="T176" i="2"/>
  <c r="U176" i="2" s="1"/>
  <c r="T177" i="2"/>
  <c r="U177" i="2" s="1"/>
  <c r="T178" i="2"/>
  <c r="U178" i="2" s="1"/>
  <c r="T179" i="2"/>
  <c r="U179" i="2" s="1"/>
  <c r="T180" i="2"/>
  <c r="U180" i="2" s="1"/>
  <c r="T181" i="2"/>
  <c r="U181" i="2" s="1"/>
  <c r="T182" i="2"/>
  <c r="U182" i="2" s="1"/>
  <c r="T326" i="2"/>
  <c r="U326" i="2" s="1"/>
  <c r="T327" i="2"/>
  <c r="U327" i="2" s="1"/>
  <c r="T185" i="2"/>
  <c r="U185" i="2" s="1"/>
  <c r="T162" i="2"/>
  <c r="U162" i="2" s="1"/>
  <c r="T186" i="2"/>
  <c r="U186" i="2" s="1"/>
  <c r="T187" i="2"/>
  <c r="U187" i="2" s="1"/>
  <c r="T188" i="2"/>
  <c r="U188" i="2" s="1"/>
  <c r="T189" i="2"/>
  <c r="U189" i="2" s="1"/>
  <c r="T163" i="2"/>
  <c r="U163" i="2" s="1"/>
  <c r="T190" i="2"/>
  <c r="U190" i="2" s="1"/>
  <c r="T191" i="2"/>
  <c r="U191" i="2" s="1"/>
  <c r="T328" i="2"/>
  <c r="U328" i="2" s="1"/>
  <c r="T329" i="2"/>
  <c r="U329" i="2" s="1"/>
  <c r="T184" i="2"/>
  <c r="U184" i="2" s="1"/>
  <c r="T183" i="2"/>
  <c r="U183" i="2" s="1"/>
  <c r="T192" i="2"/>
  <c r="U192" i="2" s="1"/>
  <c r="T193" i="2"/>
  <c r="U193" i="2" s="1"/>
  <c r="T194" i="2"/>
  <c r="U194" i="2" s="1"/>
  <c r="T195" i="2"/>
  <c r="U195" i="2" s="1"/>
  <c r="T196" i="2"/>
  <c r="U196" i="2" s="1"/>
  <c r="T331" i="2"/>
  <c r="U331" i="2" s="1"/>
  <c r="T198" i="2"/>
  <c r="U198" i="2" s="1"/>
  <c r="T197" i="2"/>
  <c r="U197" i="2" s="1"/>
  <c r="T199" i="2"/>
  <c r="U199" i="2" s="1"/>
  <c r="T332" i="2"/>
  <c r="U332" i="2" s="1"/>
  <c r="T333" i="2"/>
  <c r="U333" i="2" s="1"/>
  <c r="T200" i="2"/>
  <c r="U200" i="2" s="1"/>
  <c r="T201" i="2"/>
  <c r="U201" i="2" s="1"/>
  <c r="T334" i="2"/>
  <c r="U334" i="2" s="1"/>
  <c r="T335" i="2"/>
  <c r="U335" i="2" s="1"/>
  <c r="T202" i="2"/>
  <c r="U202" i="2" s="1"/>
  <c r="T203" i="2"/>
  <c r="U203" i="2" s="1"/>
  <c r="T204" i="2"/>
  <c r="U204" i="2" s="1"/>
  <c r="T207" i="2"/>
  <c r="U207" i="2" s="1"/>
  <c r="T208" i="2"/>
  <c r="U208" i="2" s="1"/>
  <c r="T205" i="2"/>
  <c r="U205" i="2" s="1"/>
  <c r="T206" i="2"/>
  <c r="U206" i="2" s="1"/>
  <c r="T209" i="2"/>
  <c r="U209" i="2" s="1"/>
  <c r="T210" i="2"/>
  <c r="U210" i="2" s="1"/>
  <c r="T211" i="2"/>
  <c r="U211" i="2" s="1"/>
  <c r="T337" i="2"/>
  <c r="U337" i="2" s="1"/>
  <c r="T302" i="2"/>
  <c r="U302" i="2" s="1"/>
  <c r="T303" i="2"/>
  <c r="U303" i="2" s="1"/>
  <c r="T309" i="2"/>
  <c r="U309" i="2" s="1"/>
  <c r="T310" i="2"/>
  <c r="U310" i="2" s="1"/>
  <c r="T304" i="2"/>
  <c r="U304" i="2" s="1"/>
  <c r="T311" i="2"/>
  <c r="U311" i="2" s="1"/>
  <c r="T312" i="2"/>
  <c r="U312" i="2" s="1"/>
  <c r="T317" i="2"/>
  <c r="U317" i="2" s="1"/>
  <c r="T318" i="2"/>
  <c r="U318" i="2" s="1"/>
  <c r="T319" i="2"/>
  <c r="U319" i="2" s="1"/>
  <c r="T320" i="2"/>
  <c r="U320" i="2" s="1"/>
  <c r="T325" i="2"/>
  <c r="U325" i="2" s="1"/>
  <c r="T330" i="2"/>
  <c r="T305" i="2"/>
  <c r="U305" i="2" s="1"/>
  <c r="T306" i="2"/>
  <c r="U306" i="2" s="1"/>
  <c r="T308" i="2"/>
  <c r="U308" i="2" s="1"/>
  <c r="T307" i="2"/>
  <c r="U307" i="2" s="1"/>
  <c r="T316" i="2"/>
  <c r="U316" i="2" s="1"/>
  <c r="T324" i="2"/>
  <c r="U324" i="2" s="1"/>
  <c r="T336" i="2"/>
  <c r="U336" i="2" s="1"/>
  <c r="T267" i="2"/>
  <c r="U267" i="2" s="1"/>
  <c r="T246" i="2"/>
  <c r="U246" i="2" s="1"/>
  <c r="T247" i="2"/>
  <c r="U247" i="2" s="1"/>
  <c r="T234" i="2"/>
  <c r="U234" i="2" s="1"/>
  <c r="T235" i="2"/>
  <c r="U235" i="2" s="1"/>
  <c r="T236" i="2"/>
  <c r="U236" i="2" s="1"/>
  <c r="T237" i="2"/>
  <c r="U237" i="2" s="1"/>
  <c r="T238" i="2"/>
  <c r="U238" i="2" s="1"/>
  <c r="T239" i="2"/>
  <c r="U239" i="2" s="1"/>
  <c r="T240" i="2"/>
  <c r="U240" i="2" s="1"/>
  <c r="T241" i="2"/>
  <c r="U241" i="2" s="1"/>
  <c r="T242" i="2"/>
  <c r="U242" i="2" s="1"/>
  <c r="T243" i="2"/>
  <c r="U243" i="2" s="1"/>
  <c r="T244" i="2"/>
  <c r="U244" i="2" s="1"/>
  <c r="T245" i="2"/>
  <c r="U245" i="2" s="1"/>
  <c r="T248" i="2"/>
  <c r="U248" i="2" s="1"/>
  <c r="T280" i="2"/>
  <c r="U280" i="2" s="1"/>
  <c r="T281" i="2"/>
  <c r="U281" i="2" s="1"/>
  <c r="T268" i="2"/>
  <c r="U268" i="2" s="1"/>
  <c r="T269" i="2"/>
  <c r="U269" i="2" s="1"/>
  <c r="T270" i="2"/>
  <c r="U270" i="2" s="1"/>
  <c r="T271" i="2"/>
  <c r="U271" i="2" s="1"/>
  <c r="T272" i="2"/>
  <c r="U272" i="2" s="1"/>
  <c r="T273" i="2"/>
  <c r="U273" i="2" s="1"/>
  <c r="T274" i="2"/>
  <c r="U274" i="2" s="1"/>
  <c r="T275" i="2"/>
  <c r="U275" i="2" s="1"/>
  <c r="T276" i="2"/>
  <c r="U276" i="2" s="1"/>
  <c r="T277" i="2"/>
  <c r="U277" i="2" s="1"/>
  <c r="T278" i="2"/>
  <c r="U278" i="2" s="1"/>
  <c r="T279" i="2"/>
  <c r="U279" i="2" s="1"/>
  <c r="T282" i="2"/>
  <c r="U282" i="2" s="1"/>
  <c r="T266" i="2"/>
  <c r="U266" i="2" s="1"/>
  <c r="T249" i="2"/>
  <c r="U249" i="2" s="1"/>
  <c r="T250" i="2"/>
  <c r="U250" i="2" s="1"/>
  <c r="T251" i="2"/>
  <c r="U251" i="2" s="1"/>
  <c r="T252" i="2"/>
  <c r="U252" i="2" s="1"/>
  <c r="T253" i="2"/>
  <c r="U253" i="2" s="1"/>
  <c r="T254" i="2"/>
  <c r="U254" i="2" s="1"/>
  <c r="T255" i="2"/>
  <c r="U255" i="2" s="1"/>
  <c r="T260" i="2"/>
  <c r="U260" i="2" s="1"/>
  <c r="T261" i="2"/>
  <c r="U261" i="2" s="1"/>
  <c r="T262" i="2"/>
  <c r="U262" i="2" s="1"/>
  <c r="T263" i="2"/>
  <c r="U263" i="2" s="1"/>
  <c r="T264" i="2"/>
  <c r="U264" i="2" s="1"/>
  <c r="T265" i="2"/>
  <c r="U265" i="2" s="1"/>
  <c r="T256" i="2"/>
  <c r="U256" i="2" s="1"/>
  <c r="T257" i="2"/>
  <c r="U257" i="2" s="1"/>
  <c r="T258" i="2"/>
  <c r="U258" i="2" s="1"/>
  <c r="T259" i="2"/>
  <c r="U259" i="2" s="1"/>
  <c r="T300" i="2"/>
  <c r="U300" i="2" s="1"/>
  <c r="T283" i="2"/>
  <c r="U283" i="2" s="1"/>
  <c r="T284" i="2"/>
  <c r="U284" i="2" s="1"/>
  <c r="T285" i="2"/>
  <c r="U285" i="2" s="1"/>
  <c r="T286" i="2"/>
  <c r="U286" i="2" s="1"/>
  <c r="T287" i="2"/>
  <c r="U287" i="2" s="1"/>
  <c r="T288" i="2"/>
  <c r="U288" i="2" s="1"/>
  <c r="T289" i="2"/>
  <c r="U289" i="2" s="1"/>
  <c r="T290" i="2"/>
  <c r="U290" i="2" s="1"/>
  <c r="T291" i="2"/>
  <c r="U291" i="2" s="1"/>
  <c r="T292" i="2"/>
  <c r="U292" i="2" s="1"/>
  <c r="T293" i="2"/>
  <c r="U293" i="2" s="1"/>
  <c r="T294" i="2"/>
  <c r="U294" i="2" s="1"/>
  <c r="T295" i="2"/>
  <c r="U295" i="2" s="1"/>
  <c r="T296" i="2"/>
  <c r="U296" i="2" s="1"/>
  <c r="T297" i="2"/>
  <c r="U297" i="2" s="1"/>
  <c r="T298" i="2"/>
  <c r="U298" i="2" s="1"/>
  <c r="T299" i="2"/>
  <c r="U299" i="2" s="1"/>
  <c r="T215" i="2"/>
  <c r="U215" i="2" s="1"/>
  <c r="T217" i="2"/>
  <c r="U217" i="2" s="1"/>
  <c r="T218" i="2"/>
  <c r="U218" i="2" s="1"/>
  <c r="T220" i="2"/>
  <c r="U220" i="2" s="1"/>
  <c r="T221" i="2"/>
  <c r="U221" i="2" s="1"/>
  <c r="T222" i="2"/>
  <c r="U222" i="2" s="1"/>
  <c r="T223" i="2"/>
  <c r="U223" i="2" s="1"/>
  <c r="T224" i="2"/>
  <c r="U224" i="2" s="1"/>
  <c r="T225" i="2"/>
  <c r="U225" i="2" s="1"/>
  <c r="T226" i="2"/>
  <c r="U226" i="2" s="1"/>
  <c r="T216" i="2"/>
  <c r="U216" i="2" s="1"/>
  <c r="T219" i="2"/>
  <c r="U219" i="2" s="1"/>
  <c r="T227" i="2"/>
  <c r="U227" i="2" s="1"/>
  <c r="T213" i="2"/>
  <c r="U213" i="2" s="1"/>
  <c r="T214" i="2"/>
  <c r="U214" i="2" s="1"/>
  <c r="T228" i="2"/>
  <c r="U228" i="2" s="1"/>
  <c r="T229" i="2"/>
  <c r="U229" i="2" s="1"/>
  <c r="T230" i="2"/>
  <c r="U230" i="2" s="1"/>
  <c r="T231" i="2"/>
  <c r="U231" i="2" s="1"/>
  <c r="T232" i="2"/>
  <c r="U232" i="2" s="1"/>
  <c r="T233" i="2"/>
  <c r="U233" i="2" s="1"/>
  <c r="T339" i="2"/>
  <c r="U339" i="2" s="1"/>
  <c r="T340" i="2"/>
  <c r="U340" i="2" s="1"/>
  <c r="T341" i="2"/>
  <c r="U341" i="2" s="1"/>
  <c r="T342" i="2"/>
  <c r="U342" i="2" s="1"/>
  <c r="T343" i="2"/>
  <c r="U343" i="2" s="1"/>
  <c r="T344" i="2"/>
  <c r="U344" i="2" s="1"/>
  <c r="T345" i="2"/>
  <c r="U345" i="2" s="1"/>
  <c r="T338" i="2"/>
  <c r="U338" i="2" s="1"/>
  <c r="T346" i="2"/>
  <c r="U346" i="2" s="1"/>
  <c r="T347" i="2"/>
  <c r="U347" i="2" s="1"/>
  <c r="T348" i="2"/>
  <c r="U348" i="2" s="1"/>
  <c r="T349" i="2"/>
  <c r="U349" i="2" s="1"/>
  <c r="T350" i="2"/>
  <c r="U350" i="2" s="1"/>
  <c r="T364" i="2"/>
  <c r="U364" i="2" s="1"/>
  <c r="T351" i="2"/>
  <c r="U351" i="2" s="1"/>
  <c r="T353" i="2"/>
  <c r="U353" i="2" s="1"/>
  <c r="T212" i="2"/>
  <c r="U212" i="2" s="1"/>
  <c r="T352" i="2"/>
  <c r="U352" i="2" s="1"/>
  <c r="T355" i="2"/>
  <c r="U355" i="2" s="1"/>
  <c r="T356" i="2"/>
  <c r="U356" i="2" s="1"/>
  <c r="T357" i="2"/>
  <c r="U357" i="2" s="1"/>
  <c r="T358" i="2"/>
  <c r="U358" i="2" s="1"/>
  <c r="T359" i="2"/>
  <c r="U359" i="2" s="1"/>
  <c r="T360" i="2"/>
  <c r="U360" i="2" s="1"/>
  <c r="T361" i="2"/>
  <c r="U361" i="2" s="1"/>
  <c r="T362" i="2"/>
  <c r="U362" i="2" s="1"/>
  <c r="T164" i="2"/>
  <c r="U164" i="2" s="1"/>
  <c r="T363" i="2"/>
  <c r="U363" i="2" s="1"/>
  <c r="T365" i="2"/>
  <c r="U365" i="2" s="1"/>
  <c r="T366" i="2"/>
  <c r="U366" i="2" s="1"/>
  <c r="T367" i="2"/>
  <c r="U367" i="2" s="1"/>
  <c r="T368" i="2"/>
  <c r="U368" i="2" s="1"/>
  <c r="T369" i="2"/>
  <c r="U369" i="2" s="1"/>
  <c r="T370" i="2"/>
  <c r="U370" i="2" s="1"/>
  <c r="T371" i="2"/>
  <c r="U371" i="2" s="1"/>
  <c r="T372" i="2"/>
  <c r="U372" i="2" s="1"/>
  <c r="T373" i="2"/>
  <c r="U373" i="2" s="1"/>
  <c r="T374" i="2"/>
  <c r="U374" i="2" s="1"/>
  <c r="T375" i="2"/>
  <c r="U375" i="2" s="1"/>
  <c r="T376" i="2"/>
  <c r="U376" i="2" s="1"/>
  <c r="T377" i="2"/>
  <c r="U377" i="2" s="1"/>
  <c r="T378" i="2"/>
  <c r="U378" i="2" s="1"/>
  <c r="T379" i="2"/>
  <c r="U379" i="2" s="1"/>
  <c r="T380" i="2"/>
  <c r="U380" i="2" s="1"/>
  <c r="T381" i="2"/>
  <c r="U381" i="2" s="1"/>
  <c r="T382" i="2"/>
  <c r="U382" i="2" s="1"/>
  <c r="T354" i="2"/>
  <c r="U354" i="2" s="1"/>
  <c r="M56" i="4" l="1"/>
  <c r="M175" i="4"/>
  <c r="M97" i="4"/>
  <c r="M134" i="4"/>
  <c r="M211" i="3"/>
  <c r="M74" i="3"/>
  <c r="M75" i="3"/>
  <c r="M95" i="3"/>
  <c r="M31" i="5"/>
  <c r="M32" i="5"/>
  <c r="M25" i="5"/>
  <c r="M106" i="5"/>
  <c r="M107" i="5"/>
  <c r="M108" i="5"/>
  <c r="M109" i="5"/>
  <c r="M54" i="5"/>
  <c r="M53" i="5"/>
  <c r="M20" i="5"/>
  <c r="M41" i="5"/>
  <c r="M38" i="5"/>
  <c r="M55" i="5"/>
  <c r="M19" i="5"/>
  <c r="M21" i="5"/>
  <c r="M110" i="5"/>
  <c r="M40" i="5"/>
  <c r="M56" i="5"/>
  <c r="M57" i="5"/>
  <c r="M111" i="5"/>
  <c r="M112" i="5"/>
  <c r="M24" i="5"/>
  <c r="M113" i="5"/>
  <c r="M29" i="5"/>
  <c r="M43" i="5"/>
  <c r="M114" i="5"/>
  <c r="M47" i="5"/>
  <c r="M115" i="5"/>
  <c r="M51" i="5"/>
  <c r="M12" i="5"/>
  <c r="M116" i="5"/>
  <c r="M58" i="5"/>
  <c r="M59" i="5"/>
  <c r="M44" i="5"/>
  <c r="M117" i="5"/>
  <c r="M60" i="5"/>
  <c r="M61" i="5"/>
  <c r="M118" i="5"/>
  <c r="M62" i="5"/>
  <c r="M14" i="5"/>
  <c r="M45" i="5"/>
  <c r="M39" i="5"/>
  <c r="M50" i="5"/>
  <c r="M7" i="5"/>
  <c r="M119" i="5"/>
  <c r="M33" i="5"/>
  <c r="M48" i="5"/>
  <c r="M63" i="5"/>
  <c r="M120" i="5"/>
  <c r="M64" i="5"/>
  <c r="M65" i="5"/>
  <c r="M42" i="5"/>
  <c r="M121" i="5"/>
  <c r="M26" i="5"/>
  <c r="M122" i="5"/>
  <c r="M123" i="5"/>
  <c r="M66" i="5"/>
  <c r="M67" i="5"/>
  <c r="M68" i="5"/>
  <c r="M124" i="5"/>
  <c r="M8" i="5"/>
  <c r="M22" i="5"/>
  <c r="M125" i="5"/>
  <c r="M126" i="5"/>
  <c r="M69" i="5"/>
  <c r="M127" i="5"/>
  <c r="M70" i="5"/>
  <c r="M71" i="5"/>
  <c r="M128" i="5"/>
  <c r="M129" i="5"/>
  <c r="M130" i="5"/>
  <c r="M131" i="5"/>
  <c r="M72" i="5"/>
  <c r="M73" i="5"/>
  <c r="M132" i="5"/>
  <c r="M133" i="5"/>
  <c r="M30" i="5"/>
  <c r="M74" i="5"/>
  <c r="M134" i="5"/>
  <c r="M16" i="5"/>
  <c r="M135" i="5"/>
  <c r="M75" i="5"/>
  <c r="M137" i="5"/>
  <c r="M76" i="5"/>
  <c r="M77" i="5"/>
  <c r="M78" i="5"/>
  <c r="M79" i="5"/>
  <c r="M138" i="5"/>
  <c r="M80" i="5"/>
  <c r="M9" i="5"/>
  <c r="M139" i="5"/>
  <c r="M140" i="5"/>
  <c r="M81" i="5"/>
  <c r="M15" i="5"/>
  <c r="M92" i="5"/>
  <c r="M93" i="5"/>
  <c r="M52" i="5"/>
  <c r="M35" i="5"/>
  <c r="M36" i="5"/>
  <c r="M141" i="5"/>
  <c r="M82" i="5"/>
  <c r="M83" i="5"/>
  <c r="M144" i="5"/>
  <c r="M11" i="5"/>
  <c r="M49" i="5"/>
  <c r="M84" i="5"/>
  <c r="M85" i="5"/>
  <c r="M86" i="5"/>
  <c r="M87" i="5"/>
  <c r="M88" i="5"/>
  <c r="M89" i="5"/>
  <c r="M90" i="5"/>
  <c r="M91" i="5"/>
  <c r="M46" i="5"/>
  <c r="M27" i="5"/>
  <c r="M18" i="5"/>
  <c r="M143" i="5"/>
  <c r="M94" i="5"/>
  <c r="M95" i="5"/>
  <c r="M96" i="5"/>
  <c r="M145" i="5"/>
  <c r="M23" i="5"/>
  <c r="M17" i="5"/>
  <c r="M97" i="5"/>
  <c r="M146" i="5"/>
  <c r="M99" i="5"/>
  <c r="M147" i="5"/>
  <c r="M149" i="5"/>
  <c r="M142" i="5"/>
  <c r="M148" i="5"/>
  <c r="M150" i="5"/>
  <c r="M151" i="5"/>
  <c r="M152" i="5"/>
  <c r="M136" i="5"/>
  <c r="M37" i="5"/>
  <c r="M100" i="5"/>
  <c r="M153" i="5"/>
  <c r="M10" i="5"/>
  <c r="M28" i="5"/>
  <c r="M101" i="5"/>
  <c r="M102" i="5"/>
  <c r="M103" i="5"/>
  <c r="M13" i="5"/>
  <c r="M6" i="5"/>
  <c r="M154" i="5"/>
  <c r="M104" i="5"/>
  <c r="M34" i="5"/>
  <c r="M155" i="5"/>
  <c r="M98" i="5"/>
  <c r="M105" i="5"/>
  <c r="M138" i="4"/>
  <c r="M260" i="4"/>
  <c r="M18" i="4"/>
  <c r="M145" i="4"/>
  <c r="M259" i="4"/>
  <c r="M258" i="4"/>
  <c r="M9" i="4"/>
  <c r="M6" i="4"/>
  <c r="M144" i="4"/>
  <c r="M143" i="4"/>
  <c r="M21" i="4"/>
  <c r="M257" i="4"/>
  <c r="M256" i="4"/>
  <c r="M255" i="4"/>
  <c r="M142" i="4"/>
  <c r="M254" i="4"/>
  <c r="M141" i="4"/>
  <c r="M213" i="4"/>
  <c r="M23" i="4"/>
  <c r="M253" i="4"/>
  <c r="M139" i="4"/>
  <c r="M252" i="4"/>
  <c r="M251" i="4"/>
  <c r="M250" i="4"/>
  <c r="M48" i="4"/>
  <c r="M140" i="4"/>
  <c r="M137" i="4"/>
  <c r="M136" i="4"/>
  <c r="M135" i="4"/>
  <c r="M249" i="4"/>
  <c r="M248" i="4"/>
  <c r="M247" i="4"/>
  <c r="M246" i="4"/>
  <c r="M232" i="4"/>
  <c r="M45" i="4"/>
  <c r="M231" i="4"/>
  <c r="M230" i="4"/>
  <c r="M229" i="4"/>
  <c r="M99" i="4"/>
  <c r="M93" i="4"/>
  <c r="M91" i="4"/>
  <c r="M98" i="4"/>
  <c r="M96" i="4"/>
  <c r="M95" i="4"/>
  <c r="M94" i="4"/>
  <c r="M92" i="4"/>
  <c r="M90" i="4"/>
  <c r="M30" i="4"/>
  <c r="M24" i="4"/>
  <c r="M41" i="4"/>
  <c r="M243" i="4"/>
  <c r="M40" i="4"/>
  <c r="M52" i="4"/>
  <c r="M34" i="4"/>
  <c r="M10" i="4"/>
  <c r="M11" i="4"/>
  <c r="M43" i="4"/>
  <c r="M33" i="4"/>
  <c r="M32" i="4"/>
  <c r="M16" i="4"/>
  <c r="M42" i="4"/>
  <c r="M51" i="4"/>
  <c r="M13" i="4"/>
  <c r="M242" i="4"/>
  <c r="M244" i="4"/>
  <c r="M123" i="4"/>
  <c r="M122" i="4"/>
  <c r="M121" i="4"/>
  <c r="M120" i="4"/>
  <c r="M129" i="4"/>
  <c r="M128" i="4"/>
  <c r="M127" i="4"/>
  <c r="M126" i="4"/>
  <c r="M125" i="4"/>
  <c r="M124" i="4"/>
  <c r="M119" i="4"/>
  <c r="M118" i="4"/>
  <c r="M117" i="4"/>
  <c r="M116" i="4"/>
  <c r="M115" i="4"/>
  <c r="M114" i="4"/>
  <c r="M113" i="4"/>
  <c r="M130" i="4"/>
  <c r="M241" i="4"/>
  <c r="M240" i="4"/>
  <c r="M7" i="4"/>
  <c r="M239" i="4"/>
  <c r="M238" i="4"/>
  <c r="M237" i="4"/>
  <c r="M15" i="4"/>
  <c r="M236" i="4"/>
  <c r="M235" i="4"/>
  <c r="M234" i="4"/>
  <c r="M233" i="4"/>
  <c r="M20" i="4"/>
  <c r="M35" i="4"/>
  <c r="M112" i="4"/>
  <c r="M111" i="4"/>
  <c r="M110" i="4"/>
  <c r="M109" i="4"/>
  <c r="M108" i="4"/>
  <c r="M107" i="4"/>
  <c r="M106" i="4"/>
  <c r="M105" i="4"/>
  <c r="M104" i="4"/>
  <c r="M103" i="4"/>
  <c r="M102" i="4"/>
  <c r="M101" i="4"/>
  <c r="M100" i="4"/>
  <c r="M133" i="4"/>
  <c r="M131" i="4"/>
  <c r="M147" i="4"/>
  <c r="M245" i="4"/>
  <c r="M89" i="4"/>
  <c r="M228" i="4"/>
  <c r="M88" i="4"/>
  <c r="M26" i="4"/>
  <c r="M87" i="4"/>
  <c r="M227" i="4"/>
  <c r="M226" i="4"/>
  <c r="M225" i="4"/>
  <c r="M39" i="4"/>
  <c r="M83" i="4"/>
  <c r="M132" i="4"/>
  <c r="M224" i="4"/>
  <c r="M86" i="4"/>
  <c r="M212" i="4"/>
  <c r="M223" i="4"/>
  <c r="M85" i="4"/>
  <c r="M222" i="4"/>
  <c r="M211" i="4"/>
  <c r="M84" i="4"/>
  <c r="M82" i="4"/>
  <c r="M81" i="4"/>
  <c r="M80" i="4"/>
  <c r="M221" i="4"/>
  <c r="M220" i="4"/>
  <c r="M219" i="4"/>
  <c r="M218" i="4"/>
  <c r="M217" i="4"/>
  <c r="M79" i="4"/>
  <c r="M216" i="4"/>
  <c r="M215" i="4"/>
  <c r="M78" i="4"/>
  <c r="M214" i="4"/>
  <c r="M77" i="4"/>
  <c r="M210" i="4"/>
  <c r="M38" i="4"/>
  <c r="M209" i="4"/>
  <c r="M208" i="4"/>
  <c r="M37" i="4"/>
  <c r="M207" i="4"/>
  <c r="M206" i="4"/>
  <c r="M76" i="4"/>
  <c r="M205" i="4"/>
  <c r="M50" i="4"/>
  <c r="M204" i="4"/>
  <c r="M203" i="4"/>
  <c r="M202" i="4"/>
  <c r="M201" i="4"/>
  <c r="M200" i="4"/>
  <c r="M199" i="4"/>
  <c r="M198" i="4"/>
  <c r="M74" i="4"/>
  <c r="M197" i="4"/>
  <c r="M75" i="4"/>
  <c r="M46" i="4"/>
  <c r="M196" i="4"/>
  <c r="M73" i="4"/>
  <c r="M72" i="4"/>
  <c r="M195" i="4"/>
  <c r="M194" i="4"/>
  <c r="M193" i="4"/>
  <c r="M192" i="4"/>
  <c r="M71" i="4"/>
  <c r="M191" i="4"/>
  <c r="M190" i="4"/>
  <c r="M70" i="4"/>
  <c r="M189" i="4"/>
  <c r="M188" i="4"/>
  <c r="M187" i="4"/>
  <c r="M69" i="4"/>
  <c r="M49" i="4"/>
  <c r="M186" i="4"/>
  <c r="M185" i="4"/>
  <c r="M184" i="4"/>
  <c r="M68" i="4"/>
  <c r="M183" i="4"/>
  <c r="M182" i="4"/>
  <c r="M181" i="4"/>
  <c r="M180" i="4"/>
  <c r="M67" i="4"/>
  <c r="M66" i="4"/>
  <c r="M22" i="4"/>
  <c r="M179" i="4"/>
  <c r="M65" i="4"/>
  <c r="M178" i="4"/>
  <c r="M177" i="4"/>
  <c r="M64" i="4"/>
  <c r="M176" i="4"/>
  <c r="M174" i="4"/>
  <c r="M29" i="4"/>
  <c r="M8" i="4"/>
  <c r="M63" i="4"/>
  <c r="M62" i="4"/>
  <c r="M173" i="4"/>
  <c r="M172" i="4"/>
  <c r="M61" i="4"/>
  <c r="M17" i="4"/>
  <c r="M27" i="4"/>
  <c r="M60" i="4"/>
  <c r="M170" i="4"/>
  <c r="M169" i="4"/>
  <c r="M44" i="4"/>
  <c r="M171" i="4"/>
  <c r="M168" i="4"/>
  <c r="M167" i="4"/>
  <c r="M166" i="4"/>
  <c r="M59" i="4"/>
  <c r="M165" i="4"/>
  <c r="M164" i="4"/>
  <c r="M36" i="4"/>
  <c r="M163" i="4"/>
  <c r="M162" i="4"/>
  <c r="M58" i="4"/>
  <c r="M161" i="4"/>
  <c r="M146" i="4"/>
  <c r="M160" i="4"/>
  <c r="M19" i="4"/>
  <c r="M47" i="4"/>
  <c r="M57" i="4"/>
  <c r="M55" i="4"/>
  <c r="M28" i="4"/>
  <c r="M159" i="4"/>
  <c r="M14" i="4"/>
  <c r="M54" i="4"/>
  <c r="M158" i="4"/>
  <c r="M157" i="4"/>
  <c r="M156" i="4"/>
  <c r="M155" i="4"/>
  <c r="M154" i="4"/>
  <c r="M153" i="4"/>
  <c r="M152" i="4"/>
  <c r="M53" i="4"/>
  <c r="M151" i="4"/>
  <c r="M31" i="4"/>
  <c r="M150" i="4"/>
  <c r="M12" i="4"/>
  <c r="M149" i="4"/>
  <c r="M25" i="4"/>
  <c r="M148" i="4"/>
  <c r="M225" i="3"/>
  <c r="M97" i="3"/>
  <c r="M224" i="3"/>
  <c r="M223" i="3"/>
  <c r="M222" i="3"/>
  <c r="M221" i="3"/>
  <c r="M220" i="3"/>
  <c r="M219" i="3"/>
  <c r="M160" i="3"/>
  <c r="M218" i="3"/>
  <c r="M217" i="3"/>
  <c r="M216" i="3"/>
  <c r="M215" i="3"/>
  <c r="M212" i="3"/>
  <c r="M214" i="3"/>
  <c r="M213" i="3"/>
  <c r="M177" i="3"/>
  <c r="M26" i="3"/>
  <c r="M15" i="3"/>
  <c r="M33" i="3"/>
  <c r="M188" i="3"/>
  <c r="M32" i="3"/>
  <c r="M40" i="3"/>
  <c r="M31" i="3"/>
  <c r="M8" i="3"/>
  <c r="M9" i="3"/>
  <c r="M34" i="3"/>
  <c r="M29" i="3"/>
  <c r="M27" i="3"/>
  <c r="M12" i="3"/>
  <c r="N12" i="3" s="1"/>
  <c r="M35" i="3"/>
  <c r="N35" i="3" s="1"/>
  <c r="M39" i="3"/>
  <c r="M10" i="3"/>
  <c r="M187" i="3"/>
  <c r="M189" i="3"/>
  <c r="M87" i="3"/>
  <c r="M86" i="3"/>
  <c r="M85" i="3"/>
  <c r="M84" i="3"/>
  <c r="M93" i="3"/>
  <c r="M92" i="3"/>
  <c r="M91" i="3"/>
  <c r="M90" i="3"/>
  <c r="M89" i="3"/>
  <c r="M88" i="3"/>
  <c r="M83" i="3"/>
  <c r="M82" i="3"/>
  <c r="M81" i="3"/>
  <c r="M80" i="3"/>
  <c r="M79" i="3"/>
  <c r="M78" i="3"/>
  <c r="M77" i="3"/>
  <c r="M94" i="3"/>
  <c r="M186" i="3"/>
  <c r="M185" i="3"/>
  <c r="M6" i="3"/>
  <c r="M184" i="3"/>
  <c r="M183" i="3"/>
  <c r="M182" i="3"/>
  <c r="M11" i="3"/>
  <c r="M181" i="3"/>
  <c r="M180" i="3"/>
  <c r="M179" i="3"/>
  <c r="M178" i="3"/>
  <c r="M14" i="3"/>
  <c r="M30" i="3"/>
  <c r="M41" i="3"/>
  <c r="M76" i="3"/>
  <c r="M73" i="3"/>
  <c r="M72" i="3"/>
  <c r="M71" i="3"/>
  <c r="M70" i="3"/>
  <c r="M69" i="3"/>
  <c r="M68" i="3"/>
  <c r="M67" i="3"/>
  <c r="M66" i="3"/>
  <c r="M65" i="3"/>
  <c r="M64" i="3"/>
  <c r="M63" i="3"/>
  <c r="M62" i="3"/>
  <c r="M206" i="3"/>
  <c r="M201" i="3"/>
  <c r="M196" i="3"/>
  <c r="M195" i="3"/>
  <c r="M194" i="3"/>
  <c r="M209" i="3"/>
  <c r="M207" i="3"/>
  <c r="M205" i="3"/>
  <c r="M204" i="3"/>
  <c r="M203" i="3"/>
  <c r="M202" i="3"/>
  <c r="M200" i="3"/>
  <c r="M199" i="3"/>
  <c r="M193" i="3"/>
  <c r="M198" i="3"/>
  <c r="M197" i="3"/>
  <c r="M192" i="3"/>
  <c r="M191" i="3"/>
  <c r="M176" i="3"/>
  <c r="M175" i="3"/>
  <c r="M174" i="3"/>
  <c r="M171" i="3"/>
  <c r="M170" i="3"/>
  <c r="M173" i="3"/>
  <c r="M172" i="3"/>
  <c r="M169" i="3"/>
  <c r="M168" i="3"/>
  <c r="M167" i="3"/>
  <c r="M22" i="3"/>
  <c r="M21" i="3"/>
  <c r="M61" i="3"/>
  <c r="M60" i="3"/>
  <c r="M17" i="3"/>
  <c r="M210" i="3"/>
  <c r="M166" i="3"/>
  <c r="M7" i="3"/>
  <c r="M44" i="3"/>
  <c r="M165" i="3"/>
  <c r="M59" i="3"/>
  <c r="M164" i="3"/>
  <c r="M161" i="3"/>
  <c r="M96" i="3"/>
  <c r="M58" i="3"/>
  <c r="M163" i="3"/>
  <c r="M162" i="3"/>
  <c r="M208" i="3"/>
  <c r="M16" i="3"/>
  <c r="M57" i="3"/>
  <c r="M56" i="3"/>
  <c r="M159" i="3"/>
  <c r="M55" i="3"/>
  <c r="M54" i="3"/>
  <c r="M158" i="3"/>
  <c r="M157" i="3"/>
  <c r="M156" i="3"/>
  <c r="M155" i="3"/>
  <c r="M154" i="3"/>
  <c r="M153" i="3"/>
  <c r="M152" i="3"/>
  <c r="M151" i="3"/>
  <c r="M38" i="3"/>
  <c r="M53" i="3"/>
  <c r="M150" i="3"/>
  <c r="M149" i="3"/>
  <c r="M148" i="3"/>
  <c r="M147" i="3"/>
  <c r="M146" i="3"/>
  <c r="M145" i="3"/>
  <c r="M144" i="3"/>
  <c r="M143" i="3"/>
  <c r="M142" i="3"/>
  <c r="M24" i="3"/>
  <c r="M20" i="3"/>
  <c r="M25" i="3"/>
  <c r="M141" i="3"/>
  <c r="M140" i="3"/>
  <c r="M13" i="3"/>
  <c r="M139" i="3"/>
  <c r="M138" i="3"/>
  <c r="M52" i="3"/>
  <c r="M137" i="3"/>
  <c r="M136" i="3"/>
  <c r="M135" i="3"/>
  <c r="M134" i="3"/>
  <c r="M133" i="3"/>
  <c r="M23" i="3"/>
  <c r="M19" i="3"/>
  <c r="M18" i="3"/>
  <c r="M132" i="3"/>
  <c r="M131" i="3"/>
  <c r="M130" i="3"/>
  <c r="M129" i="3"/>
  <c r="M128" i="3"/>
  <c r="M127" i="3"/>
  <c r="M126" i="3"/>
  <c r="M125" i="3"/>
  <c r="M51" i="3"/>
  <c r="M50" i="3"/>
  <c r="M43" i="3"/>
  <c r="M42" i="3"/>
  <c r="M124" i="3"/>
  <c r="M123" i="3"/>
  <c r="M122" i="3"/>
  <c r="M49" i="3"/>
  <c r="M48" i="3"/>
  <c r="M119" i="3"/>
  <c r="M47" i="3"/>
  <c r="M118" i="3"/>
  <c r="M117" i="3"/>
  <c r="M116" i="3"/>
  <c r="M46" i="3"/>
  <c r="M115" i="3"/>
  <c r="M36" i="3"/>
  <c r="M114" i="3"/>
  <c r="M45" i="3"/>
  <c r="M121" i="3"/>
  <c r="M120" i="3"/>
  <c r="M113" i="3"/>
  <c r="M112" i="3"/>
  <c r="M111" i="3"/>
  <c r="M110" i="3"/>
  <c r="M109" i="3"/>
  <c r="M108" i="3"/>
  <c r="M107" i="3"/>
  <c r="M106" i="3"/>
  <c r="M105" i="3"/>
  <c r="M104" i="3"/>
  <c r="M103" i="3"/>
  <c r="M102" i="3"/>
  <c r="M190" i="3"/>
  <c r="M101" i="3"/>
  <c r="M100" i="3"/>
  <c r="M28" i="3"/>
  <c r="M99" i="3"/>
  <c r="M98" i="3"/>
  <c r="M37" i="3"/>
  <c r="AA6" i="2"/>
  <c r="AB6" i="2" s="1"/>
  <c r="AE6" i="2" s="1"/>
  <c r="AA7" i="2"/>
  <c r="AB7" i="2" s="1"/>
  <c r="AE7" i="2" s="1"/>
  <c r="AA8" i="2"/>
  <c r="AB8" i="2" s="1"/>
  <c r="AE8" i="2" s="1"/>
  <c r="AA9" i="2"/>
  <c r="AB9" i="2" s="1"/>
  <c r="AE9" i="2" s="1"/>
  <c r="AA10" i="2"/>
  <c r="AB10" i="2" s="1"/>
  <c r="AE10" i="2" s="1"/>
  <c r="AA11" i="2"/>
  <c r="AB11" i="2" s="1"/>
  <c r="AE11" i="2" s="1"/>
  <c r="AA12" i="2"/>
  <c r="AB12" i="2" s="1"/>
  <c r="AE12" i="2" s="1"/>
  <c r="AA13" i="2"/>
  <c r="AB13" i="2" s="1"/>
  <c r="AE13" i="2" s="1"/>
  <c r="AA14" i="2"/>
  <c r="AB14" i="2" s="1"/>
  <c r="AE14" i="2" s="1"/>
  <c r="AA15" i="2"/>
  <c r="AB15" i="2" s="1"/>
  <c r="AE15" i="2" s="1"/>
  <c r="AA16" i="2"/>
  <c r="AB16" i="2" s="1"/>
  <c r="AE16" i="2" s="1"/>
  <c r="AA17" i="2"/>
  <c r="AB17" i="2" s="1"/>
  <c r="AE17" i="2" s="1"/>
  <c r="AA301" i="2"/>
  <c r="AB301" i="2" s="1"/>
  <c r="AE301" i="2" s="1"/>
  <c r="AA18" i="2"/>
  <c r="AB18" i="2" s="1"/>
  <c r="AE18" i="2" s="1"/>
  <c r="AA19" i="2"/>
  <c r="AB19" i="2" s="1"/>
  <c r="AE19" i="2" s="1"/>
  <c r="AA20" i="2"/>
  <c r="AB20" i="2" s="1"/>
  <c r="AE20" i="2" s="1"/>
  <c r="AA21" i="2"/>
  <c r="AB21" i="2" s="1"/>
  <c r="AE21" i="2" s="1"/>
  <c r="AA22" i="2"/>
  <c r="AB22" i="2" s="1"/>
  <c r="AE22" i="2" s="1"/>
  <c r="AA23" i="2"/>
  <c r="AB23" i="2" s="1"/>
  <c r="AE23" i="2" s="1"/>
  <c r="AA24" i="2"/>
  <c r="AB24" i="2" s="1"/>
  <c r="AE24" i="2" s="1"/>
  <c r="AA25" i="2"/>
  <c r="AB25" i="2" s="1"/>
  <c r="AE25" i="2" s="1"/>
  <c r="AA26" i="2"/>
  <c r="AB26" i="2" s="1"/>
  <c r="AE26" i="2" s="1"/>
  <c r="AA27" i="2"/>
  <c r="AB27" i="2" s="1"/>
  <c r="AE27" i="2" s="1"/>
  <c r="AA28" i="2"/>
  <c r="AB28" i="2" s="1"/>
  <c r="AE28" i="2" s="1"/>
  <c r="AA29" i="2"/>
  <c r="AB29" i="2" s="1"/>
  <c r="AE29" i="2" s="1"/>
  <c r="AA30" i="2"/>
  <c r="AB30" i="2" s="1"/>
  <c r="AE30" i="2" s="1"/>
  <c r="AA31" i="2"/>
  <c r="AB31" i="2" s="1"/>
  <c r="AE31" i="2" s="1"/>
  <c r="AA32" i="2"/>
  <c r="AB32" i="2" s="1"/>
  <c r="AE32" i="2" s="1"/>
  <c r="AA33" i="2"/>
  <c r="AB33" i="2" s="1"/>
  <c r="AE33" i="2" s="1"/>
  <c r="AA34" i="2"/>
  <c r="AB34" i="2" s="1"/>
  <c r="AE34" i="2" s="1"/>
  <c r="AA62" i="2"/>
  <c r="AB62" i="2" s="1"/>
  <c r="AE62" i="2" s="1"/>
  <c r="AA65" i="2"/>
  <c r="AB65" i="2" s="1"/>
  <c r="AE65" i="2" s="1"/>
  <c r="AA35" i="2"/>
  <c r="AB35" i="2" s="1"/>
  <c r="AE35" i="2" s="1"/>
  <c r="AA36" i="2"/>
  <c r="AB36" i="2" s="1"/>
  <c r="AE36" i="2" s="1"/>
  <c r="AA39" i="2"/>
  <c r="AB39" i="2" s="1"/>
  <c r="AE39" i="2" s="1"/>
  <c r="AA37" i="2"/>
  <c r="AB37" i="2" s="1"/>
  <c r="AE37" i="2" s="1"/>
  <c r="AA38" i="2"/>
  <c r="AB38" i="2" s="1"/>
  <c r="AE38" i="2" s="1"/>
  <c r="AA40" i="2"/>
  <c r="AB40" i="2" s="1"/>
  <c r="AE40" i="2" s="1"/>
  <c r="AA41" i="2"/>
  <c r="AB41" i="2" s="1"/>
  <c r="AE41" i="2" s="1"/>
  <c r="AA42" i="2"/>
  <c r="AB42" i="2" s="1"/>
  <c r="AE42" i="2" s="1"/>
  <c r="AA43" i="2"/>
  <c r="AB43" i="2" s="1"/>
  <c r="AE43" i="2" s="1"/>
  <c r="AA44" i="2"/>
  <c r="AB44" i="2" s="1"/>
  <c r="AE44" i="2" s="1"/>
  <c r="AA45" i="2"/>
  <c r="AB45" i="2" s="1"/>
  <c r="AE45" i="2" s="1"/>
  <c r="AA46" i="2"/>
  <c r="AB46" i="2" s="1"/>
  <c r="AE46" i="2" s="1"/>
  <c r="AA47" i="2"/>
  <c r="AB47" i="2" s="1"/>
  <c r="AE47" i="2" s="1"/>
  <c r="AA48" i="2"/>
  <c r="AB48" i="2" s="1"/>
  <c r="AE48" i="2" s="1"/>
  <c r="AA49" i="2"/>
  <c r="AB49" i="2" s="1"/>
  <c r="AE49" i="2" s="1"/>
  <c r="AA50" i="2"/>
  <c r="AB50" i="2" s="1"/>
  <c r="AE50" i="2" s="1"/>
  <c r="AA51" i="2"/>
  <c r="AB51" i="2" s="1"/>
  <c r="AE51" i="2" s="1"/>
  <c r="AA52" i="2"/>
  <c r="AB52" i="2" s="1"/>
  <c r="AE52" i="2" s="1"/>
  <c r="AA53" i="2"/>
  <c r="AB53" i="2" s="1"/>
  <c r="AE53" i="2" s="1"/>
  <c r="AA54" i="2"/>
  <c r="AB54" i="2" s="1"/>
  <c r="AE54" i="2" s="1"/>
  <c r="AA55" i="2"/>
  <c r="AB55" i="2" s="1"/>
  <c r="AE55" i="2" s="1"/>
  <c r="AA56" i="2"/>
  <c r="AB56" i="2" s="1"/>
  <c r="AE56" i="2" s="1"/>
  <c r="AA60" i="2"/>
  <c r="AB60" i="2" s="1"/>
  <c r="AE60" i="2" s="1"/>
  <c r="AA64" i="2"/>
  <c r="AB64" i="2" s="1"/>
  <c r="AE64" i="2" s="1"/>
  <c r="AA57" i="2"/>
  <c r="AB57" i="2" s="1"/>
  <c r="AE57" i="2" s="1"/>
  <c r="AA58" i="2"/>
  <c r="AB58" i="2" s="1"/>
  <c r="AE58" i="2" s="1"/>
  <c r="AA59" i="2"/>
  <c r="AB59" i="2" s="1"/>
  <c r="AE59" i="2" s="1"/>
  <c r="AA61" i="2"/>
  <c r="AB61" i="2" s="1"/>
  <c r="AE61" i="2" s="1"/>
  <c r="AA63" i="2"/>
  <c r="AB63" i="2" s="1"/>
  <c r="AE63" i="2" s="1"/>
  <c r="AA66" i="2"/>
  <c r="AB66" i="2" s="1"/>
  <c r="AE66" i="2" s="1"/>
  <c r="AA67" i="2"/>
  <c r="AB67" i="2" s="1"/>
  <c r="AE67" i="2" s="1"/>
  <c r="AA68" i="2"/>
  <c r="AB68" i="2" s="1"/>
  <c r="AE68" i="2" s="1"/>
  <c r="AA69" i="2"/>
  <c r="AB69" i="2" s="1"/>
  <c r="AE69" i="2" s="1"/>
  <c r="AA70" i="2"/>
  <c r="AB70" i="2" s="1"/>
  <c r="AE70" i="2" s="1"/>
  <c r="AA71" i="2"/>
  <c r="AB71" i="2" s="1"/>
  <c r="AE71" i="2" s="1"/>
  <c r="AA72" i="2"/>
  <c r="AB72" i="2" s="1"/>
  <c r="AE72" i="2" s="1"/>
  <c r="AA73" i="2"/>
  <c r="AB73" i="2" s="1"/>
  <c r="AE73" i="2" s="1"/>
  <c r="AA74" i="2"/>
  <c r="AB74" i="2" s="1"/>
  <c r="AE74" i="2" s="1"/>
  <c r="AA75" i="2"/>
  <c r="AB75" i="2" s="1"/>
  <c r="AE75" i="2" s="1"/>
  <c r="AA76" i="2"/>
  <c r="AB76" i="2" s="1"/>
  <c r="AE76" i="2" s="1"/>
  <c r="AA78" i="2"/>
  <c r="AB78" i="2" s="1"/>
  <c r="AE78" i="2" s="1"/>
  <c r="AA77" i="2"/>
  <c r="AB77" i="2" s="1"/>
  <c r="AE77" i="2" s="1"/>
  <c r="AA79" i="2"/>
  <c r="AB79" i="2" s="1"/>
  <c r="AE79" i="2" s="1"/>
  <c r="AA80" i="2"/>
  <c r="AB80" i="2" s="1"/>
  <c r="AE80" i="2" s="1"/>
  <c r="AA81" i="2"/>
  <c r="AB81" i="2" s="1"/>
  <c r="AE81" i="2" s="1"/>
  <c r="AA82" i="2"/>
  <c r="AB82" i="2" s="1"/>
  <c r="AE82" i="2" s="1"/>
  <c r="AA83" i="2"/>
  <c r="AB83" i="2" s="1"/>
  <c r="AE83" i="2" s="1"/>
  <c r="AA84" i="2"/>
  <c r="AB84" i="2" s="1"/>
  <c r="AE84" i="2" s="1"/>
  <c r="AA85" i="2"/>
  <c r="AB85" i="2" s="1"/>
  <c r="AE85" i="2" s="1"/>
  <c r="AA86" i="2"/>
  <c r="AB86" i="2" s="1"/>
  <c r="AE86" i="2" s="1"/>
  <c r="AA87" i="2"/>
  <c r="AB87" i="2" s="1"/>
  <c r="AE87" i="2" s="1"/>
  <c r="AA88" i="2"/>
  <c r="AB88" i="2" s="1"/>
  <c r="AE88" i="2" s="1"/>
  <c r="AA89" i="2"/>
  <c r="AB89" i="2" s="1"/>
  <c r="AE89" i="2" s="1"/>
  <c r="AA90" i="2"/>
  <c r="AB90" i="2" s="1"/>
  <c r="AE90" i="2" s="1"/>
  <c r="AA91" i="2"/>
  <c r="AB91" i="2" s="1"/>
  <c r="AE91" i="2" s="1"/>
  <c r="AA313" i="2"/>
  <c r="AB313" i="2" s="1"/>
  <c r="AE313" i="2" s="1"/>
  <c r="AA314" i="2"/>
  <c r="AB314" i="2" s="1"/>
  <c r="AE314" i="2" s="1"/>
  <c r="AA315" i="2"/>
  <c r="AB315" i="2" s="1"/>
  <c r="AE315" i="2" s="1"/>
  <c r="AA92" i="2"/>
  <c r="AB92" i="2" s="1"/>
  <c r="AE92" i="2" s="1"/>
  <c r="AA93" i="2"/>
  <c r="AB93" i="2" s="1"/>
  <c r="AE93" i="2" s="1"/>
  <c r="AA94" i="2"/>
  <c r="AB94" i="2" s="1"/>
  <c r="AE94" i="2" s="1"/>
  <c r="AA95" i="2"/>
  <c r="AB95" i="2" s="1"/>
  <c r="AE95" i="2" s="1"/>
  <c r="AA96" i="2"/>
  <c r="AB96" i="2" s="1"/>
  <c r="AE96" i="2" s="1"/>
  <c r="AA97" i="2"/>
  <c r="AB97" i="2" s="1"/>
  <c r="AE97" i="2" s="1"/>
  <c r="AA98" i="2"/>
  <c r="AB98" i="2" s="1"/>
  <c r="AE98" i="2" s="1"/>
  <c r="AA99" i="2"/>
  <c r="AB99" i="2" s="1"/>
  <c r="AE99" i="2" s="1"/>
  <c r="AA100" i="2"/>
  <c r="AB100" i="2" s="1"/>
  <c r="AE100" i="2" s="1"/>
  <c r="AA101" i="2"/>
  <c r="AB101" i="2" s="1"/>
  <c r="AE101" i="2" s="1"/>
  <c r="AA102" i="2"/>
  <c r="AB102" i="2" s="1"/>
  <c r="AE102" i="2" s="1"/>
  <c r="AA103" i="2"/>
  <c r="AB103" i="2" s="1"/>
  <c r="AE103" i="2" s="1"/>
  <c r="AA104" i="2"/>
  <c r="AB104" i="2" s="1"/>
  <c r="AE104" i="2" s="1"/>
  <c r="AA105" i="2"/>
  <c r="AB105" i="2" s="1"/>
  <c r="AE105" i="2" s="1"/>
  <c r="AA106" i="2"/>
  <c r="AB106" i="2" s="1"/>
  <c r="AE106" i="2" s="1"/>
  <c r="AA107" i="2"/>
  <c r="AB107" i="2" s="1"/>
  <c r="AE107" i="2" s="1"/>
  <c r="AA108" i="2"/>
  <c r="AB108" i="2" s="1"/>
  <c r="AE108" i="2" s="1"/>
  <c r="AA109" i="2"/>
  <c r="AB109" i="2" s="1"/>
  <c r="AE109" i="2" s="1"/>
  <c r="AA321" i="2"/>
  <c r="AB321" i="2" s="1"/>
  <c r="AE321" i="2" s="1"/>
  <c r="AA110" i="2"/>
  <c r="AB110" i="2" s="1"/>
  <c r="AE110" i="2" s="1"/>
  <c r="AA111" i="2"/>
  <c r="AB111" i="2" s="1"/>
  <c r="AE111" i="2" s="1"/>
  <c r="AA322" i="2"/>
  <c r="AB322" i="2" s="1"/>
  <c r="AE322" i="2" s="1"/>
  <c r="AA323" i="2"/>
  <c r="AB323" i="2" s="1"/>
  <c r="AE323" i="2" s="1"/>
  <c r="AA112" i="2"/>
  <c r="AB112" i="2" s="1"/>
  <c r="AE112" i="2" s="1"/>
  <c r="AA113" i="2"/>
  <c r="AB113" i="2" s="1"/>
  <c r="AE113" i="2" s="1"/>
  <c r="AA114" i="2"/>
  <c r="AB114" i="2" s="1"/>
  <c r="AE114" i="2" s="1"/>
  <c r="AA115" i="2"/>
  <c r="AB115" i="2" s="1"/>
  <c r="AE115" i="2" s="1"/>
  <c r="AA116" i="2"/>
  <c r="AB116" i="2" s="1"/>
  <c r="AE116" i="2" s="1"/>
  <c r="AA117" i="2"/>
  <c r="AB117" i="2" s="1"/>
  <c r="AE117" i="2" s="1"/>
  <c r="AA118" i="2"/>
  <c r="AB118" i="2" s="1"/>
  <c r="AE118" i="2" s="1"/>
  <c r="AA119" i="2"/>
  <c r="AB119" i="2" s="1"/>
  <c r="AE119" i="2" s="1"/>
  <c r="AA120" i="2"/>
  <c r="AB120" i="2" s="1"/>
  <c r="AE120" i="2" s="1"/>
  <c r="AA121" i="2"/>
  <c r="AB121" i="2" s="1"/>
  <c r="AE121" i="2" s="1"/>
  <c r="AA122" i="2"/>
  <c r="AB122" i="2" s="1"/>
  <c r="AE122" i="2" s="1"/>
  <c r="AA123" i="2"/>
  <c r="AB123" i="2" s="1"/>
  <c r="AE123" i="2" s="1"/>
  <c r="AA124" i="2"/>
  <c r="AB124" i="2" s="1"/>
  <c r="AE124" i="2" s="1"/>
  <c r="AA125" i="2"/>
  <c r="AB125" i="2" s="1"/>
  <c r="AE125" i="2" s="1"/>
  <c r="AA126" i="2"/>
  <c r="AB126" i="2" s="1"/>
  <c r="AE126" i="2" s="1"/>
  <c r="AA127" i="2"/>
  <c r="AB127" i="2" s="1"/>
  <c r="AE127" i="2" s="1"/>
  <c r="AA128" i="2"/>
  <c r="AB128" i="2" s="1"/>
  <c r="AE128" i="2" s="1"/>
  <c r="AA129" i="2"/>
  <c r="AB129" i="2" s="1"/>
  <c r="AE129" i="2" s="1"/>
  <c r="AA130" i="2"/>
  <c r="AB130" i="2" s="1"/>
  <c r="AE130" i="2" s="1"/>
  <c r="AA131" i="2"/>
  <c r="AB131" i="2" s="1"/>
  <c r="AE131" i="2" s="1"/>
  <c r="AA134" i="2"/>
  <c r="AB134" i="2" s="1"/>
  <c r="AE134" i="2" s="1"/>
  <c r="AA133" i="2"/>
  <c r="AB133" i="2" s="1"/>
  <c r="AE133" i="2" s="1"/>
  <c r="AA132" i="2"/>
  <c r="AB132" i="2" s="1"/>
  <c r="AE132" i="2" s="1"/>
  <c r="AA135" i="2"/>
  <c r="AB135" i="2" s="1"/>
  <c r="AE135" i="2" s="1"/>
  <c r="AA136" i="2"/>
  <c r="AB136" i="2" s="1"/>
  <c r="AE136" i="2" s="1"/>
  <c r="AA137" i="2"/>
  <c r="AB137" i="2" s="1"/>
  <c r="AE137" i="2" s="1"/>
  <c r="AA138" i="2"/>
  <c r="AB138" i="2" s="1"/>
  <c r="AE138" i="2" s="1"/>
  <c r="AA139" i="2"/>
  <c r="AB139" i="2" s="1"/>
  <c r="AE139" i="2" s="1"/>
  <c r="AA140" i="2"/>
  <c r="AB140" i="2" s="1"/>
  <c r="AE140" i="2" s="1"/>
  <c r="AA141" i="2"/>
  <c r="AB141" i="2" s="1"/>
  <c r="AE141" i="2" s="1"/>
  <c r="AA142" i="2"/>
  <c r="AB142" i="2" s="1"/>
  <c r="AE142" i="2" s="1"/>
  <c r="AA143" i="2"/>
  <c r="AB143" i="2" s="1"/>
  <c r="AE143" i="2" s="1"/>
  <c r="AA144" i="2"/>
  <c r="AB144" i="2" s="1"/>
  <c r="AE144" i="2" s="1"/>
  <c r="AA145" i="2"/>
  <c r="AB145" i="2" s="1"/>
  <c r="AE145" i="2" s="1"/>
  <c r="AA146" i="2"/>
  <c r="AB146" i="2" s="1"/>
  <c r="AE146" i="2" s="1"/>
  <c r="AA147" i="2"/>
  <c r="AB147" i="2" s="1"/>
  <c r="AE147" i="2" s="1"/>
  <c r="AA148" i="2"/>
  <c r="AB148" i="2" s="1"/>
  <c r="AE148" i="2" s="1"/>
  <c r="AA149" i="2"/>
  <c r="AB149" i="2" s="1"/>
  <c r="AE149" i="2" s="1"/>
  <c r="AA150" i="2"/>
  <c r="AB150" i="2" s="1"/>
  <c r="AE150" i="2" s="1"/>
  <c r="AA151" i="2"/>
  <c r="AB151" i="2" s="1"/>
  <c r="AE151" i="2" s="1"/>
  <c r="AA152" i="2"/>
  <c r="AB152" i="2" s="1"/>
  <c r="AE152" i="2" s="1"/>
  <c r="AA153" i="2"/>
  <c r="AB153" i="2" s="1"/>
  <c r="AE153" i="2" s="1"/>
  <c r="AA154" i="2"/>
  <c r="AB154" i="2" s="1"/>
  <c r="AE154" i="2" s="1"/>
  <c r="AA155" i="2"/>
  <c r="AB155" i="2" s="1"/>
  <c r="AE155" i="2" s="1"/>
  <c r="AA161" i="2"/>
  <c r="AB161" i="2" s="1"/>
  <c r="AE161" i="2" s="1"/>
  <c r="AA156" i="2"/>
  <c r="AB156" i="2" s="1"/>
  <c r="AE156" i="2" s="1"/>
  <c r="AA157" i="2"/>
  <c r="AB157" i="2" s="1"/>
  <c r="AE157" i="2" s="1"/>
  <c r="AA158" i="2"/>
  <c r="AB158" i="2" s="1"/>
  <c r="AE158" i="2" s="1"/>
  <c r="AA159" i="2"/>
  <c r="AB159" i="2" s="1"/>
  <c r="AE159" i="2" s="1"/>
  <c r="AA160" i="2"/>
  <c r="AB160" i="2" s="1"/>
  <c r="AE160" i="2" s="1"/>
  <c r="AA165" i="2"/>
  <c r="AB165" i="2" s="1"/>
  <c r="AE165" i="2" s="1"/>
  <c r="AA166" i="2"/>
  <c r="AB166" i="2" s="1"/>
  <c r="AE166" i="2" s="1"/>
  <c r="AA167" i="2"/>
  <c r="AB167" i="2" s="1"/>
  <c r="AE167" i="2" s="1"/>
  <c r="AA168" i="2"/>
  <c r="AB168" i="2" s="1"/>
  <c r="AE168" i="2" s="1"/>
  <c r="AA169" i="2"/>
  <c r="AB169" i="2" s="1"/>
  <c r="AE169" i="2" s="1"/>
  <c r="AA170" i="2"/>
  <c r="AB170" i="2" s="1"/>
  <c r="AE170" i="2" s="1"/>
  <c r="AA171" i="2"/>
  <c r="AB171" i="2" s="1"/>
  <c r="AE171" i="2" s="1"/>
  <c r="AA172" i="2"/>
  <c r="AB172" i="2" s="1"/>
  <c r="AE172" i="2" s="1"/>
  <c r="AA173" i="2"/>
  <c r="AB173" i="2" s="1"/>
  <c r="AE173" i="2" s="1"/>
  <c r="AA174" i="2"/>
  <c r="AB174" i="2" s="1"/>
  <c r="AE174" i="2" s="1"/>
  <c r="AA175" i="2"/>
  <c r="AB175" i="2" s="1"/>
  <c r="AE175" i="2" s="1"/>
  <c r="AA176" i="2"/>
  <c r="AB176" i="2" s="1"/>
  <c r="AE176" i="2" s="1"/>
  <c r="AA177" i="2"/>
  <c r="AB177" i="2" s="1"/>
  <c r="AE177" i="2" s="1"/>
  <c r="AA178" i="2"/>
  <c r="AB178" i="2" s="1"/>
  <c r="AE178" i="2" s="1"/>
  <c r="AA179" i="2"/>
  <c r="AB179" i="2" s="1"/>
  <c r="AE179" i="2" s="1"/>
  <c r="AA180" i="2"/>
  <c r="AB180" i="2" s="1"/>
  <c r="AE180" i="2" s="1"/>
  <c r="AA181" i="2"/>
  <c r="AB181" i="2" s="1"/>
  <c r="AE181" i="2" s="1"/>
  <c r="AA182" i="2"/>
  <c r="AB182" i="2" s="1"/>
  <c r="AE182" i="2" s="1"/>
  <c r="AA326" i="2"/>
  <c r="AB326" i="2" s="1"/>
  <c r="AE326" i="2" s="1"/>
  <c r="AA327" i="2"/>
  <c r="AB327" i="2" s="1"/>
  <c r="AE327" i="2" s="1"/>
  <c r="AA185" i="2"/>
  <c r="AB185" i="2" s="1"/>
  <c r="AE185" i="2" s="1"/>
  <c r="AA162" i="2"/>
  <c r="AB162" i="2" s="1"/>
  <c r="AE162" i="2" s="1"/>
  <c r="AA186" i="2"/>
  <c r="AB186" i="2" s="1"/>
  <c r="AE186" i="2" s="1"/>
  <c r="AA187" i="2"/>
  <c r="AB187" i="2" s="1"/>
  <c r="AE187" i="2" s="1"/>
  <c r="AA188" i="2"/>
  <c r="AB188" i="2" s="1"/>
  <c r="AE188" i="2" s="1"/>
  <c r="AA189" i="2"/>
  <c r="AB189" i="2" s="1"/>
  <c r="AE189" i="2" s="1"/>
  <c r="AA163" i="2"/>
  <c r="AB163" i="2" s="1"/>
  <c r="AE163" i="2" s="1"/>
  <c r="AA190" i="2"/>
  <c r="AB190" i="2" s="1"/>
  <c r="AE190" i="2" s="1"/>
  <c r="AA191" i="2"/>
  <c r="AB191" i="2" s="1"/>
  <c r="AE191" i="2" s="1"/>
  <c r="AA328" i="2"/>
  <c r="AB328" i="2" s="1"/>
  <c r="AE328" i="2" s="1"/>
  <c r="AA329" i="2"/>
  <c r="AB329" i="2" s="1"/>
  <c r="AE329" i="2" s="1"/>
  <c r="AA184" i="2"/>
  <c r="AB184" i="2" s="1"/>
  <c r="AE184" i="2" s="1"/>
  <c r="AA183" i="2"/>
  <c r="AB183" i="2" s="1"/>
  <c r="AE183" i="2" s="1"/>
  <c r="AA192" i="2"/>
  <c r="AB192" i="2" s="1"/>
  <c r="AE192" i="2" s="1"/>
  <c r="AA193" i="2"/>
  <c r="AB193" i="2" s="1"/>
  <c r="AE193" i="2" s="1"/>
  <c r="AA194" i="2"/>
  <c r="AB194" i="2" s="1"/>
  <c r="AE194" i="2" s="1"/>
  <c r="AA195" i="2"/>
  <c r="AB195" i="2" s="1"/>
  <c r="AE195" i="2" s="1"/>
  <c r="AA196" i="2"/>
  <c r="AB196" i="2" s="1"/>
  <c r="AE196" i="2" s="1"/>
  <c r="AA331" i="2"/>
  <c r="AB331" i="2" s="1"/>
  <c r="AE331" i="2" s="1"/>
  <c r="AA198" i="2"/>
  <c r="AB198" i="2" s="1"/>
  <c r="AE198" i="2" s="1"/>
  <c r="AA197" i="2"/>
  <c r="AB197" i="2" s="1"/>
  <c r="AE197" i="2" s="1"/>
  <c r="AA199" i="2"/>
  <c r="AB199" i="2" s="1"/>
  <c r="AE199" i="2" s="1"/>
  <c r="AA332" i="2"/>
  <c r="AB332" i="2" s="1"/>
  <c r="AE332" i="2" s="1"/>
  <c r="AA333" i="2"/>
  <c r="AB333" i="2" s="1"/>
  <c r="AE333" i="2" s="1"/>
  <c r="AA200" i="2"/>
  <c r="AB200" i="2" s="1"/>
  <c r="AE200" i="2" s="1"/>
  <c r="AA201" i="2"/>
  <c r="AB201" i="2" s="1"/>
  <c r="AE201" i="2" s="1"/>
  <c r="AA334" i="2"/>
  <c r="AB334" i="2" s="1"/>
  <c r="AE334" i="2" s="1"/>
  <c r="AA335" i="2"/>
  <c r="AB335" i="2" s="1"/>
  <c r="AE335" i="2" s="1"/>
  <c r="AA202" i="2"/>
  <c r="AB202" i="2" s="1"/>
  <c r="AE202" i="2" s="1"/>
  <c r="AA203" i="2"/>
  <c r="AB203" i="2" s="1"/>
  <c r="AE203" i="2" s="1"/>
  <c r="AA204" i="2"/>
  <c r="AB204" i="2" s="1"/>
  <c r="AE204" i="2" s="1"/>
  <c r="AA207" i="2"/>
  <c r="AB207" i="2" s="1"/>
  <c r="AE207" i="2" s="1"/>
  <c r="AA208" i="2"/>
  <c r="AB208" i="2" s="1"/>
  <c r="AE208" i="2" s="1"/>
  <c r="AA205" i="2"/>
  <c r="AB205" i="2" s="1"/>
  <c r="AE205" i="2" s="1"/>
  <c r="AA206" i="2"/>
  <c r="AB206" i="2" s="1"/>
  <c r="AE206" i="2" s="1"/>
  <c r="AA209" i="2"/>
  <c r="AB209" i="2" s="1"/>
  <c r="AE209" i="2" s="1"/>
  <c r="AA210" i="2"/>
  <c r="AB210" i="2" s="1"/>
  <c r="AE210" i="2" s="1"/>
  <c r="AA211" i="2"/>
  <c r="AB211" i="2" s="1"/>
  <c r="AE211" i="2" s="1"/>
  <c r="AA337" i="2"/>
  <c r="AB337" i="2" s="1"/>
  <c r="AE337" i="2" s="1"/>
  <c r="AA302" i="2"/>
  <c r="AB302" i="2" s="1"/>
  <c r="AE302" i="2" s="1"/>
  <c r="AA303" i="2"/>
  <c r="AB303" i="2" s="1"/>
  <c r="AE303" i="2" s="1"/>
  <c r="AA309" i="2"/>
  <c r="AB309" i="2" s="1"/>
  <c r="AE309" i="2" s="1"/>
  <c r="AA310" i="2"/>
  <c r="AB310" i="2" s="1"/>
  <c r="AE310" i="2" s="1"/>
  <c r="AA304" i="2"/>
  <c r="AB304" i="2" s="1"/>
  <c r="AE304" i="2" s="1"/>
  <c r="AA311" i="2"/>
  <c r="AB311" i="2" s="1"/>
  <c r="AE311" i="2" s="1"/>
  <c r="AA312" i="2"/>
  <c r="AB312" i="2" s="1"/>
  <c r="AE312" i="2" s="1"/>
  <c r="AA317" i="2"/>
  <c r="AB317" i="2" s="1"/>
  <c r="AE317" i="2" s="1"/>
  <c r="AA318" i="2"/>
  <c r="AB318" i="2" s="1"/>
  <c r="AE318" i="2" s="1"/>
  <c r="AA319" i="2"/>
  <c r="AB319" i="2" s="1"/>
  <c r="AE319" i="2" s="1"/>
  <c r="AA320" i="2"/>
  <c r="AB320" i="2" s="1"/>
  <c r="AE320" i="2" s="1"/>
  <c r="AA325" i="2"/>
  <c r="AB325" i="2" s="1"/>
  <c r="AE325" i="2" s="1"/>
  <c r="AA330" i="2"/>
  <c r="AB330" i="2" s="1"/>
  <c r="AE330" i="2" s="1"/>
  <c r="AA305" i="2"/>
  <c r="AB305" i="2" s="1"/>
  <c r="AE305" i="2" s="1"/>
  <c r="AA306" i="2"/>
  <c r="AB306" i="2" s="1"/>
  <c r="AE306" i="2" s="1"/>
  <c r="AA308" i="2"/>
  <c r="AB308" i="2" s="1"/>
  <c r="AE308" i="2" s="1"/>
  <c r="AA307" i="2"/>
  <c r="AB307" i="2" s="1"/>
  <c r="AE307" i="2" s="1"/>
  <c r="AA316" i="2"/>
  <c r="AB316" i="2" s="1"/>
  <c r="AE316" i="2" s="1"/>
  <c r="AA324" i="2"/>
  <c r="AB324" i="2" s="1"/>
  <c r="AE324" i="2" s="1"/>
  <c r="AA336" i="2"/>
  <c r="AB336" i="2" s="1"/>
  <c r="AE336" i="2" s="1"/>
  <c r="AA267" i="2"/>
  <c r="AB267" i="2" s="1"/>
  <c r="AE267" i="2" s="1"/>
  <c r="AA246" i="2"/>
  <c r="AB246" i="2" s="1"/>
  <c r="AE246" i="2" s="1"/>
  <c r="AA247" i="2"/>
  <c r="AB247" i="2" s="1"/>
  <c r="AE247" i="2" s="1"/>
  <c r="AA234" i="2"/>
  <c r="AB234" i="2" s="1"/>
  <c r="AE234" i="2" s="1"/>
  <c r="AA235" i="2"/>
  <c r="AB235" i="2" s="1"/>
  <c r="AE235" i="2" s="1"/>
  <c r="AA236" i="2"/>
  <c r="AB236" i="2" s="1"/>
  <c r="AE236" i="2" s="1"/>
  <c r="AA237" i="2"/>
  <c r="AB237" i="2" s="1"/>
  <c r="AE237" i="2" s="1"/>
  <c r="AA238" i="2"/>
  <c r="AB238" i="2" s="1"/>
  <c r="AE238" i="2" s="1"/>
  <c r="AA239" i="2"/>
  <c r="AB239" i="2" s="1"/>
  <c r="AE239" i="2" s="1"/>
  <c r="AA240" i="2"/>
  <c r="AB240" i="2" s="1"/>
  <c r="AE240" i="2" s="1"/>
  <c r="AA241" i="2"/>
  <c r="AB241" i="2" s="1"/>
  <c r="AE241" i="2" s="1"/>
  <c r="AA242" i="2"/>
  <c r="AB242" i="2" s="1"/>
  <c r="AE242" i="2" s="1"/>
  <c r="AA243" i="2"/>
  <c r="AB243" i="2" s="1"/>
  <c r="AE243" i="2" s="1"/>
  <c r="AA244" i="2"/>
  <c r="AB244" i="2" s="1"/>
  <c r="AE244" i="2" s="1"/>
  <c r="AA245" i="2"/>
  <c r="AB245" i="2" s="1"/>
  <c r="AE245" i="2" s="1"/>
  <c r="AA248" i="2"/>
  <c r="AB248" i="2" s="1"/>
  <c r="AE248" i="2" s="1"/>
  <c r="AA280" i="2"/>
  <c r="AB280" i="2" s="1"/>
  <c r="AE280" i="2" s="1"/>
  <c r="AA281" i="2"/>
  <c r="AB281" i="2" s="1"/>
  <c r="AE281" i="2" s="1"/>
  <c r="AA268" i="2"/>
  <c r="AB268" i="2" s="1"/>
  <c r="AE268" i="2" s="1"/>
  <c r="AA269" i="2"/>
  <c r="AB269" i="2" s="1"/>
  <c r="AE269" i="2" s="1"/>
  <c r="AA270" i="2"/>
  <c r="AB270" i="2" s="1"/>
  <c r="AE270" i="2" s="1"/>
  <c r="AA271" i="2"/>
  <c r="AB271" i="2" s="1"/>
  <c r="AE271" i="2" s="1"/>
  <c r="AA272" i="2"/>
  <c r="AB272" i="2" s="1"/>
  <c r="AE272" i="2" s="1"/>
  <c r="AA273" i="2"/>
  <c r="AB273" i="2" s="1"/>
  <c r="AE273" i="2" s="1"/>
  <c r="AA274" i="2"/>
  <c r="AB274" i="2" s="1"/>
  <c r="AE274" i="2" s="1"/>
  <c r="AA275" i="2"/>
  <c r="AB275" i="2" s="1"/>
  <c r="AE275" i="2" s="1"/>
  <c r="AA276" i="2"/>
  <c r="AB276" i="2" s="1"/>
  <c r="AE276" i="2" s="1"/>
  <c r="AA277" i="2"/>
  <c r="AB277" i="2" s="1"/>
  <c r="AE277" i="2" s="1"/>
  <c r="AA278" i="2"/>
  <c r="AB278" i="2" s="1"/>
  <c r="AE278" i="2" s="1"/>
  <c r="AA279" i="2"/>
  <c r="AB279" i="2" s="1"/>
  <c r="AE279" i="2" s="1"/>
  <c r="AA282" i="2"/>
  <c r="AB282" i="2" s="1"/>
  <c r="AE282" i="2" s="1"/>
  <c r="AA266" i="2"/>
  <c r="AB266" i="2" s="1"/>
  <c r="AE266" i="2" s="1"/>
  <c r="AA249" i="2"/>
  <c r="AB249" i="2" s="1"/>
  <c r="AE249" i="2" s="1"/>
  <c r="AA250" i="2"/>
  <c r="AB250" i="2" s="1"/>
  <c r="AE250" i="2" s="1"/>
  <c r="AA251" i="2"/>
  <c r="AB251" i="2" s="1"/>
  <c r="AE251" i="2" s="1"/>
  <c r="AA252" i="2"/>
  <c r="AB252" i="2" s="1"/>
  <c r="AE252" i="2" s="1"/>
  <c r="AA253" i="2"/>
  <c r="AB253" i="2" s="1"/>
  <c r="AE253" i="2" s="1"/>
  <c r="AA254" i="2"/>
  <c r="AB254" i="2" s="1"/>
  <c r="AE254" i="2" s="1"/>
  <c r="AA255" i="2"/>
  <c r="AB255" i="2" s="1"/>
  <c r="AE255" i="2" s="1"/>
  <c r="AA260" i="2"/>
  <c r="AB260" i="2" s="1"/>
  <c r="AE260" i="2" s="1"/>
  <c r="AA261" i="2"/>
  <c r="AB261" i="2" s="1"/>
  <c r="AE261" i="2" s="1"/>
  <c r="AA262" i="2"/>
  <c r="AB262" i="2" s="1"/>
  <c r="AE262" i="2" s="1"/>
  <c r="AA263" i="2"/>
  <c r="AB263" i="2" s="1"/>
  <c r="AE263" i="2" s="1"/>
  <c r="AA264" i="2"/>
  <c r="AB264" i="2" s="1"/>
  <c r="AE264" i="2" s="1"/>
  <c r="AA265" i="2"/>
  <c r="AB265" i="2" s="1"/>
  <c r="AE265" i="2" s="1"/>
  <c r="AA256" i="2"/>
  <c r="AB256" i="2" s="1"/>
  <c r="AE256" i="2" s="1"/>
  <c r="AA257" i="2"/>
  <c r="AB257" i="2" s="1"/>
  <c r="AE257" i="2" s="1"/>
  <c r="AA258" i="2"/>
  <c r="AB258" i="2" s="1"/>
  <c r="AE258" i="2" s="1"/>
  <c r="AA259" i="2"/>
  <c r="AB259" i="2" s="1"/>
  <c r="AE259" i="2" s="1"/>
  <c r="AA300" i="2"/>
  <c r="AB300" i="2" s="1"/>
  <c r="AE300" i="2" s="1"/>
  <c r="AA283" i="2"/>
  <c r="AB283" i="2" s="1"/>
  <c r="AE283" i="2" s="1"/>
  <c r="AA284" i="2"/>
  <c r="AB284" i="2" s="1"/>
  <c r="AE284" i="2" s="1"/>
  <c r="AA285" i="2"/>
  <c r="AB285" i="2" s="1"/>
  <c r="AE285" i="2" s="1"/>
  <c r="AA286" i="2"/>
  <c r="AB286" i="2" s="1"/>
  <c r="AE286" i="2" s="1"/>
  <c r="AA287" i="2"/>
  <c r="AB287" i="2" s="1"/>
  <c r="AE287" i="2" s="1"/>
  <c r="AA288" i="2"/>
  <c r="AB288" i="2" s="1"/>
  <c r="AE288" i="2" s="1"/>
  <c r="AA289" i="2"/>
  <c r="AB289" i="2" s="1"/>
  <c r="AE289" i="2" s="1"/>
  <c r="AA290" i="2"/>
  <c r="AB290" i="2" s="1"/>
  <c r="AE290" i="2" s="1"/>
  <c r="AA291" i="2"/>
  <c r="AB291" i="2" s="1"/>
  <c r="AE291" i="2" s="1"/>
  <c r="AA292" i="2"/>
  <c r="AB292" i="2" s="1"/>
  <c r="AE292" i="2" s="1"/>
  <c r="AA293" i="2"/>
  <c r="AB293" i="2" s="1"/>
  <c r="AE293" i="2" s="1"/>
  <c r="AA294" i="2"/>
  <c r="AB294" i="2" s="1"/>
  <c r="AE294" i="2" s="1"/>
  <c r="AA295" i="2"/>
  <c r="AB295" i="2" s="1"/>
  <c r="AE295" i="2" s="1"/>
  <c r="AA296" i="2"/>
  <c r="AB296" i="2" s="1"/>
  <c r="AE296" i="2" s="1"/>
  <c r="AA297" i="2"/>
  <c r="AB297" i="2" s="1"/>
  <c r="AE297" i="2" s="1"/>
  <c r="AA298" i="2"/>
  <c r="AB298" i="2" s="1"/>
  <c r="AE298" i="2" s="1"/>
  <c r="AA299" i="2"/>
  <c r="AB299" i="2" s="1"/>
  <c r="AE299" i="2" s="1"/>
  <c r="AA215" i="2"/>
  <c r="AB215" i="2" s="1"/>
  <c r="AE215" i="2" s="1"/>
  <c r="AA217" i="2"/>
  <c r="AB217" i="2" s="1"/>
  <c r="AE217" i="2" s="1"/>
  <c r="AA218" i="2"/>
  <c r="AB218" i="2" s="1"/>
  <c r="AE218" i="2" s="1"/>
  <c r="AA220" i="2"/>
  <c r="AB220" i="2" s="1"/>
  <c r="AE220" i="2" s="1"/>
  <c r="AA221" i="2"/>
  <c r="AB221" i="2" s="1"/>
  <c r="AE221" i="2" s="1"/>
  <c r="AA222" i="2"/>
  <c r="AB222" i="2" s="1"/>
  <c r="AE222" i="2" s="1"/>
  <c r="AA223" i="2"/>
  <c r="AB223" i="2" s="1"/>
  <c r="AE223" i="2" s="1"/>
  <c r="AA224" i="2"/>
  <c r="AB224" i="2" s="1"/>
  <c r="AE224" i="2" s="1"/>
  <c r="AA225" i="2"/>
  <c r="AB225" i="2" s="1"/>
  <c r="AE225" i="2" s="1"/>
  <c r="AA226" i="2"/>
  <c r="AB226" i="2" s="1"/>
  <c r="AE226" i="2" s="1"/>
  <c r="AA216" i="2"/>
  <c r="AB216" i="2" s="1"/>
  <c r="AE216" i="2" s="1"/>
  <c r="AA219" i="2"/>
  <c r="AB219" i="2" s="1"/>
  <c r="AE219" i="2" s="1"/>
  <c r="AA227" i="2"/>
  <c r="AB227" i="2" s="1"/>
  <c r="AE227" i="2" s="1"/>
  <c r="AA213" i="2"/>
  <c r="AB213" i="2" s="1"/>
  <c r="AE213" i="2" s="1"/>
  <c r="AA214" i="2"/>
  <c r="AB214" i="2" s="1"/>
  <c r="AE214" i="2" s="1"/>
  <c r="AA228" i="2"/>
  <c r="AB228" i="2" s="1"/>
  <c r="AE228" i="2" s="1"/>
  <c r="AA229" i="2"/>
  <c r="AB229" i="2" s="1"/>
  <c r="AE229" i="2" s="1"/>
  <c r="AA230" i="2"/>
  <c r="AB230" i="2" s="1"/>
  <c r="AE230" i="2" s="1"/>
  <c r="AA231" i="2"/>
  <c r="AB231" i="2" s="1"/>
  <c r="AE231" i="2" s="1"/>
  <c r="AA232" i="2"/>
  <c r="AB232" i="2" s="1"/>
  <c r="AE232" i="2" s="1"/>
  <c r="AA233" i="2"/>
  <c r="AB233" i="2" s="1"/>
  <c r="AE233" i="2" s="1"/>
  <c r="AA339" i="2"/>
  <c r="AB339" i="2" s="1"/>
  <c r="AE339" i="2" s="1"/>
  <c r="AA340" i="2"/>
  <c r="AB340" i="2" s="1"/>
  <c r="AE340" i="2" s="1"/>
  <c r="AA341" i="2"/>
  <c r="AB341" i="2" s="1"/>
  <c r="AE341" i="2" s="1"/>
  <c r="AA342" i="2"/>
  <c r="AB342" i="2" s="1"/>
  <c r="AE342" i="2" s="1"/>
  <c r="AA343" i="2"/>
  <c r="AB343" i="2" s="1"/>
  <c r="AE343" i="2" s="1"/>
  <c r="AA344" i="2"/>
  <c r="AB344" i="2" s="1"/>
  <c r="AE344" i="2" s="1"/>
  <c r="AA345" i="2"/>
  <c r="AB345" i="2" s="1"/>
  <c r="AE345" i="2" s="1"/>
  <c r="AA338" i="2"/>
  <c r="AB338" i="2" s="1"/>
  <c r="AE338" i="2" s="1"/>
  <c r="AA346" i="2"/>
  <c r="AB346" i="2" s="1"/>
  <c r="AE346" i="2" s="1"/>
  <c r="AA347" i="2"/>
  <c r="AB347" i="2" s="1"/>
  <c r="AE347" i="2" s="1"/>
  <c r="AA348" i="2"/>
  <c r="AB348" i="2" s="1"/>
  <c r="AE348" i="2" s="1"/>
  <c r="AA349" i="2"/>
  <c r="AB349" i="2" s="1"/>
  <c r="AE349" i="2" s="1"/>
  <c r="AA350" i="2"/>
  <c r="AB350" i="2" s="1"/>
  <c r="AE350" i="2" s="1"/>
  <c r="AA364" i="2"/>
  <c r="AB364" i="2" s="1"/>
  <c r="AE364" i="2" s="1"/>
  <c r="AA351" i="2"/>
  <c r="AB351" i="2" s="1"/>
  <c r="AE351" i="2" s="1"/>
  <c r="AA353" i="2"/>
  <c r="AB353" i="2" s="1"/>
  <c r="AE353" i="2" s="1"/>
  <c r="AA212" i="2"/>
  <c r="AB212" i="2" s="1"/>
  <c r="AE212" i="2" s="1"/>
  <c r="AA352" i="2"/>
  <c r="AB352" i="2" s="1"/>
  <c r="AE352" i="2" s="1"/>
  <c r="AA355" i="2"/>
  <c r="AB355" i="2" s="1"/>
  <c r="AE355" i="2" s="1"/>
  <c r="AA356" i="2"/>
  <c r="AB356" i="2" s="1"/>
  <c r="AE356" i="2" s="1"/>
  <c r="AA357" i="2"/>
  <c r="AB357" i="2" s="1"/>
  <c r="AE357" i="2" s="1"/>
  <c r="AA358" i="2"/>
  <c r="AB358" i="2" s="1"/>
  <c r="AE358" i="2" s="1"/>
  <c r="AA359" i="2"/>
  <c r="AB359" i="2" s="1"/>
  <c r="AE359" i="2" s="1"/>
  <c r="AA360" i="2"/>
  <c r="AB360" i="2" s="1"/>
  <c r="AE360" i="2" s="1"/>
  <c r="AA361" i="2"/>
  <c r="AB361" i="2" s="1"/>
  <c r="AE361" i="2" s="1"/>
  <c r="AA362" i="2"/>
  <c r="AB362" i="2" s="1"/>
  <c r="AE362" i="2" s="1"/>
  <c r="AA164" i="2"/>
  <c r="AB164" i="2" s="1"/>
  <c r="AE164" i="2" s="1"/>
  <c r="AA363" i="2"/>
  <c r="AB363" i="2" s="1"/>
  <c r="AE363" i="2" s="1"/>
  <c r="AA365" i="2"/>
  <c r="AB365" i="2" s="1"/>
  <c r="AE365" i="2" s="1"/>
  <c r="AA366" i="2"/>
  <c r="AB366" i="2" s="1"/>
  <c r="AE366" i="2" s="1"/>
  <c r="AA367" i="2"/>
  <c r="AB367" i="2" s="1"/>
  <c r="AE367" i="2" s="1"/>
  <c r="AA368" i="2"/>
  <c r="AB368" i="2" s="1"/>
  <c r="AE368" i="2" s="1"/>
  <c r="AA369" i="2"/>
  <c r="AB369" i="2" s="1"/>
  <c r="AE369" i="2" s="1"/>
  <c r="AA370" i="2"/>
  <c r="AB370" i="2" s="1"/>
  <c r="AE370" i="2" s="1"/>
  <c r="AA371" i="2"/>
  <c r="AB371" i="2" s="1"/>
  <c r="AE371" i="2" s="1"/>
  <c r="AA372" i="2"/>
  <c r="AB372" i="2" s="1"/>
  <c r="AE372" i="2" s="1"/>
  <c r="AA373" i="2"/>
  <c r="AB373" i="2" s="1"/>
  <c r="AE373" i="2" s="1"/>
  <c r="AA374" i="2"/>
  <c r="AB374" i="2" s="1"/>
  <c r="AE374" i="2" s="1"/>
  <c r="AA375" i="2"/>
  <c r="AB375" i="2" s="1"/>
  <c r="AE375" i="2" s="1"/>
  <c r="AA376" i="2"/>
  <c r="AB376" i="2" s="1"/>
  <c r="AE376" i="2" s="1"/>
  <c r="AA377" i="2"/>
  <c r="AB377" i="2" s="1"/>
  <c r="AE377" i="2" s="1"/>
  <c r="AA378" i="2"/>
  <c r="AB378" i="2" s="1"/>
  <c r="AE378" i="2" s="1"/>
  <c r="AA379" i="2"/>
  <c r="AB379" i="2" s="1"/>
  <c r="AE379" i="2" s="1"/>
  <c r="AA380" i="2"/>
  <c r="AB380" i="2" s="1"/>
  <c r="AE380" i="2" s="1"/>
  <c r="AA381" i="2"/>
  <c r="AB381" i="2" s="1"/>
  <c r="AE381" i="2" s="1"/>
  <c r="AA382" i="2"/>
  <c r="AB382" i="2" s="1"/>
  <c r="AE382" i="2" s="1"/>
  <c r="AA354" i="2"/>
  <c r="AB354" i="2" s="1"/>
  <c r="AE354" i="2" s="1"/>
  <c r="R12" i="3" l="1"/>
  <c r="D21" i="6"/>
  <c r="D20" i="6" s="1"/>
  <c r="D19" i="6"/>
  <c r="D24" i="6"/>
  <c r="R35" i="3"/>
  <c r="AD209" i="2"/>
  <c r="AD45" i="2"/>
  <c r="AD154" i="2"/>
  <c r="AD370" i="2"/>
  <c r="AD33" i="2"/>
  <c r="AD81" i="2"/>
  <c r="AD173" i="2"/>
  <c r="AD210" i="2"/>
  <c r="AD225" i="2"/>
  <c r="AD185" i="2"/>
  <c r="AD39" i="2"/>
  <c r="AD176" i="2"/>
  <c r="AD212" i="2"/>
  <c r="AD190" i="2"/>
  <c r="AD331" i="2"/>
  <c r="AD302" i="2"/>
  <c r="AD325" i="2"/>
  <c r="AD191" i="2"/>
  <c r="AD260" i="2"/>
  <c r="AD25" i="2"/>
  <c r="AD16" i="2"/>
  <c r="AD12" i="2"/>
  <c r="AD31" i="2"/>
  <c r="AD40" i="2"/>
  <c r="AD195" i="2"/>
  <c r="AD196" i="2"/>
  <c r="AD208" i="2"/>
  <c r="AD205" i="2"/>
  <c r="AD238" i="2"/>
  <c r="AD188" i="2"/>
  <c r="AD111" i="2"/>
  <c r="AD11" i="2"/>
  <c r="AD319" i="2"/>
  <c r="AD320" i="2"/>
  <c r="AD273" i="2"/>
  <c r="AD26" i="2"/>
  <c r="AD271" i="2"/>
  <c r="AD239" i="2"/>
  <c r="AD255" i="2"/>
  <c r="AD47" i="2"/>
  <c r="AD373" i="2"/>
  <c r="AD74" i="2"/>
  <c r="AD272" i="2"/>
  <c r="AD221" i="2"/>
  <c r="AD56" i="2"/>
  <c r="AD289" i="2"/>
  <c r="AD287" i="2"/>
  <c r="AD63" i="2"/>
  <c r="AD350" i="2"/>
  <c r="AD90" i="2"/>
  <c r="AD270" i="2"/>
  <c r="AD222" i="2"/>
  <c r="AD59" i="2"/>
  <c r="AD321" i="2"/>
  <c r="AD244" i="2"/>
  <c r="AD116" i="2"/>
  <c r="AD103" i="2"/>
  <c r="AD14" i="2"/>
  <c r="AD253" i="2"/>
  <c r="AD79" i="2"/>
  <c r="AD241" i="2"/>
  <c r="AD69" i="2"/>
  <c r="AD134" i="2"/>
  <c r="AD162" i="2"/>
  <c r="AD13" i="2"/>
  <c r="AD29" i="2"/>
  <c r="AD15" i="2"/>
  <c r="AD92" i="2"/>
  <c r="AD224" i="2"/>
  <c r="AD219" i="2"/>
  <c r="AD269" i="2"/>
  <c r="AD220" i="2"/>
  <c r="AD28" i="2"/>
  <c r="AD43" i="2"/>
  <c r="AD30" i="2"/>
  <c r="AD121" i="2"/>
  <c r="AD341" i="2"/>
  <c r="AD86" i="2"/>
  <c r="AD284" i="2"/>
  <c r="AD237" i="2"/>
  <c r="AD42" i="2"/>
  <c r="AD57" i="2"/>
  <c r="AD44" i="2"/>
  <c r="AD109" i="2"/>
  <c r="AD371" i="2"/>
  <c r="AD144" i="2"/>
  <c r="AD215" i="2"/>
  <c r="AD150" i="2"/>
  <c r="AD78" i="2"/>
  <c r="AD58" i="2"/>
  <c r="AD122" i="2"/>
  <c r="AD66" i="2"/>
  <c r="AD338" i="2"/>
  <c r="AD229" i="2"/>
  <c r="AD169" i="2"/>
  <c r="AD314" i="2"/>
  <c r="AD77" i="2"/>
  <c r="AD138" i="2"/>
  <c r="AD124" i="2"/>
  <c r="AD146" i="2"/>
  <c r="AD349" i="2"/>
  <c r="AD369" i="2"/>
  <c r="AD206" i="2"/>
  <c r="AD301" i="2"/>
  <c r="AD276" i="2"/>
  <c r="AD82" i="2"/>
  <c r="AD342" i="2"/>
  <c r="AD125" i="2"/>
  <c r="AD71" i="2"/>
  <c r="AD200" i="2"/>
  <c r="AD85" i="2"/>
  <c r="AD345" i="2"/>
  <c r="AD99" i="2"/>
  <c r="AD360" i="2"/>
  <c r="AD165" i="2"/>
  <c r="AD38" i="2"/>
  <c r="AD283" i="2"/>
  <c r="AD252" i="2"/>
  <c r="AD361" i="2"/>
  <c r="AD263" i="2"/>
  <c r="AD95" i="2"/>
  <c r="AD356" i="2"/>
  <c r="AD141" i="2"/>
  <c r="AD180" i="2"/>
  <c r="AD303" i="2"/>
  <c r="AD98" i="2"/>
  <c r="AD359" i="2"/>
  <c r="AD112" i="2"/>
  <c r="AD23" i="2"/>
  <c r="AD181" i="2"/>
  <c r="AD55" i="2"/>
  <c r="AD299" i="2"/>
  <c r="AD291" i="2"/>
  <c r="AD110" i="2"/>
  <c r="AD372" i="2"/>
  <c r="AD156" i="2"/>
  <c r="AD249" i="2"/>
  <c r="AD316" i="2"/>
  <c r="AD323" i="2"/>
  <c r="AD375" i="2"/>
  <c r="AD128" i="2"/>
  <c r="AD100" i="2"/>
  <c r="AD183" i="2"/>
  <c r="AD73" i="2"/>
  <c r="AD228" i="2"/>
  <c r="AD127" i="2"/>
  <c r="AD140" i="2"/>
  <c r="AD87" i="2"/>
  <c r="AD20" i="2"/>
  <c r="AD279" i="2"/>
  <c r="AD143" i="2"/>
  <c r="AD53" i="2"/>
  <c r="AD159" i="2"/>
  <c r="AD304" i="2"/>
  <c r="AD311" i="2"/>
  <c r="AD102" i="2"/>
  <c r="AD164" i="2"/>
  <c r="AD89" i="2"/>
  <c r="AD236" i="2"/>
  <c r="AD288" i="2"/>
  <c r="AD108" i="2"/>
  <c r="AD197" i="2"/>
  <c r="AD94" i="2"/>
  <c r="AD355" i="2"/>
  <c r="AD161" i="2"/>
  <c r="AD160" i="2"/>
  <c r="AD333" i="2"/>
  <c r="AD65" i="2"/>
  <c r="AD256" i="2"/>
  <c r="AD158" i="2"/>
  <c r="AD129" i="2"/>
  <c r="AD179" i="2"/>
  <c r="AD297" i="2"/>
  <c r="AD246" i="2"/>
  <c r="AD115" i="2"/>
  <c r="AD379" i="2"/>
  <c r="AD363" i="2"/>
  <c r="AD178" i="2"/>
  <c r="AD184" i="2"/>
  <c r="AD329" i="2"/>
  <c r="AD9" i="2"/>
  <c r="AD281" i="2"/>
  <c r="AD131" i="2"/>
  <c r="AD380" i="2"/>
  <c r="AD202" i="2"/>
  <c r="AD175" i="2"/>
  <c r="AD254" i="2"/>
  <c r="AD233" i="2"/>
  <c r="AD137" i="2"/>
  <c r="AD305" i="2"/>
  <c r="AD123" i="2"/>
  <c r="AD8" i="2"/>
  <c r="AD163" i="2"/>
  <c r="AD213" i="2"/>
  <c r="AD307" i="2"/>
  <c r="AD68" i="2"/>
  <c r="AD216" i="2"/>
  <c r="AD328" i="2"/>
  <c r="AD280" i="2"/>
  <c r="AD334" i="2"/>
  <c r="AD24" i="2"/>
  <c r="AD250" i="2"/>
  <c r="AD147" i="2"/>
  <c r="AD60" i="2"/>
  <c r="AD27" i="2"/>
  <c r="AD348" i="2"/>
  <c r="AD267" i="2"/>
  <c r="AD286" i="2"/>
  <c r="AD232" i="2"/>
  <c r="AD315" i="2"/>
  <c r="AD353" i="2"/>
  <c r="AD153" i="2"/>
  <c r="AD240" i="2"/>
  <c r="AD139" i="2"/>
  <c r="AD113" i="2"/>
  <c r="AD332" i="2"/>
  <c r="AD285" i="2"/>
  <c r="AD243" i="2"/>
  <c r="AD84" i="2"/>
  <c r="AD344" i="2"/>
  <c r="AD201" i="2"/>
  <c r="AD346" i="2"/>
  <c r="AD310" i="2"/>
  <c r="AD37" i="2"/>
  <c r="AD300" i="2"/>
  <c r="AD166" i="2"/>
  <c r="AD91" i="2"/>
  <c r="AD148" i="2"/>
  <c r="AD41" i="2"/>
  <c r="AD64" i="2"/>
  <c r="AD218" i="2"/>
  <c r="AD351" i="2"/>
  <c r="AD107" i="2"/>
  <c r="AD368" i="2"/>
  <c r="AD17" i="2"/>
  <c r="AD275" i="2"/>
  <c r="AD155" i="2"/>
  <c r="AD335" i="2"/>
  <c r="AD337" i="2"/>
  <c r="AD19" i="2"/>
  <c r="AD278" i="2"/>
  <c r="AD97" i="2"/>
  <c r="AD358" i="2"/>
  <c r="AD309" i="2"/>
  <c r="AD381" i="2"/>
  <c r="AD336" i="2"/>
  <c r="AD54" i="2"/>
  <c r="AD298" i="2"/>
  <c r="AD182" i="2"/>
  <c r="AD104" i="2"/>
  <c r="AD167" i="2"/>
  <c r="AD75" i="2"/>
  <c r="AD145" i="2"/>
  <c r="AD50" i="2"/>
  <c r="AD76" i="2"/>
  <c r="AD231" i="2"/>
  <c r="AD106" i="2"/>
  <c r="AD367" i="2"/>
  <c r="AD120" i="2"/>
  <c r="AD6" i="2"/>
  <c r="AD32" i="2"/>
  <c r="AD262" i="2"/>
  <c r="AD174" i="2"/>
  <c r="AD259" i="2"/>
  <c r="AD308" i="2"/>
  <c r="AD62" i="2"/>
  <c r="AD265" i="2"/>
  <c r="AD322" i="2"/>
  <c r="AD374" i="2"/>
  <c r="AD324" i="2"/>
  <c r="AD7" i="2"/>
  <c r="AD248" i="2"/>
  <c r="AD72" i="2"/>
  <c r="AD214" i="2"/>
  <c r="AD192" i="2"/>
  <c r="AD133" i="2"/>
  <c r="AD326" i="2"/>
  <c r="AD117" i="2"/>
  <c r="AD251" i="2"/>
  <c r="AD313" i="2"/>
  <c r="AD364" i="2"/>
  <c r="AD119" i="2"/>
  <c r="AD354" i="2"/>
  <c r="AD136" i="2"/>
  <c r="AD198" i="2"/>
  <c r="AD46" i="2"/>
  <c r="AD290" i="2"/>
  <c r="AD189" i="2"/>
  <c r="AD377" i="2"/>
  <c r="AD242" i="2"/>
  <c r="AD49" i="2"/>
  <c r="AD293" i="2"/>
  <c r="AD126" i="2"/>
  <c r="AD230" i="2"/>
  <c r="AD245" i="2"/>
  <c r="AD22" i="2"/>
  <c r="AD266" i="2"/>
  <c r="AD88" i="2"/>
  <c r="AD347" i="2"/>
  <c r="AD203" i="2"/>
  <c r="AD168" i="2"/>
  <c r="AD193" i="2"/>
  <c r="AD149" i="2"/>
  <c r="AD105" i="2"/>
  <c r="AD366" i="2"/>
  <c r="AD135" i="2"/>
  <c r="AD187" i="2"/>
  <c r="AD152" i="2"/>
  <c r="AD274" i="2"/>
  <c r="AD61" i="2"/>
  <c r="AD223" i="2"/>
  <c r="AD199" i="2"/>
  <c r="AD18" i="2"/>
  <c r="AD277" i="2"/>
  <c r="AD67" i="2"/>
  <c r="AD226" i="2"/>
  <c r="AD142" i="2"/>
  <c r="AD21" i="2"/>
  <c r="AD282" i="2"/>
  <c r="AD36" i="2"/>
  <c r="AD258" i="2"/>
  <c r="AD101" i="2"/>
  <c r="AD362" i="2"/>
  <c r="AD312" i="2"/>
  <c r="AD194" i="2"/>
  <c r="AD204" i="2"/>
  <c r="AD327" i="2"/>
  <c r="AD118" i="2"/>
  <c r="AD382" i="2"/>
  <c r="AD151" i="2"/>
  <c r="AD330" i="2"/>
  <c r="AD171" i="2"/>
  <c r="AD339" i="2"/>
  <c r="AD80" i="2"/>
  <c r="AD340" i="2"/>
  <c r="AD211" i="2"/>
  <c r="AD34" i="2"/>
  <c r="AD264" i="2"/>
  <c r="AD83" i="2"/>
  <c r="AD343" i="2"/>
  <c r="AD157" i="2"/>
  <c r="AD35" i="2"/>
  <c r="AD257" i="2"/>
  <c r="AD52" i="2"/>
  <c r="AD296" i="2"/>
  <c r="AD114" i="2"/>
  <c r="AD378" i="2"/>
  <c r="AD247" i="2"/>
  <c r="AD318" i="2"/>
  <c r="AD317" i="2"/>
  <c r="AD207" i="2"/>
  <c r="AD376" i="2"/>
  <c r="AD294" i="2"/>
  <c r="AD132" i="2"/>
  <c r="AD172" i="2"/>
  <c r="AD170" i="2"/>
  <c r="AD261" i="2"/>
  <c r="AD186" i="2"/>
  <c r="AD365" i="2"/>
  <c r="AD93" i="2"/>
  <c r="AD352" i="2"/>
  <c r="AD306" i="2"/>
  <c r="AD48" i="2"/>
  <c r="AD292" i="2"/>
  <c r="AD96" i="2"/>
  <c r="AD357" i="2"/>
  <c r="AD177" i="2"/>
  <c r="AD51" i="2"/>
  <c r="AD295" i="2"/>
  <c r="AD70" i="2"/>
  <c r="AD227" i="2"/>
  <c r="AD130" i="2"/>
  <c r="AD10" i="2"/>
  <c r="AD268" i="2"/>
  <c r="AD217" i="2"/>
  <c r="AD234" i="2"/>
  <c r="AD235" i="2"/>
  <c r="E11" i="6"/>
  <c r="D16" i="6" l="1"/>
  <c r="D14" i="6"/>
  <c r="E14" i="6" s="1"/>
  <c r="D13" i="6"/>
  <c r="E13" i="6" s="1"/>
  <c r="E33" i="6"/>
  <c r="E32" i="6"/>
  <c r="E12" i="6"/>
  <c r="E22" i="6"/>
  <c r="E23" i="6"/>
  <c r="E37" i="6"/>
  <c r="E38" i="6"/>
  <c r="E31" i="6"/>
  <c r="E21" i="6"/>
  <c r="D15" i="6" l="1"/>
  <c r="E26" i="6" s="1"/>
  <c r="E24" i="6"/>
  <c r="E30" i="6" l="1"/>
  <c r="E34" i="6"/>
  <c r="E20" i="6"/>
  <c r="E9" i="6"/>
  <c r="E8" i="6"/>
  <c r="E10" i="6"/>
  <c r="E17" i="6" l="1"/>
  <c r="E16" i="6"/>
  <c r="E28" i="6" l="1"/>
  <c r="E39" i="6"/>
  <c r="E29" i="6"/>
  <c r="E27" i="6"/>
  <c r="E18" i="6"/>
  <c r="E15" i="6" l="1"/>
  <c r="E19"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<sst xmlns="http://schemas.openxmlformats.org/spreadsheetml/2006/main" count="11928" uniqueCount="1255">
  <si>
    <t>Purpose</t>
  </si>
  <si>
    <t>Toxic Air Contaminant (TAC) Review and Update Rulemaking</t>
  </si>
  <si>
    <t>Explanation of Tabs</t>
  </si>
  <si>
    <t>Tab Number</t>
  </si>
  <si>
    <t>Tab Title</t>
  </si>
  <si>
    <t>Default Sorting</t>
  </si>
  <si>
    <t>Tab Explanation</t>
  </si>
  <si>
    <t>Tab 2</t>
  </si>
  <si>
    <t>All Proposed TRVs</t>
  </si>
  <si>
    <t>Alphabetical, except for families of chemical that are grouped together</t>
  </si>
  <si>
    <t>This tab includes all the proposed TRVs for this rulemaking. It includes the proposed cancer, chronic noncancer, and acute noncancer TRVs as well as the name of the authoritative source where the TRV came from. The current TRV proposal is presented alongside the TRVs that were adopted in DEQ’s Oregon Administrative Rule in 2018. If the TRV proposal is different from what was adopted in Rule in 2018, the percent change is included.
Formula to calculate percent change:</t>
  </si>
  <si>
    <t>Tab 3</t>
  </si>
  <si>
    <t>Cancer Proposed TRVs</t>
  </si>
  <si>
    <t>Magnitude of Change*</t>
  </si>
  <si>
    <t>Tab 4</t>
  </si>
  <si>
    <t>Chronic Noncancer Proposed TRVs</t>
  </si>
  <si>
    <t>Tab 5</t>
  </si>
  <si>
    <t>Acute Noncancer Proposed TRVs</t>
  </si>
  <si>
    <t>* The TACs are ordered first by absolute percent change between the 2018 rule value and current DEQ proposal, then alphabetically by new values that did not have a 2018 proposed value, then alphabetically by values that did not change compared to 2018.</t>
  </si>
  <si>
    <t>Notes Legend</t>
  </si>
  <si>
    <t>Throughout this workbook, there are columns titled "TRV Notes". The numbered notes correspond to the notes below.</t>
  </si>
  <si>
    <t>Number</t>
  </si>
  <si>
    <t>TRV Note</t>
  </si>
  <si>
    <t>See "Polychlorinated biphenyls (PCBs), evaporated" for toxicity information for "Total Polybrominated Biphenyls (PBBs), evaporated"</t>
  </si>
  <si>
    <t>See "Total Polychlorinated Biphenyls (PCBs), aerosols and particulates" for toxicity information for "Total Polybrominated Biphenyls (PBBs), aerosols and particulates"</t>
  </si>
  <si>
    <t>See PFOA for toxicity information for PFOSA</t>
  </si>
  <si>
    <t>Authoritative Source Definitions</t>
  </si>
  <si>
    <t>DEQ Authoritative Sources in Current Oregon Administrative Rule</t>
  </si>
  <si>
    <t>Authoritative Source Agency Acronym</t>
  </si>
  <si>
    <t>Authoritative Source Agency</t>
  </si>
  <si>
    <t>Specific Program Names within the Agency that are Referenced in this Workbook</t>
  </si>
  <si>
    <t>ATSDR</t>
  </si>
  <si>
    <t>U.S. Agency for Toxic Substances and Disease Registry</t>
  </si>
  <si>
    <t>EPA</t>
  </si>
  <si>
    <t>U.S. Environmental Protection Agency</t>
  </si>
  <si>
    <t>IRIS = Integrated Risk Information System
PPRTV = Provisional Peer-Reviewed Toxicity Values</t>
  </si>
  <si>
    <t>CalEPA</t>
  </si>
  <si>
    <t>California Environmental Protection Agency</t>
  </si>
  <si>
    <t>DEQ</t>
  </si>
  <si>
    <t>Oregon DEQ in consultation with ATSAC*</t>
  </si>
  <si>
    <t>*“Oregon DEQ in consultation with ATSAC” was added to the list of authoritative sources by the Environmental Quality Commission in 2021. There are no TRVs in 2018 rule from this authoritative source.</t>
  </si>
  <si>
    <t>DEQ Authoritative Sources in 2018 Oregon Administrative Rule</t>
  </si>
  <si>
    <t>Authoritative Source Agency Acronym Referenced in this Workbook</t>
  </si>
  <si>
    <t>ATSAC, 2018</t>
  </si>
  <si>
    <t>Previous version of ATSAC</t>
  </si>
  <si>
    <t>IRIS</t>
  </si>
  <si>
    <t>Integrated Risk Information System from the U.S. EPA</t>
  </si>
  <si>
    <t>PPRTV</t>
  </si>
  <si>
    <t>Provisional Peer-Reviewed Toxicity Values from the U.S. EPA</t>
  </si>
  <si>
    <t>OEHHA</t>
  </si>
  <si>
    <t>The Office of Environmental Health Hazard Assessment from CalEPA</t>
  </si>
  <si>
    <t>SGC</t>
  </si>
  <si>
    <t>Short-term Guidance Concentrations: DEQ and OHA developed these rapidly after an acute industrial air pollution release in Portland, Oregon</t>
  </si>
  <si>
    <t>Additional Acronyms and Terms</t>
  </si>
  <si>
    <t>Acronym or Term</t>
  </si>
  <si>
    <t>Definition</t>
  </si>
  <si>
    <t>Acute noncancer TRV</t>
  </si>
  <si>
    <t>Air concentration below which noncancer health effects are not expected over 24 hours or less from breathing that air</t>
  </si>
  <si>
    <t>ATSAC</t>
  </si>
  <si>
    <t>DEQ’s Air Toxics Science Advisory Committee</t>
  </si>
  <si>
    <t>Cancer TRV</t>
  </si>
  <si>
    <t>Air concentration corresponding to a one in one million excess cancer risk, calculated by dividing one in one million (0.000001) by the inhalation unit risk when that air is breathed all the time over a lifetime</t>
  </si>
  <si>
    <t>Chronic noncancer TRV</t>
  </si>
  <si>
    <t>Air concentration below which noncancer health effects are not expected over a year or more of constantly breathing that air</t>
  </si>
  <si>
    <t>Oregon Department of Environmental Quality</t>
  </si>
  <si>
    <t>OHA</t>
  </si>
  <si>
    <t>Oregon Health Authority</t>
  </si>
  <si>
    <t>TAC</t>
  </si>
  <si>
    <t>Toxic Air Contaminant</t>
  </si>
  <si>
    <t>POD</t>
  </si>
  <si>
    <t>TRV</t>
  </si>
  <si>
    <t>Toxicity Reference Value</t>
  </si>
  <si>
    <t>Reason for change shorthand</t>
  </si>
  <si>
    <t>Expanded version</t>
  </si>
  <si>
    <t>Correction to index chemical reference</t>
  </si>
  <si>
    <t>A subset of carcinogenic polycyclic aromatic hydrocarbons (PAHs) had erroneously been referencing an outdated IUR for benzo[a]pyrene, the index TAC for PAHs. The relative potency factors for these PAHs were not changed, but their indexing was reoriented to the updated 2017 EPA IRIS IUR for benzo[a]pyrene to be consistent with the TRVs for the rest of the PAHs.</t>
  </si>
  <si>
    <t>More recent scientific research</t>
  </si>
  <si>
    <t xml:space="preserve">The critical study underlying the proposed TRV is more recent than that of other candidate TRVs. This does not always coincide with the candidate TRV most recently published by an authoritative source. For example, EPA might have had a more recently published TRV for a TAC, but ATSDR's candidate TRV for the same TAC (though older) may be based on a more recent or robust scientific study not considered by EPA in their most recent review. </t>
  </si>
  <si>
    <t>More recent authoritative source update</t>
  </si>
  <si>
    <t>The proposed TRV is more recently published by its authoritative source than other candidate TRVs from other authoritative sources. This often reflects the most recent methods and comprehensive review of the scientific literature.</t>
  </si>
  <si>
    <t>Only available TRV</t>
  </si>
  <si>
    <t>New understanding of chemical form</t>
  </si>
  <si>
    <t>This note often refers to a new understanding for the differential effects that the form of the same TAC can have on toxicity. Common examples are gaseous forms of a substance versus an aerosol or particulate form of the same substance. Other examples include the solubility of different metals. These differences in form can change the toxicity of the TAC because it changes the regions of the respiratory tract it might reach or the fraction of the TAC that might be absorbed when encountered.</t>
  </si>
  <si>
    <t>Modified uncertainty factor</t>
  </si>
  <si>
    <t>More advanced POD</t>
  </si>
  <si>
    <t>Sometimes one candidate TRV was selected over another because its point of departure was derived based on a more scientifically or statistically robust method or set of data. This gave OHA more confidence in the resulting TRV.</t>
  </si>
  <si>
    <t>Uses BMCL05 instead of BMCL10</t>
  </si>
  <si>
    <t>Proposed acute TRV is lower than all candidate chronic TRVs</t>
  </si>
  <si>
    <t>Time adjustment</t>
  </si>
  <si>
    <t>See TRV Support Document</t>
  </si>
  <si>
    <t>Date</t>
  </si>
  <si>
    <t>Type of Change</t>
  </si>
  <si>
    <t>Cause of Change</t>
  </si>
  <si>
    <t>Description of Change</t>
  </si>
  <si>
    <t>Added Field</t>
  </si>
  <si>
    <t>ATSAC Feedback</t>
  </si>
  <si>
    <t>Add TRV Notes Column</t>
  </si>
  <si>
    <t>Preparation for RAC</t>
  </si>
  <si>
    <t>Added a note field to track important information about TACs/TRVs. The legend for the note is on tab 1.</t>
  </si>
  <si>
    <t>Moved all changes from ATSAC into Workbook 1</t>
  </si>
  <si>
    <t>All ATSAC feedback was first incorporated into Workbook 2. See the Change log in workbook 2 for a full explanation. The changes were then pulled into Workbook 1.</t>
  </si>
  <si>
    <t xml:space="preserve">This field was changes to note if the TRV changed compared to the value presented to ATSAC. If Yes, more information can be found in the TRV support document. </t>
  </si>
  <si>
    <t>Proposed TRVs for all Toxic Air Contaminants (TACs)</t>
  </si>
  <si>
    <t>Display Order</t>
  </si>
  <si>
    <t>Grouping</t>
  </si>
  <si>
    <t>TRV Notes</t>
  </si>
  <si>
    <t>Any TRV Change from ATSAC?</t>
  </si>
  <si>
    <t>Cancer</t>
  </si>
  <si>
    <t>Chronic Noncancer</t>
  </si>
  <si>
    <t>Acute</t>
  </si>
  <si>
    <t>DEQ as Source</t>
  </si>
  <si>
    <t>Authoritative Source</t>
  </si>
  <si>
    <t>More than 1 Authoritative Source?</t>
  </si>
  <si>
    <t>2018 Authoritative Source</t>
  </si>
  <si>
    <t>Percent Change</t>
  </si>
  <si>
    <t>Change (%)?</t>
  </si>
  <si>
    <t>New TRV for Existing</t>
  </si>
  <si>
    <t>A 2018 Value</t>
  </si>
  <si>
    <t>75-07-0</t>
  </si>
  <si>
    <t>Acetaldehyde</t>
  </si>
  <si>
    <t>No</t>
  </si>
  <si>
    <t>Yes</t>
  </si>
  <si>
    <t>ATSAC, DEQ Air Toxics Science Advisory Committee, 2018</t>
  </si>
  <si>
    <t>Yes (-18%)</t>
  </si>
  <si>
    <t>60-35-5</t>
  </si>
  <si>
    <t>Acetamide</t>
  </si>
  <si>
    <t>--</t>
  </si>
  <si>
    <t>67-64-1</t>
  </si>
  <si>
    <t>Acetone</t>
  </si>
  <si>
    <t>SGC, DEQ short-term guideline concentration</t>
  </si>
  <si>
    <t>75-05-8</t>
  </si>
  <si>
    <t>Acetonitrile</t>
  </si>
  <si>
    <t>107-02-8</t>
  </si>
  <si>
    <t>Acrolein</t>
  </si>
  <si>
    <t>79-06-1</t>
  </si>
  <si>
    <t>Acrylamide</t>
  </si>
  <si>
    <t>79-10-7</t>
  </si>
  <si>
    <t>Acrylic acid</t>
  </si>
  <si>
    <t>107-13-1</t>
  </si>
  <si>
    <t>Acrylonitrile</t>
  </si>
  <si>
    <t>1000T</t>
  </si>
  <si>
    <t>111-69-3</t>
  </si>
  <si>
    <t>Adiponitrile</t>
  </si>
  <si>
    <t>309-00-2</t>
  </si>
  <si>
    <t>Aldrin</t>
  </si>
  <si>
    <t>107-05-1</t>
  </si>
  <si>
    <t>Allyl chloride</t>
  </si>
  <si>
    <t>7429-90-5</t>
  </si>
  <si>
    <t>Aluminum and compounds</t>
  </si>
  <si>
    <t>Metals and Metalloids</t>
  </si>
  <si>
    <t>117-79-3</t>
  </si>
  <si>
    <t>2-Aminoanthraquinone</t>
  </si>
  <si>
    <t>7664-41-7</t>
  </si>
  <si>
    <t>Ammonia</t>
  </si>
  <si>
    <t>62-53-3</t>
  </si>
  <si>
    <t>Aniline</t>
  </si>
  <si>
    <t>7440-36-0</t>
  </si>
  <si>
    <t>Antimony and compounds</t>
  </si>
  <si>
    <t>140-57-8</t>
  </si>
  <si>
    <t>Aramite</t>
  </si>
  <si>
    <t>7440-38-2</t>
  </si>
  <si>
    <t>Arsenic and inorganic compounds</t>
  </si>
  <si>
    <t>7784-42-1</t>
  </si>
  <si>
    <t>Arsine</t>
  </si>
  <si>
    <t>1332-21-4</t>
  </si>
  <si>
    <t>Asbestos</t>
  </si>
  <si>
    <t>1001T</t>
  </si>
  <si>
    <t>86-50-0</t>
  </si>
  <si>
    <t>Azinphosmethyl {guthion}</t>
  </si>
  <si>
    <t>103-33-3</t>
  </si>
  <si>
    <t>Azobenzene</t>
  </si>
  <si>
    <t>71-43-2</t>
  </si>
  <si>
    <t>Benzene</t>
  </si>
  <si>
    <t>92-87-5</t>
  </si>
  <si>
    <t>Benzidine (and its salts), including but not limited to:</t>
  </si>
  <si>
    <t>Benzidine</t>
  </si>
  <si>
    <t>1937-37-7</t>
  </si>
  <si>
    <t>Direct Black 38</t>
  </si>
  <si>
    <t>2602-46-2</t>
  </si>
  <si>
    <t>Direct Blue 6</t>
  </si>
  <si>
    <t>16071-86-6</t>
  </si>
  <si>
    <t>Direct Brown 95 (technical grade)</t>
  </si>
  <si>
    <t>100-44-7</t>
  </si>
  <si>
    <t>Benzyl chloride</t>
  </si>
  <si>
    <t>7440-41-7</t>
  </si>
  <si>
    <t>Beryllium and compounds</t>
  </si>
  <si>
    <t>92-52-4</t>
  </si>
  <si>
    <t>Biphenyl</t>
  </si>
  <si>
    <t>111-44-4</t>
  </si>
  <si>
    <t>bis(2-Chloroethyl) ether (BCEE)</t>
  </si>
  <si>
    <t>ATSDR, Intermediate minimal risk level</t>
  </si>
  <si>
    <t>542-88-1</t>
  </si>
  <si>
    <t>bis(Chloromethyl) ether</t>
  </si>
  <si>
    <t>1002T</t>
  </si>
  <si>
    <t>10294-34-5</t>
  </si>
  <si>
    <t>Boron trichloride</t>
  </si>
  <si>
    <t>1003T</t>
  </si>
  <si>
    <t>108-86-1</t>
  </si>
  <si>
    <t>Bromobenzene</t>
  </si>
  <si>
    <t>74-83-9</t>
  </si>
  <si>
    <t>Bromomethane {methyl bromide}</t>
  </si>
  <si>
    <t>75-27-4</t>
  </si>
  <si>
    <t>Bromodichloromethane</t>
  </si>
  <si>
    <t>75-25-2</t>
  </si>
  <si>
    <t>Bromoform</t>
  </si>
  <si>
    <t>106-94-5</t>
  </si>
  <si>
    <t>1-Bromopropane {n-propyl bromide}</t>
  </si>
  <si>
    <t>106-99-0</t>
  </si>
  <si>
    <t>1,3-Butadiene</t>
  </si>
  <si>
    <t>78-93-3</t>
  </si>
  <si>
    <t>2-Butanone {methyl ethyl ketone (MEK)}</t>
  </si>
  <si>
    <t>No proposed value</t>
  </si>
  <si>
    <t>540-88-5</t>
  </si>
  <si>
    <t>t-Butyl acetate</t>
  </si>
  <si>
    <t>78-92-2</t>
  </si>
  <si>
    <t>sec-Butyl alcohol</t>
  </si>
  <si>
    <t>75-65-0</t>
  </si>
  <si>
    <t>tert-Butyl alcohol</t>
  </si>
  <si>
    <t>7440-43-9</t>
  </si>
  <si>
    <t>Cadmium and compounds</t>
  </si>
  <si>
    <t>105-60-2</t>
  </si>
  <si>
    <t>Caprolactam</t>
  </si>
  <si>
    <t>75-15-0</t>
  </si>
  <si>
    <t>Carbon disulfide</t>
  </si>
  <si>
    <t>56-23-5</t>
  </si>
  <si>
    <t>Carbon tetrachloride</t>
  </si>
  <si>
    <t>463-58-1</t>
  </si>
  <si>
    <t>Carbonyl sulfide</t>
  </si>
  <si>
    <t>1006T</t>
  </si>
  <si>
    <t>1306-38-3</t>
  </si>
  <si>
    <t>Cerium oxide</t>
  </si>
  <si>
    <t>57-74-9</t>
  </si>
  <si>
    <t>Chlordane</t>
  </si>
  <si>
    <t>143-50-0</t>
  </si>
  <si>
    <t>Chlordecone</t>
  </si>
  <si>
    <t>108171-26-2</t>
  </si>
  <si>
    <t>Chlorinated paraffins</t>
  </si>
  <si>
    <t>7782-50-5</t>
  </si>
  <si>
    <t>Chlorine</t>
  </si>
  <si>
    <t>10049-04-4</t>
  </si>
  <si>
    <t>Chlorine dioxide</t>
  </si>
  <si>
    <t>75-68-3</t>
  </si>
  <si>
    <t>1-Chloro-1,1-difluoroethane</t>
  </si>
  <si>
    <t>74-87-3</t>
  </si>
  <si>
    <t>Chloromethane {methyl chloride}</t>
  </si>
  <si>
    <t>532-27-4</t>
  </si>
  <si>
    <t>2-Chloroacetophenone</t>
  </si>
  <si>
    <t>108-90-7</t>
  </si>
  <si>
    <t>Chlorobenzene</t>
  </si>
  <si>
    <t>1007T</t>
  </si>
  <si>
    <t>98-56-6</t>
  </si>
  <si>
    <t>4-Chlorobenzotrifluoride (PCBTF)</t>
  </si>
  <si>
    <t>75-00-3</t>
  </si>
  <si>
    <t>Chloroethane {ethyl chloride}</t>
  </si>
  <si>
    <t>67-66-3</t>
  </si>
  <si>
    <t>Chloroform</t>
  </si>
  <si>
    <t>Because the ATSAC decided it was inappropriate to develop an ABC based on noncarcinogenic effects, DEQ did not obtain a TRV from the other authoritative sources in the hierarchy.</t>
  </si>
  <si>
    <t>1008T</t>
  </si>
  <si>
    <t>100-00-5</t>
  </si>
  <si>
    <t>1-Chloro-4-nitrobenzene {p-chloronitrobenzene}</t>
  </si>
  <si>
    <t>95-83-0</t>
  </si>
  <si>
    <t>4-Chloro-o-phenylenediamine</t>
  </si>
  <si>
    <t>76-06-2</t>
  </si>
  <si>
    <t>Chloropicrin</t>
  </si>
  <si>
    <t>126-99-8</t>
  </si>
  <si>
    <t>Chloroprene</t>
  </si>
  <si>
    <t>95-69-2</t>
  </si>
  <si>
    <t>p-Chloro-o-toluidine</t>
  </si>
  <si>
    <t>1033T</t>
  </si>
  <si>
    <t>16065-83-1</t>
  </si>
  <si>
    <t>Chromium, trivalent and compounds (insoluble particulate)</t>
  </si>
  <si>
    <t>1034T</t>
  </si>
  <si>
    <t>Chromium, trivalent and compounds (soluble)</t>
  </si>
  <si>
    <t>7738-94-5</t>
  </si>
  <si>
    <t>Chromic(VI) acid, including chromic acid aerosol mist and chromium trioxide</t>
  </si>
  <si>
    <t>18540-29-9</t>
  </si>
  <si>
    <t>Chromium VI, chromate and dichromate particulate</t>
  </si>
  <si>
    <t>7440-48-4</t>
  </si>
  <si>
    <t>Cobalt and compounds (insoluble particulate)</t>
  </si>
  <si>
    <t>ATSAC, DEQ Air Toxics Science Advisory Committee, 2018.</t>
  </si>
  <si>
    <t>1011T</t>
  </si>
  <si>
    <t>Cobalt and compounds (soluble)</t>
  </si>
  <si>
    <t>7440-50-8</t>
  </si>
  <si>
    <t>Copper and compounds</t>
  </si>
  <si>
    <t>Coke oven emissions</t>
  </si>
  <si>
    <t>120-71-8</t>
  </si>
  <si>
    <t>p-Cresidine</t>
  </si>
  <si>
    <t>1319-77-3</t>
  </si>
  <si>
    <t>Cresols (mixture), including m-cresol, o-cresol, p-cresol</t>
  </si>
  <si>
    <t>4170-30-3</t>
  </si>
  <si>
    <t>Crotonaldehyde</t>
  </si>
  <si>
    <t>135-20-6</t>
  </si>
  <si>
    <t>Cupferron</t>
  </si>
  <si>
    <t>57-12-5</t>
  </si>
  <si>
    <t>Cyanide and inorganic compounds</t>
  </si>
  <si>
    <t>110-82-7</t>
  </si>
  <si>
    <t>Cyclohexane</t>
  </si>
  <si>
    <t>1013T</t>
  </si>
  <si>
    <t>108-94-1</t>
  </si>
  <si>
    <t>Cyclohexanone</t>
  </si>
  <si>
    <t>72-54-8</t>
  </si>
  <si>
    <t>4,4'-DDD {4,4'-dichlorodiphenyldichloroethane}</t>
  </si>
  <si>
    <t>72-55-9</t>
  </si>
  <si>
    <t>4,4'-DDE {4,4'-dichlorodiphenyldichloroethene}</t>
  </si>
  <si>
    <t>50-29-3</t>
  </si>
  <si>
    <t>4,4’-DDT {4,4’-dichlorodiphenyltrichloroethane}</t>
  </si>
  <si>
    <t>615-05-4</t>
  </si>
  <si>
    <t>2,4-Diaminoanisole</t>
  </si>
  <si>
    <t>95-80-7</t>
  </si>
  <si>
    <t>2,4-Diaminotoluene {2,4-toluene diamine}</t>
  </si>
  <si>
    <t>333-41-5</t>
  </si>
  <si>
    <t>Diazinon</t>
  </si>
  <si>
    <t>226-36-8</t>
  </si>
  <si>
    <t>Dibenz[a,h]acridine</t>
  </si>
  <si>
    <t>PAH</t>
  </si>
  <si>
    <t>224-42-0</t>
  </si>
  <si>
    <t>Dibenz[a,j]acridine</t>
  </si>
  <si>
    <t>194-59-2</t>
  </si>
  <si>
    <t>7H-Dibenzo[c,g]carbazole</t>
  </si>
  <si>
    <t>96-12-8</t>
  </si>
  <si>
    <t>1,2-Dibromo-3-chloropropane (DBCP)</t>
  </si>
  <si>
    <t>106-46-7</t>
  </si>
  <si>
    <t>1,4-dichlorobenzene {p-Dichlorobenzene}</t>
  </si>
  <si>
    <t>91-94-1</t>
  </si>
  <si>
    <t>3,3'-Dichlorobenzidine</t>
  </si>
  <si>
    <t>75-34-3</t>
  </si>
  <si>
    <t>1,1-Dichloroethane {ethylidene dichloride}</t>
  </si>
  <si>
    <t>1014T</t>
  </si>
  <si>
    <t>156-59-2</t>
  </si>
  <si>
    <t>cis-1,2-Dichloroethene {cis-1,2-dichloroethylene}</t>
  </si>
  <si>
    <t>156-60-5</t>
  </si>
  <si>
    <t>trans-1,2-Dichloroethene</t>
  </si>
  <si>
    <t>75-09-2</t>
  </si>
  <si>
    <t>Dichloromethane {methylene chloride}</t>
  </si>
  <si>
    <t>78-87-5</t>
  </si>
  <si>
    <t>1,2-Dichloropropane {propylene dichloride}</t>
  </si>
  <si>
    <t>542-75-6</t>
  </si>
  <si>
    <t>1,3-Dichloropropene</t>
  </si>
  <si>
    <t>1035T</t>
  </si>
  <si>
    <t>78-88-6</t>
  </si>
  <si>
    <t>2,3-Dichloropropene</t>
  </si>
  <si>
    <t>62-73-7</t>
  </si>
  <si>
    <t>Dichlorvos (DDVP)</t>
  </si>
  <si>
    <t>1082T</t>
  </si>
  <si>
    <t>77-73-6</t>
  </si>
  <si>
    <t>Dicyclopentadiene</t>
  </si>
  <si>
    <t>60-57-1</t>
  </si>
  <si>
    <t>Dieldrin</t>
  </si>
  <si>
    <t>Diesel particulate matter (DPM)</t>
  </si>
  <si>
    <t>111-42-2</t>
  </si>
  <si>
    <t>Diethanolamine</t>
  </si>
  <si>
    <t>117-81-7</t>
  </si>
  <si>
    <t>bis(2-Ethylhexyl) phthalate (DEHP)</t>
  </si>
  <si>
    <t>Phthalate</t>
  </si>
  <si>
    <t>75-37-6</t>
  </si>
  <si>
    <t>1,1-Difluoroethane</t>
  </si>
  <si>
    <t>60-11-7</t>
  </si>
  <si>
    <t>4-Dimethylaminoazobenzene</t>
  </si>
  <si>
    <t>57-97-6</t>
  </si>
  <si>
    <t>7,12-Dimethylbenz[a]anthracene</t>
  </si>
  <si>
    <t>68-12-2</t>
  </si>
  <si>
    <t>Dimethyl formamide</t>
  </si>
  <si>
    <t>57-14-7</t>
  </si>
  <si>
    <t>1,1-Dimethylhydrazine</t>
  </si>
  <si>
    <t>42397-64-8</t>
  </si>
  <si>
    <t>1,6-Dinitropyrene</t>
  </si>
  <si>
    <t>42397-65-9</t>
  </si>
  <si>
    <t>1,8-Dinitropyrene</t>
  </si>
  <si>
    <t>121-14-2</t>
  </si>
  <si>
    <t>2,4-Dinitrotoluene</t>
  </si>
  <si>
    <t>123-91-1</t>
  </si>
  <si>
    <t>1,4-Dioxane</t>
  </si>
  <si>
    <t>122-66-7</t>
  </si>
  <si>
    <t>1,2-Diphenylhydrazine {hydrazobenzene}</t>
  </si>
  <si>
    <t>298-04-4</t>
  </si>
  <si>
    <t>Disulfoton</t>
  </si>
  <si>
    <t>106-89-8</t>
  </si>
  <si>
    <t>Epichlorohydrin</t>
  </si>
  <si>
    <t>106-88-7</t>
  </si>
  <si>
    <t>1,2-Epoxybutane</t>
  </si>
  <si>
    <t>1015T</t>
  </si>
  <si>
    <t>141-78-6</t>
  </si>
  <si>
    <t>Ethyl acetate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</si>
  <si>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</si>
  <si>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</si>
  <si>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</si>
  <si>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</si>
  <si>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</si>
  <si>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</si>
  <si>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</si>
  <si>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</si>
  <si>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</si>
  <si>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</si>
  <si>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</si>
  <si>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</si>
  <si>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75-21-8</t>
  </si>
  <si>
    <t>Ethylene oxide</t>
  </si>
  <si>
    <t>96-45-7</t>
  </si>
  <si>
    <t>Ethylene thiourea</t>
  </si>
  <si>
    <t>1063T</t>
  </si>
  <si>
    <t>637-92-3</t>
  </si>
  <si>
    <t>Ethyl t-butyl ether (ETBE)</t>
  </si>
  <si>
    <t>1016T</t>
  </si>
  <si>
    <t>97-63-2</t>
  </si>
  <si>
    <t>Ethyl methacrylate</t>
  </si>
  <si>
    <t>Fluoride and inorganic compounds</t>
  </si>
  <si>
    <t>7782-41-4</t>
  </si>
  <si>
    <t>Fluorine gas</t>
  </si>
  <si>
    <t>50-00-0</t>
  </si>
  <si>
    <t>Formaldehyde</t>
  </si>
  <si>
    <t>76-13-1</t>
  </si>
  <si>
    <t>Trichlorotrifluoroethane {Freon 113}</t>
  </si>
  <si>
    <t>75-45-6</t>
  </si>
  <si>
    <t>Chlorodifluoromethane {Freon 22}</t>
  </si>
  <si>
    <t>75-71-8</t>
  </si>
  <si>
    <t>Dichlorodifluoromethane {Freon 12}</t>
  </si>
  <si>
    <t>1036T</t>
  </si>
  <si>
    <t>68476-30-2</t>
  </si>
  <si>
    <t>Fuel oil no. 2 (evaporative) {diesel vapor}</t>
  </si>
  <si>
    <t>111-30-8</t>
  </si>
  <si>
    <t>Glutaraldehyde</t>
  </si>
  <si>
    <t>112-34-5</t>
  </si>
  <si>
    <t>Diethylene glycol monobutyl ether</t>
  </si>
  <si>
    <t>Glycol Ethers</t>
  </si>
  <si>
    <t>111-90-0</t>
  </si>
  <si>
    <t>Diethylene glycol monoethyl ether</t>
  </si>
  <si>
    <t>111-76-2</t>
  </si>
  <si>
    <t>Ethylene glycol monobutyl ether {2-butoxyethanol}</t>
  </si>
  <si>
    <t>110-80-5</t>
  </si>
  <si>
    <t>Ethylene glycol monoethyl ether</t>
  </si>
  <si>
    <t>111-15-9</t>
  </si>
  <si>
    <t>Ethylene glycol monoethyl ether acetate</t>
  </si>
  <si>
    <t>109-86-4</t>
  </si>
  <si>
    <t>Ethylene glycol monomethyl ether</t>
  </si>
  <si>
    <t>110-49-6</t>
  </si>
  <si>
    <t>Ethylene glycol monomethyl ether acetate</t>
  </si>
  <si>
    <t>107-98-2</t>
  </si>
  <si>
    <t>Propylene glycol monomethyl ether</t>
  </si>
  <si>
    <t>76-44-8</t>
  </si>
  <si>
    <t>Heptachlor</t>
  </si>
  <si>
    <t>1024-57-3</t>
  </si>
  <si>
    <t>Heptachlor epoxide</t>
  </si>
  <si>
    <t>1018T</t>
  </si>
  <si>
    <t>142-82-5</t>
  </si>
  <si>
    <t>Heptane</t>
  </si>
  <si>
    <t>118-74-1</t>
  </si>
  <si>
    <t>Hexachlorobenzene</t>
  </si>
  <si>
    <t>87-68-3</t>
  </si>
  <si>
    <t>Hexachlorobutadiene</t>
  </si>
  <si>
    <t>608-73-1</t>
  </si>
  <si>
    <t>Hexachlorocyclohexanes (mixture) including but not limited to:</t>
  </si>
  <si>
    <t>Hexachlorocyclohexanes</t>
  </si>
  <si>
    <t>319-84-6</t>
  </si>
  <si>
    <t>alpha-Hexachlorocyclohexane</t>
  </si>
  <si>
    <t>319-85-7</t>
  </si>
  <si>
    <t>beta-Hexachlorocyclohexane</t>
  </si>
  <si>
    <t>58-89-9</t>
  </si>
  <si>
    <t>gamma-Hexachlorocyclohexane {Lindane}</t>
  </si>
  <si>
    <t>77-47-4</t>
  </si>
  <si>
    <t>Hexachlorocyclopentadiene</t>
  </si>
  <si>
    <t>67-72-1</t>
  </si>
  <si>
    <t>Hexachloroethane</t>
  </si>
  <si>
    <t>822-06-0</t>
  </si>
  <si>
    <t>Hexamethylene-1,6-diisocyanate (HDI)</t>
  </si>
  <si>
    <t>110-54-3</t>
  </si>
  <si>
    <t>Hexane</t>
  </si>
  <si>
    <t>302-01-2</t>
  </si>
  <si>
    <t>Hydrazine</t>
  </si>
  <si>
    <t>7647-01-0</t>
  </si>
  <si>
    <t>Hydrogen chloride {hydrochloric acid}</t>
  </si>
  <si>
    <t>7783-06-4</t>
  </si>
  <si>
    <t>Hydrogen sulfide</t>
  </si>
  <si>
    <t>1037T</t>
  </si>
  <si>
    <t>78-83-1</t>
  </si>
  <si>
    <t>Isobutanol {isobutyl alcohol}</t>
  </si>
  <si>
    <t>78-59-1</t>
  </si>
  <si>
    <t>Isophorone</t>
  </si>
  <si>
    <t>78-79-5</t>
  </si>
  <si>
    <t>Isoprene, except from vegetative emission sources</t>
  </si>
  <si>
    <t>67-63-0</t>
  </si>
  <si>
    <t>Isopropyl alcohol</t>
  </si>
  <si>
    <t>98-82-8</t>
  </si>
  <si>
    <t>Isopropylbenzene {cumene}</t>
  </si>
  <si>
    <t>1038T</t>
  </si>
  <si>
    <t>50815-00-4</t>
  </si>
  <si>
    <t>JP-4</t>
  </si>
  <si>
    <t>1039T</t>
  </si>
  <si>
    <t>JP-5</t>
  </si>
  <si>
    <t>1040T</t>
  </si>
  <si>
    <t>JP-7</t>
  </si>
  <si>
    <t>1041T</t>
  </si>
  <si>
    <t>JP-8</t>
  </si>
  <si>
    <t>1042T</t>
  </si>
  <si>
    <t>8008-20-6</t>
  </si>
  <si>
    <t>Kerosene</t>
  </si>
  <si>
    <t>7439-92-1</t>
  </si>
  <si>
    <t>Lead and compounds</t>
  </si>
  <si>
    <t>ATSAC, 2018. TRV for cancer calculated by applying toxic equivalency factor.</t>
  </si>
  <si>
    <t>1019T</t>
  </si>
  <si>
    <t>121-75-5</t>
  </si>
  <si>
    <t>Malathion</t>
  </si>
  <si>
    <t>108-31-6</t>
  </si>
  <si>
    <t>Maleic anhydride</t>
  </si>
  <si>
    <t>7439-96-5</t>
  </si>
  <si>
    <t>Manganese and compounds</t>
  </si>
  <si>
    <t>7439-97-6</t>
  </si>
  <si>
    <t>Mercury and inorganic compounds</t>
  </si>
  <si>
    <t>67-56-1</t>
  </si>
  <si>
    <t>Methanol</t>
  </si>
  <si>
    <t>1020T</t>
  </si>
  <si>
    <t>96-33-3</t>
  </si>
  <si>
    <t>Methyl acrylate</t>
  </si>
  <si>
    <t>1021T</t>
  </si>
  <si>
    <t>126-98-7</t>
  </si>
  <si>
    <t>Methylacrylonitrile</t>
  </si>
  <si>
    <t>1084T</t>
  </si>
  <si>
    <t>110-43-0</t>
  </si>
  <si>
    <t>Methyl amyl ketone {2-heptanone}</t>
  </si>
  <si>
    <t>56-49-5</t>
  </si>
  <si>
    <t>3-Methylcholanthrene</t>
  </si>
  <si>
    <t>3697-24-3</t>
  </si>
  <si>
    <t>5-Methylchrysene</t>
  </si>
  <si>
    <t>1043T</t>
  </si>
  <si>
    <t>108-87-2</t>
  </si>
  <si>
    <t>Methylcyclohexane</t>
  </si>
  <si>
    <t>101-68-8</t>
  </si>
  <si>
    <t>Methylene diphenyl diisocyanate (MDI)</t>
  </si>
  <si>
    <t>101-14-4</t>
  </si>
  <si>
    <t>4,4'-Methylene bis(2-chloroaniline) (MOCA)</t>
  </si>
  <si>
    <t>101-77-9</t>
  </si>
  <si>
    <t>4,4'-Methylenedianiline (and its dichloride)</t>
  </si>
  <si>
    <t>60-34-4</t>
  </si>
  <si>
    <t>Methyl hydrazine</t>
  </si>
  <si>
    <t>108-10-1</t>
  </si>
  <si>
    <t>624-83-9</t>
  </si>
  <si>
    <t>Methyl isocyanate</t>
  </si>
  <si>
    <t>75-86-5</t>
  </si>
  <si>
    <t>2-Methyllactonitrile {acetone cyanohydrin}</t>
  </si>
  <si>
    <t>80-62-6</t>
  </si>
  <si>
    <t>Methyl methacrylate</t>
  </si>
  <si>
    <t>1059T</t>
  </si>
  <si>
    <t>90-12-0</t>
  </si>
  <si>
    <t>1-Methylnaphthalene</t>
  </si>
  <si>
    <t>91-57-6</t>
  </si>
  <si>
    <t>2-Methylnaphthalene</t>
  </si>
  <si>
    <t>1022T</t>
  </si>
  <si>
    <t>591-78-6</t>
  </si>
  <si>
    <t>Methyl-n-butyl ketone {2-hexanone}</t>
  </si>
  <si>
    <t>1634-04-4</t>
  </si>
  <si>
    <t>Methyl tert-butyl ether</t>
  </si>
  <si>
    <t>90-94-8</t>
  </si>
  <si>
    <t>Michler's ketone</t>
  </si>
  <si>
    <t>Refractory ceramic fibers</t>
  </si>
  <si>
    <t>2385-85-5</t>
  </si>
  <si>
    <t>Mirex</t>
  </si>
  <si>
    <t>7440-02-0</t>
  </si>
  <si>
    <t>Nickel and compounds</t>
  </si>
  <si>
    <t>1313-99-1</t>
  </si>
  <si>
    <t>Nickel oxide</t>
  </si>
  <si>
    <t>602-87-9</t>
  </si>
  <si>
    <t>5-Nitroacenaphthene</t>
  </si>
  <si>
    <t>1023T</t>
  </si>
  <si>
    <t>100-01-6</t>
  </si>
  <si>
    <t>p-Nitroaniline</t>
  </si>
  <si>
    <t>7697-37-2</t>
  </si>
  <si>
    <t>Nitric acid</t>
  </si>
  <si>
    <t>98-95-3</t>
  </si>
  <si>
    <t>Nitrobenzene</t>
  </si>
  <si>
    <t>7496-02-8</t>
  </si>
  <si>
    <t>6-Nitrochrysene</t>
  </si>
  <si>
    <t>607-57-8</t>
  </si>
  <si>
    <t>2-Nitrofluorene</t>
  </si>
  <si>
    <t>1024T</t>
  </si>
  <si>
    <t>75-52-5</t>
  </si>
  <si>
    <t>Nitromethane</t>
  </si>
  <si>
    <t>79-46-9</t>
  </si>
  <si>
    <t>2-Nitropropane</t>
  </si>
  <si>
    <t>5522-43-0</t>
  </si>
  <si>
    <t>1-Nitropyrene</t>
  </si>
  <si>
    <t>57835-92-4</t>
  </si>
  <si>
    <t>4-Nitropyrene</t>
  </si>
  <si>
    <t>924-16-3</t>
  </si>
  <si>
    <t>N-Nitrosodi-n-butylamine</t>
  </si>
  <si>
    <t>55-18-5</t>
  </si>
  <si>
    <t>N-Nitrosodiethylamine</t>
  </si>
  <si>
    <t>62-75-9</t>
  </si>
  <si>
    <t>N-Nitrosodimethylamine</t>
  </si>
  <si>
    <t>621-64-7</t>
  </si>
  <si>
    <t>N-Nitrosodipropylamine</t>
  </si>
  <si>
    <t>10595-95-6</t>
  </si>
  <si>
    <t>N-Nitrosomethylethylamine</t>
  </si>
  <si>
    <t>86-30-6</t>
  </si>
  <si>
    <t>N-Nitrosodiphenylamine</t>
  </si>
  <si>
    <t>156-10-5</t>
  </si>
  <si>
    <t>p-Nitrosodiphenylamine</t>
  </si>
  <si>
    <t>59-89-2</t>
  </si>
  <si>
    <t>N-Nitrosomorpholine</t>
  </si>
  <si>
    <t>100-75-4</t>
  </si>
  <si>
    <t>N-Nitrosopiperidine</t>
  </si>
  <si>
    <t>930-55-2</t>
  </si>
  <si>
    <t>N-Nitrosopyrrolidine</t>
  </si>
  <si>
    <t>Total Polycyclic aromatic hydrocarbons (PAHs)</t>
  </si>
  <si>
    <t>191-26-4</t>
  </si>
  <si>
    <t>Anthanthrene</t>
  </si>
  <si>
    <t>56-55-3</t>
  </si>
  <si>
    <t>Benz[a]anthracene</t>
  </si>
  <si>
    <t>205-82-3</t>
  </si>
  <si>
    <t>Benzo[j]fluoranthene</t>
  </si>
  <si>
    <t>207-08-9</t>
  </si>
  <si>
    <t>Benzo[k]fluoranthene</t>
  </si>
  <si>
    <t>50-32-8</t>
  </si>
  <si>
    <t>Benzo[a]pyrene</t>
  </si>
  <si>
    <t>218-01-9</t>
  </si>
  <si>
    <t>Chrysene</t>
  </si>
  <si>
    <t>27208-37-3</t>
  </si>
  <si>
    <t>Cyclopenta[c,d]pyrene</t>
  </si>
  <si>
    <t>192-65-4</t>
  </si>
  <si>
    <t>Dibenzo[a,e]pyrene</t>
  </si>
  <si>
    <t>189-64-0</t>
  </si>
  <si>
    <t>Dibenzo[a,h]pyrene</t>
  </si>
  <si>
    <t>189-55-9</t>
  </si>
  <si>
    <t>Dibenzo[a,i]pyrene</t>
  </si>
  <si>
    <t>191-30-0</t>
  </si>
  <si>
    <t>Dibenzo[a,l]pyrene</t>
  </si>
  <si>
    <t>193-39-5</t>
  </si>
  <si>
    <t>Indeno[1,2,3-cd]pyrene</t>
  </si>
  <si>
    <t>91-20-3</t>
  </si>
  <si>
    <t>Naphthalene</t>
  </si>
  <si>
    <t>205-99-2</t>
  </si>
  <si>
    <t>Benzo[b]fluoranthene</t>
  </si>
  <si>
    <t>205-12-9</t>
  </si>
  <si>
    <t>Benzo[c]fluorene</t>
  </si>
  <si>
    <t>191-24-2</t>
  </si>
  <si>
    <t>Benzo[g,h,i]perylene</t>
  </si>
  <si>
    <t>192-97-2</t>
  </si>
  <si>
    <t>Benzo[e]pyrene</t>
  </si>
  <si>
    <t>53-70-3</t>
  </si>
  <si>
    <t>Dibenz[a,h]anthracene</t>
  </si>
  <si>
    <t>206-44-0</t>
  </si>
  <si>
    <t>Fluoranthene</t>
  </si>
  <si>
    <t>198-55-0</t>
  </si>
  <si>
    <t>Perylene</t>
  </si>
  <si>
    <t>Polybrominated diphenyl ethers (PBDEs) excluding decabromodiphenyl ether-209</t>
  </si>
  <si>
    <t>PBDE</t>
  </si>
  <si>
    <t>1025T</t>
  </si>
  <si>
    <t>Total Polybrominated Biphenyls (PBBs), evaporated</t>
  </si>
  <si>
    <t>PBB</t>
  </si>
  <si>
    <t>1100T</t>
  </si>
  <si>
    <t>Total Polybrominated Biphenyls (PBBs), aerosols and particulates</t>
  </si>
  <si>
    <t>1101T</t>
  </si>
  <si>
    <t>77102-82-0</t>
  </si>
  <si>
    <t>PBB 77 [3,3',4,4'-tetrabromobiphenyl]</t>
  </si>
  <si>
    <t>1102T</t>
  </si>
  <si>
    <t>59589-92-3</t>
  </si>
  <si>
    <t>PBB 81 [3,4,4',5-tetrabromobiphenyl]</t>
  </si>
  <si>
    <t>1103T</t>
  </si>
  <si>
    <t>2181002-77-5</t>
  </si>
  <si>
    <t>PBB 105 [2,3,3',4,4'-pentabromobiphenyl]</t>
  </si>
  <si>
    <t>1104T</t>
  </si>
  <si>
    <t>96551-70-1</t>
  </si>
  <si>
    <t>PBB 114 [2,3,4,4',5-pentabromobiphenyl]</t>
  </si>
  <si>
    <t>1105T</t>
  </si>
  <si>
    <t>6788-97-5</t>
  </si>
  <si>
    <t>PBB 118 [2,3',4,4',5-pentabromobiphenyl]</t>
  </si>
  <si>
    <t>1106T</t>
  </si>
  <si>
    <t>74114-77-5</t>
  </si>
  <si>
    <t>PBB 123 [2,3',4,4',5'-pentabromobiphenyl]</t>
  </si>
  <si>
    <t>1107T</t>
  </si>
  <si>
    <t>84303-46-8</t>
  </si>
  <si>
    <t>PBB 126 [3,3',4,4',5-pentabromobiphenyl]</t>
  </si>
  <si>
    <t>1108T</t>
  </si>
  <si>
    <t>77607-09-1</t>
  </si>
  <si>
    <t>PBB 156 [2,3,3',4,4',5-hexabromobiphenyl]</t>
  </si>
  <si>
    <t>1109T</t>
  </si>
  <si>
    <t>84303-47-9</t>
  </si>
  <si>
    <t>PBB 157 [2,3,3',4,4',5'-hexabromobiphenyl]</t>
  </si>
  <si>
    <t>1110T</t>
  </si>
  <si>
    <t>67888-99-7</t>
  </si>
  <si>
    <t>PBB 167 [2,3',4,4',5,5'-hexabromobiphenyl]</t>
  </si>
  <si>
    <t>1111T</t>
  </si>
  <si>
    <t>60044-26-0</t>
  </si>
  <si>
    <t>PBB 169 [3,3',4,4',5,5'-hexabromobiphenyl]</t>
  </si>
  <si>
    <t>1112T</t>
  </si>
  <si>
    <t>88700-06-5</t>
  </si>
  <si>
    <t>PBB 189 [2,3,3',4,4',5,5'-heptabromobiphenyl]</t>
  </si>
  <si>
    <t>1113T</t>
  </si>
  <si>
    <t>Polybrominated biphenyls (PBBs) TEQ</t>
  </si>
  <si>
    <t>1336-36-3</t>
  </si>
  <si>
    <t>Total Polychlorinated Biphenyls (PCBs), evaporated mixtures</t>
  </si>
  <si>
    <t>PCB</t>
  </si>
  <si>
    <t>1067T</t>
  </si>
  <si>
    <t>Total Polychlorinated Biphenyls (PCBs), aerosols and particulates</t>
  </si>
  <si>
    <t>32598-13-3</t>
  </si>
  <si>
    <t>PCB 77 [3,3',4,4'-tetrachlorobiphenyl]</t>
  </si>
  <si>
    <t>70362-50-4</t>
  </si>
  <si>
    <t>PCB 81 [3,4,4',5-tetrachlorobiphenyl]</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</si>
  <si>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</si>
  <si>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</si>
  <si>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</si>
  <si>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</si>
  <si>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</si>
  <si>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</si>
  <si>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</si>
  <si>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</si>
  <si>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</si>
  <si>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</si>
  <si>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</si>
  <si>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</si>
  <si>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</si>
  <si>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</si>
  <si>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</si>
  <si>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</si>
  <si>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</si>
  <si>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</si>
  <si>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39635-31-9</t>
  </si>
  <si>
    <t>PCB 189 [2,3,3',4,4',5,5'-heptachlorobiphenyl]</t>
  </si>
  <si>
    <t>Polychlorinated biphenyls (PCBs) TEQ</t>
  </si>
  <si>
    <t>1068T</t>
  </si>
  <si>
    <t>Polybrominated dibenzo-p-dioxins (PBDDs) &amp; dibenzofurans (PBDFs) TEQ</t>
  </si>
  <si>
    <t>PBDDs &amp; PBDFs</t>
  </si>
  <si>
    <t>1069T</t>
  </si>
  <si>
    <t>50585-41-6</t>
  </si>
  <si>
    <t>2,3,7,8-Tetrabromodibenzo-p-dioxin (TBDD)</t>
  </si>
  <si>
    <t>1070T</t>
  </si>
  <si>
    <t>109333-34-8</t>
  </si>
  <si>
    <t>1,2,3,7,8-Pentabromodibenzo-p-dioxin (PBDD)</t>
  </si>
  <si>
    <t>1071T</t>
  </si>
  <si>
    <t>110999-44-5</t>
  </si>
  <si>
    <t>1,2,3,4,7,8-Hexabromodibenzo-p-dioxin (HxBDD)</t>
  </si>
  <si>
    <t>1072T</t>
  </si>
  <si>
    <t>110999-45-6</t>
  </si>
  <si>
    <t>1,2,3,6,7,8-Hexabromodibenzo-p-dioxin (HxBDD)</t>
  </si>
  <si>
    <t>1073T</t>
  </si>
  <si>
    <t>110999-46-7</t>
  </si>
  <si>
    <t>1,2,3,7,8,9-Hexabromodibenzo-p-dioxin (HxBDD)</t>
  </si>
  <si>
    <t>1074T</t>
  </si>
  <si>
    <t>110999-47-8</t>
  </si>
  <si>
    <t>1,2,3,4,6,7,8-Heptabromodibenzo-p-dioxin (HpBDD)</t>
  </si>
  <si>
    <t>1075T</t>
  </si>
  <si>
    <t>2170-45-8</t>
  </si>
  <si>
    <t>Octabromodibenzo-p-dioxin (OBDD)</t>
  </si>
  <si>
    <t>1076T</t>
  </si>
  <si>
    <t>107555-94-2</t>
  </si>
  <si>
    <t>1,2,3,6,7,8-Hexabromodibenzofuran (HxBDF)</t>
  </si>
  <si>
    <t>1077T</t>
  </si>
  <si>
    <t>161880-49-5</t>
  </si>
  <si>
    <t>1,2,3,7,8,9-Hexabromodibenzo[b,d]furan (HxBDF)</t>
  </si>
  <si>
    <t>1078T</t>
  </si>
  <si>
    <t>161880-50-8</t>
  </si>
  <si>
    <t>2,3,4,6,7,8-Hexabromodibenzo[b,d]furan (HxBDF)</t>
  </si>
  <si>
    <t>1079T</t>
  </si>
  <si>
    <t>107555-95-3</t>
  </si>
  <si>
    <t>1,2,3,4,6,7,8-Heptabromodibenzofuran (HpBDF)</t>
  </si>
  <si>
    <t>1080T</t>
  </si>
  <si>
    <t>161880-51-9</t>
  </si>
  <si>
    <t>1,2,3,4,7,8,9-Heptabromodibenzo[b,d]furan (HpBDF)</t>
  </si>
  <si>
    <t>1081T</t>
  </si>
  <si>
    <t>103582-29-2</t>
  </si>
  <si>
    <t>1,2,3,4,6,7,8,9-Octabromodibenzofuran (OBDF)</t>
  </si>
  <si>
    <t>1085T</t>
  </si>
  <si>
    <t>67733-57-7</t>
  </si>
  <si>
    <t>2,3,7,8-Tetrabromodibenzofuran (TBDF)</t>
  </si>
  <si>
    <t>1086T</t>
  </si>
  <si>
    <t>107555-93-1</t>
  </si>
  <si>
    <t>1,2,3,7,8-Pentabromodibenzo[b,d]furan (PeBDF)</t>
  </si>
  <si>
    <t>1087T</t>
  </si>
  <si>
    <t>131166-92-2</t>
  </si>
  <si>
    <t>2,3,4,7,8-Pentabromodibenzofuran (PeBDF)</t>
  </si>
  <si>
    <t>1088T</t>
  </si>
  <si>
    <t>129880-08-6</t>
  </si>
  <si>
    <t>1,2,3,4,7,8-Hexabromodibenzofuran (HxBDF)</t>
  </si>
  <si>
    <t>Polychlorinated dibenzo-p-dioxins (PCDDs) &amp; dibenzofurans (PCDFs) TEQ</t>
  </si>
  <si>
    <t>PCDDs &amp; PCDFs</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</si>
  <si>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</si>
  <si>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</si>
  <si>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</si>
  <si>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</si>
  <si>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</si>
  <si>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</si>
  <si>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</si>
  <si>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</si>
  <si>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</si>
  <si>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</si>
  <si>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</si>
  <si>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</si>
  <si>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</si>
  <si>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</si>
  <si>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</si>
  <si>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</si>
  <si>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</si>
  <si>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</si>
  <si>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</si>
  <si>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</si>
  <si>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</si>
  <si>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</si>
  <si>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</si>
  <si>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</si>
  <si>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</si>
  <si>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</si>
  <si>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</si>
  <si>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2,3,4,6,7,8-Hexachlorodibenzofuran (HxCDF)</t>
  </si>
  <si>
    <t>67562-39-4</t>
  </si>
  <si>
    <t>1,2,3,4,6,7,8-Heptachlorodibenzofuran (HpCDF)</t>
  </si>
  <si>
    <t>55673-89-7</t>
  </si>
  <si>
    <t>1,2,3,4,7,8,9-Heptachlorodibenzofuran (HpCDF)</t>
  </si>
  <si>
    <t>39001-02-0</t>
  </si>
  <si>
    <t>Octachlorodibenzofuran (OCDF)</t>
  </si>
  <si>
    <t>1093T</t>
  </si>
  <si>
    <t>27619-97-2</t>
  </si>
  <si>
    <t>6:2 Fluorotelomer sulfonic acid (6:2 FTS)</t>
  </si>
  <si>
    <t>PFAS</t>
  </si>
  <si>
    <t>1089T</t>
  </si>
  <si>
    <t>375-73-5</t>
  </si>
  <si>
    <t>Perfluorobutanesulfonic acid (PFBS)</t>
  </si>
  <si>
    <t>1026T</t>
  </si>
  <si>
    <t>375-22-4</t>
  </si>
  <si>
    <t>Perfluorobutanoic acid (PFBA)</t>
  </si>
  <si>
    <t>1027T</t>
  </si>
  <si>
    <t>335-76-2</t>
  </si>
  <si>
    <t>Perfluorodecanoic acid (PFDA)</t>
  </si>
  <si>
    <t>1092T</t>
  </si>
  <si>
    <t>307-55-1</t>
  </si>
  <si>
    <t>Perfluorododecanoic acid (PFDoA)</t>
  </si>
  <si>
    <t>1028T</t>
  </si>
  <si>
    <t>355-46-4</t>
  </si>
  <si>
    <t>Perfluorohexanesulfonic acid (PFHxS)</t>
  </si>
  <si>
    <t>1029T</t>
  </si>
  <si>
    <t>307-24-4</t>
  </si>
  <si>
    <t>Perfluorohexanoic acid (PFHxA)</t>
  </si>
  <si>
    <t>1091T</t>
  </si>
  <si>
    <t>375-95-1</t>
  </si>
  <si>
    <t>Perfluorononanoic acid (PFNA)</t>
  </si>
  <si>
    <t>1090T</t>
  </si>
  <si>
    <t>754-91-6</t>
  </si>
  <si>
    <t>Perfluorooctanesulfonamide (PFOSA)</t>
  </si>
  <si>
    <t>1763-23-1</t>
  </si>
  <si>
    <t>Perfluorooctanesulfonic acid (PFOS)</t>
  </si>
  <si>
    <t>1094T</t>
  </si>
  <si>
    <t>13252-13-6</t>
  </si>
  <si>
    <t>Hexafluoropropylene oxide dimer acid (HFPO-DA/Gen-X)</t>
  </si>
  <si>
    <t>1095T</t>
  </si>
  <si>
    <t>19430-93-4</t>
  </si>
  <si>
    <t>Perfluorobutylethylene (PFBE)</t>
  </si>
  <si>
    <t>335-67-1</t>
  </si>
  <si>
    <t>Perfluorooctanoic acid (PFOA)</t>
  </si>
  <si>
    <t>56-38-2</t>
  </si>
  <si>
    <t>Parathion</t>
  </si>
  <si>
    <t>87-86-5</t>
  </si>
  <si>
    <t>Pentachlorophenol</t>
  </si>
  <si>
    <t>108-95-2</t>
  </si>
  <si>
    <t>Phenol</t>
  </si>
  <si>
    <t>75-44-5</t>
  </si>
  <si>
    <t>Phosgene</t>
  </si>
  <si>
    <t>7803-51-2</t>
  </si>
  <si>
    <t>Phosphine</t>
  </si>
  <si>
    <t>7664-38-2</t>
  </si>
  <si>
    <t>Phosphoric acid</t>
  </si>
  <si>
    <t>12185-10-3</t>
  </si>
  <si>
    <t>Phosphorus, white</t>
  </si>
  <si>
    <t>85-44-9</t>
  </si>
  <si>
    <t>Phthalic anhydride</t>
  </si>
  <si>
    <t>1120-71-4</t>
  </si>
  <si>
    <t>1,3-Propane sultone</t>
  </si>
  <si>
    <t>123-38-6</t>
  </si>
  <si>
    <t>Propionaldehyde</t>
  </si>
  <si>
    <t>1030T</t>
  </si>
  <si>
    <t>103-65-1</t>
  </si>
  <si>
    <t>n-Propylbenzene</t>
  </si>
  <si>
    <t>115-07-1</t>
  </si>
  <si>
    <t>Propylene</t>
  </si>
  <si>
    <t>1031T</t>
  </si>
  <si>
    <t>57-55-6</t>
  </si>
  <si>
    <t>Propylene glycol</t>
  </si>
  <si>
    <t>6423-43-4</t>
  </si>
  <si>
    <t>Propylene glycol dinitrate</t>
  </si>
  <si>
    <t>75-56-9</t>
  </si>
  <si>
    <t>Propylene oxide</t>
  </si>
  <si>
    <t>7758-01-2</t>
  </si>
  <si>
    <t>Potassium bromate</t>
  </si>
  <si>
    <t>7782-49-2</t>
  </si>
  <si>
    <t>Selenium and compounds</t>
  </si>
  <si>
    <t>7783-07-5</t>
  </si>
  <si>
    <t>Selenide, hydrogen</t>
  </si>
  <si>
    <t>7631-86-9</t>
  </si>
  <si>
    <t>Silica, crystalline forms (respirable)</t>
  </si>
  <si>
    <t>1058T</t>
  </si>
  <si>
    <t>Silica, amorphous and other non-crystalline forms (respirable)  </t>
  </si>
  <si>
    <t>1310-73-2</t>
  </si>
  <si>
    <t>Sodium hydroxide</t>
  </si>
  <si>
    <t>1032T</t>
  </si>
  <si>
    <t>78-48-8</t>
  </si>
  <si>
    <t>S,S,S-Tributyl phosphorotrithioate {tribufos}</t>
  </si>
  <si>
    <t>100-42-5</t>
  </si>
  <si>
    <t>Styrene</t>
  </si>
  <si>
    <t>505-60-2</t>
  </si>
  <si>
    <t>Sulfur mustard</t>
  </si>
  <si>
    <t>8014-95-7</t>
  </si>
  <si>
    <t>Oleum (fuming sulfuric acid)</t>
  </si>
  <si>
    <t>7664-93-9</t>
  </si>
  <si>
    <t>Sulfuric acid</t>
  </si>
  <si>
    <t>127-18-4</t>
  </si>
  <si>
    <t>Tetrachloroethene {perchloroethylene, perc}</t>
  </si>
  <si>
    <t>630-20-6</t>
  </si>
  <si>
    <t>1,1,1,2-Tetrachloroethane</t>
  </si>
  <si>
    <t>79-34-5</t>
  </si>
  <si>
    <t>1,1,2,2-Tetrachloroethane</t>
  </si>
  <si>
    <t>811-97-2</t>
  </si>
  <si>
    <t>1,1,1,2-Tetrafluoroethane</t>
  </si>
  <si>
    <t>1066T</t>
  </si>
  <si>
    <t>109-99-9</t>
  </si>
  <si>
    <t>Tetrahydrofuran</t>
  </si>
  <si>
    <t>62-55-5</t>
  </si>
  <si>
    <t>Thioacetamide</t>
  </si>
  <si>
    <t>7550-45-0</t>
  </si>
  <si>
    <t>Titanium tetrachloride</t>
  </si>
  <si>
    <t>108-88-3</t>
  </si>
  <si>
    <t>Toluene</t>
  </si>
  <si>
    <t>26471-62-5</t>
  </si>
  <si>
    <t>Toluene diisocyanates (2,4- and 2,6-)</t>
  </si>
  <si>
    <t>8001-35-2</t>
  </si>
  <si>
    <t>Toxaphene (polychlorinated camphenes)</t>
  </si>
  <si>
    <t>120-82-1</t>
  </si>
  <si>
    <t>1,2,4-Trichlorobenzene</t>
  </si>
  <si>
    <t>71-55-6</t>
  </si>
  <si>
    <t>1,1,1-Trichloroethane {methyl chloroform}</t>
  </si>
  <si>
    <t>79-00-5</t>
  </si>
  <si>
    <t>1,1,2-Trichloroethane {vinyl trichloride}</t>
  </si>
  <si>
    <t>79-01-6</t>
  </si>
  <si>
    <t>Trichloroethene (TCE) {trichloroethylene}</t>
  </si>
  <si>
    <t>88-06-2</t>
  </si>
  <si>
    <t>2,4,6-Trichlorophenol</t>
  </si>
  <si>
    <t>96-18-4</t>
  </si>
  <si>
    <t>1,2,3-Trichloropropane</t>
  </si>
  <si>
    <t>121-44-8</t>
  </si>
  <si>
    <t>Triethylamine</t>
  </si>
  <si>
    <t>1083T</t>
  </si>
  <si>
    <t>25551-13-7</t>
  </si>
  <si>
    <t>Trimethylbenzene (mixed isomers)</t>
  </si>
  <si>
    <t>1064T</t>
  </si>
  <si>
    <t>7440-61-1</t>
  </si>
  <si>
    <t>Uranium and compounds (insoluble particulate)</t>
  </si>
  <si>
    <t>1065T</t>
  </si>
  <si>
    <t>Uranium and compounds (soluble)</t>
  </si>
  <si>
    <t>51-79-6</t>
  </si>
  <si>
    <t>Urethane {ethyl carbamate}</t>
  </si>
  <si>
    <t>7440-62-2</t>
  </si>
  <si>
    <t>Vanadium and compounds</t>
  </si>
  <si>
    <t>108-05-4</t>
  </si>
  <si>
    <t>Vinyl acetate</t>
  </si>
  <si>
    <t>OEHHA Chronic</t>
  </si>
  <si>
    <t>593-60-2</t>
  </si>
  <si>
    <t>Vinyl bromide</t>
  </si>
  <si>
    <t>75-01-4</t>
  </si>
  <si>
    <t>Vinyl chloride</t>
  </si>
  <si>
    <t>100-40-3</t>
  </si>
  <si>
    <t>4-Vinylcyclohexene</t>
  </si>
  <si>
    <t>75-35-4</t>
  </si>
  <si>
    <t>Vinylidene chloride</t>
  </si>
  <si>
    <t>IRIS Chronic</t>
  </si>
  <si>
    <t>1330-20-7</t>
  </si>
  <si>
    <t>Xylene (mixture), including m-xylene, o-xylene, p-xylene</t>
  </si>
  <si>
    <t>1266T</t>
  </si>
  <si>
    <t>2699-79-8</t>
  </si>
  <si>
    <t>Sulfuryl fluoride {Vikane}</t>
  </si>
  <si>
    <t xml:space="preserve">Proposed Cancer TRVs </t>
  </si>
  <si>
    <t>Any Change?</t>
  </si>
  <si>
    <t>Cancer Display Order</t>
  </si>
  <si>
    <t>Yes (502%)</t>
  </si>
  <si>
    <t>Yes (207%)</t>
  </si>
  <si>
    <t>Yes (195%)</t>
  </si>
  <si>
    <t>No Change</t>
  </si>
  <si>
    <t>Yes (154%)</t>
  </si>
  <si>
    <t>Yes (104%)</t>
  </si>
  <si>
    <t>Yes (-97%)</t>
  </si>
  <si>
    <t>Yes (-95%)</t>
  </si>
  <si>
    <t>Yes (-90%)</t>
  </si>
  <si>
    <t>Yes (88%)</t>
  </si>
  <si>
    <t>Yes (87%)</t>
  </si>
  <si>
    <t>Yes (86%)</t>
  </si>
  <si>
    <t>Yes (-85%)</t>
  </si>
  <si>
    <t>Yes (-80%)</t>
  </si>
  <si>
    <t>Yes (-77%)</t>
  </si>
  <si>
    <t>Yes (-70%)</t>
  </si>
  <si>
    <t>Yes (-66%)</t>
  </si>
  <si>
    <t>Yes (-50%)</t>
  </si>
  <si>
    <t>Yes (46%)</t>
  </si>
  <si>
    <t>Yes (-44%)</t>
  </si>
  <si>
    <t>Yes (12%)</t>
  </si>
  <si>
    <t>Yes (-9%)</t>
  </si>
  <si>
    <t>Yes (8%)</t>
  </si>
  <si>
    <t>Yes (-5%)</t>
  </si>
  <si>
    <t>New TRV</t>
  </si>
  <si>
    <t xml:space="preserve">Proposed Chronic Noncancer TRVs </t>
  </si>
  <si>
    <t>Noncancer Chronic Display Order</t>
  </si>
  <si>
    <t>Yes (1329%)</t>
  </si>
  <si>
    <t>Yes (515%)</t>
  </si>
  <si>
    <t>Yes (500%)</t>
  </si>
  <si>
    <t>Yes (450%)</t>
  </si>
  <si>
    <t>Yes (208%)</t>
  </si>
  <si>
    <t>Yes (157%)</t>
  </si>
  <si>
    <t>Yes (150%)</t>
  </si>
  <si>
    <t>Yes (100%)</t>
  </si>
  <si>
    <t>Yes (-99%)</t>
  </si>
  <si>
    <t>Yes (-98%)</t>
  </si>
  <si>
    <t>Yes (-93%)</t>
  </si>
  <si>
    <t>Yes (-92%)</t>
  </si>
  <si>
    <t>Yes (-89%)</t>
  </si>
  <si>
    <t>Yes (-87%)</t>
  </si>
  <si>
    <t>Yes (-86%)</t>
  </si>
  <si>
    <t>Yes (-69%)</t>
  </si>
  <si>
    <t>Yes (-68%)</t>
  </si>
  <si>
    <t>Yes (-63%)</t>
  </si>
  <si>
    <t>Yes (-57%)</t>
  </si>
  <si>
    <t>Yes (-55%)</t>
  </si>
  <si>
    <t>Yes (43%)</t>
  </si>
  <si>
    <t>Yes (-31%)</t>
  </si>
  <si>
    <t>Yes (-30%)</t>
  </si>
  <si>
    <t>Yes (-22%)</t>
  </si>
  <si>
    <t>Yes (-15%)</t>
  </si>
  <si>
    <t>Yes (-13%)</t>
  </si>
  <si>
    <t>Yes (10%)</t>
  </si>
  <si>
    <t xml:space="preserve">Proposed Acute Noncancer TRVs </t>
  </si>
  <si>
    <t>Ab Percent Change</t>
  </si>
  <si>
    <t>Acute Display Order</t>
  </si>
  <si>
    <t>Yes (1650%)</t>
  </si>
  <si>
    <t>Yes (1419%)</t>
  </si>
  <si>
    <t>Yes (350%)</t>
  </si>
  <si>
    <t>Yes (333%)</t>
  </si>
  <si>
    <t>Yes (233%)</t>
  </si>
  <si>
    <t>Yes (-100%)</t>
  </si>
  <si>
    <t>Yes (-96%)</t>
  </si>
  <si>
    <t>Yes (-94%)</t>
  </si>
  <si>
    <t>Yes (94%)</t>
  </si>
  <si>
    <t>Yes (-88%)</t>
  </si>
  <si>
    <t>Yes (-83%)</t>
  </si>
  <si>
    <t>Yes (-64%)</t>
  </si>
  <si>
    <t>Yes (-60%)</t>
  </si>
  <si>
    <t>Yes (-51%)</t>
  </si>
  <si>
    <t>Yes (42%)</t>
  </si>
  <si>
    <t>Yes (-42%)</t>
  </si>
  <si>
    <t>Yes (41%)</t>
  </si>
  <si>
    <t>Yes (40%)</t>
  </si>
  <si>
    <t>Yes (39%)</t>
  </si>
  <si>
    <t>Yes (37%)</t>
  </si>
  <si>
    <t>Yes (-28%)</t>
  </si>
  <si>
    <t>Yes (-10%)</t>
  </si>
  <si>
    <t>Yes (3%)</t>
  </si>
  <si>
    <t>Metric</t>
  </si>
  <si>
    <t>Value</t>
  </si>
  <si>
    <t>Percent…</t>
  </si>
  <si>
    <t>…of</t>
  </si>
  <si>
    <t>What are the total number of proposed TRVs?</t>
  </si>
  <si>
    <t>2a</t>
  </si>
  <si>
    <t xml:space="preserve">   Total Number of Proposed Cancer TRVs?</t>
  </si>
  <si>
    <t xml:space="preserve">TRVs </t>
  </si>
  <si>
    <t>2b</t>
  </si>
  <si>
    <t xml:space="preserve">   Total Number of Proposed Chronic Noncancer TRVs?</t>
  </si>
  <si>
    <t>2c</t>
  </si>
  <si>
    <t xml:space="preserve">   Total Number of Proposed Acute Noncancer TRVs?</t>
  </si>
  <si>
    <t>How many TACs have TRVs?</t>
  </si>
  <si>
    <t>starting list</t>
  </si>
  <si>
    <t>3a</t>
  </si>
  <si>
    <t xml:space="preserve">   How many of those TACs are new (no TRVs in 2018)?</t>
  </si>
  <si>
    <t>TACs with TRVs</t>
  </si>
  <si>
    <t>3b</t>
  </si>
  <si>
    <t xml:space="preserve">   How many of those TACSs changed since 2018?</t>
  </si>
  <si>
    <t>3c</t>
  </si>
  <si>
    <t xml:space="preserve">   How many TACs with TRVs did not change?</t>
  </si>
  <si>
    <t>How many TRVs changed from 2018 (Total)?</t>
  </si>
  <si>
    <t>4a</t>
  </si>
  <si>
    <t xml:space="preserve">   How many TRVs changed from 2018 (Cancer)?</t>
  </si>
  <si>
    <t>Cancer TRVs</t>
  </si>
  <si>
    <t>4b</t>
  </si>
  <si>
    <t xml:space="preserve">   How many TRVs changed from 2018 (Chronic noncancer)?</t>
  </si>
  <si>
    <t>Chronic Noncancer TRVs</t>
  </si>
  <si>
    <t>4c</t>
  </si>
  <si>
    <t xml:space="preserve">   How many TRVs changed from 2018 (Acute noncancer)?</t>
  </si>
  <si>
    <t>Acute Noncancer TRVs</t>
  </si>
  <si>
    <t>TRVs that did not change?</t>
  </si>
  <si>
    <t>How many TRVs are completely new (aka had no TRV in 2018)?</t>
  </si>
  <si>
    <t>6a</t>
  </si>
  <si>
    <t xml:space="preserve">   Cancer</t>
  </si>
  <si>
    <t>6b</t>
  </si>
  <si>
    <t xml:space="preserve">   Chronic Noncancer</t>
  </si>
  <si>
    <t>6c</t>
  </si>
  <si>
    <t xml:space="preserve">   Acute</t>
  </si>
  <si>
    <t>How many TACs have a TRV in a new category (e.g., used to only have a cancer TRV, but now also has an acute noncancer TRV)?</t>
  </si>
  <si>
    <t xml:space="preserve">How many TACs have no TRVs/authoritative source information at all? </t>
  </si>
  <si>
    <t>How many TRVs changed because of more recent science?</t>
  </si>
  <si>
    <t>TRVs that changed</t>
  </si>
  <si>
    <t>9a</t>
  </si>
  <si>
    <t>Cancer TRVs that changed</t>
  </si>
  <si>
    <t>9b</t>
  </si>
  <si>
    <t>Chronic Noncancer TRVs that changed</t>
  </si>
  <si>
    <t>9c</t>
  </si>
  <si>
    <t xml:space="preserve">   Acute Noncancer</t>
  </si>
  <si>
    <t>Acute Noncancer TRVs that changed</t>
  </si>
  <si>
    <t xml:space="preserve">How many of those are due to a proposed DEQ value (not ATSDR, OEHHA, EPA)? </t>
  </si>
  <si>
    <t>10a</t>
  </si>
  <si>
    <t>10b</t>
  </si>
  <si>
    <t>10c</t>
  </si>
  <si>
    <t>How many TRVs had multiple sources of tox info to choose from?</t>
  </si>
  <si>
    <t>Number and list of TRVs for which only one value from an authoritative source was available</t>
  </si>
  <si>
    <t>12a</t>
  </si>
  <si>
    <t>12b</t>
  </si>
  <si>
    <t>12c</t>
  </si>
  <si>
    <t>How many acute DEQ TRVs were from exposure time adjustments?</t>
  </si>
  <si>
    <t>Acute TRVs that changed</t>
  </si>
  <si>
    <t xml:space="preserve">No other candidate TRVs from authoritative sources are available. This may be due to other authoritative sources rescinding or vacating candidate TRVs that had previously been available. </t>
  </si>
  <si>
    <t xml:space="preserve">This note is specific to phosphoric acid and reflects that the proposed TRV used a more health protective benchmark response to derive a point of departure than other candidate TRVs. BMCL stands for the lower confidence level of the benchmark concentration. The numbers refer to the percent response rate in the test population used to set that benchmark concentration. </t>
  </si>
  <si>
    <t>These changes are listed in columns on Tabs 3-5 and describe the reason for proposed change from the 2018 TRV in rule.</t>
  </si>
  <si>
    <t xml:space="preserve">Reason for Change Notes </t>
  </si>
  <si>
    <t>IUR</t>
  </si>
  <si>
    <t xml:space="preserve">In some cases OHA, in consultation with ATSAC, modified the set of uncertainty factors the original source of the TRV had applied to better fit OHA's policy. </t>
  </si>
  <si>
    <t>TRV Support Document</t>
  </si>
  <si>
    <t>Related Resources</t>
  </si>
  <si>
    <t>6,14</t>
  </si>
  <si>
    <t>No TRV</t>
  </si>
  <si>
    <t>3, 12</t>
  </si>
  <si>
    <t>5, 12</t>
  </si>
  <si>
    <t>8, 12</t>
  </si>
  <si>
    <t>9, 12</t>
  </si>
  <si>
    <t>7, 12</t>
  </si>
  <si>
    <t>Multi-pathway adjustment factor applies to this TRV</t>
  </si>
  <si>
    <t xml:space="preserve">Workbook users can filter the columns in various ways, such as TAC groupings, change to TRV, and authoritative sources for proposed TRVs. </t>
  </si>
  <si>
    <t>See hydrogen chloride and TRV Support Document for toxicity information about boron trichloride</t>
  </si>
  <si>
    <t>See acrolein for toxicity information about crotonaldehyde</t>
  </si>
  <si>
    <t>See ethyl benzene for toxicity information for n-propylbenzene</t>
  </si>
  <si>
    <t>TRV is shown in units of fibers/cc</t>
  </si>
  <si>
    <t>Oregon Administrative Rules, adopted by the Environmental Quality Commission, specify sources of toxicity information considered to be authoritative in terms of their scientific rigor and comprehensive methods for producing toxicity information (OAR 340-247-0030). This list of authoritative sources slightly changed in 2021 as described below, primarily by adding “DEQ in consultation with ATSAC” as an authoritative source and listing the broader agency names rather than the specific program names within agencies. DEQ uses the term TRV when referring to any similarly derived health-based toxicity value developed by other agencies. A toxic air contaminant can have up to three different TRVs.</t>
  </si>
  <si>
    <t>Point of Departure, this refers to the dose from a scientific study used as the starting place to extrapolate a TRV</t>
  </si>
  <si>
    <t>Inhalation Unit Risk</t>
  </si>
  <si>
    <t>Workbook 2: TRV Derivation</t>
  </si>
  <si>
    <t xml:space="preserve">The changes to this TRV are complex and best explained in the sections related to manganese in the TRV Support Document. </t>
  </si>
  <si>
    <t>OEHHA = The Office of Environmental Health Hazard Assessment
CARB = The California Air Resources Board
CDPR = California Department of Pesticide Regulation</t>
  </si>
  <si>
    <t>Post-ATSAC, Pre-RAC Change Log of Workbook 1</t>
  </si>
  <si>
    <t>Delete Formic Acid Row</t>
  </si>
  <si>
    <t>A New TRV?</t>
  </si>
  <si>
    <t>TRVs in 2018</t>
  </si>
  <si>
    <t>Change from 2018</t>
  </si>
  <si>
    <t>Reason for Change from the 2018 TRV</t>
  </si>
  <si>
    <t>Summary Statistics for RAC</t>
  </si>
  <si>
    <t>How many TACs are on the Priority List?</t>
  </si>
  <si>
    <t>Priority List</t>
  </si>
  <si>
    <t>Rounding</t>
  </si>
  <si>
    <t xml:space="preserve">All TRVs are rounded to two significant figures. </t>
  </si>
  <si>
    <t>Total Number of Occurrences Across Tabs #3-5</t>
  </si>
  <si>
    <t>Toxicity derivation information can be found on Tab 8 of Workbook 2</t>
  </si>
  <si>
    <t>Toxicity derivation information can be found on Tab 7 of Workbook 2. 2,3,7,8-TCDD is the index toxic air contaminant for these congeners</t>
  </si>
  <si>
    <t>Methyl isobutyl ketone (MIBK) {hexone}</t>
  </si>
  <si>
    <t>OAR 340-247-8010 Table 2</t>
  </si>
  <si>
    <t>Toxicity Reference Values</t>
  </si>
  <si>
    <t>DEQ ID</t>
  </si>
  <si>
    <t>Notes</t>
  </si>
  <si>
    <t>Note: The TRV Note numbers are different between Workbook 1 and Workbook 2.</t>
  </si>
  <si>
    <t>PPRTV Screening Value</t>
  </si>
  <si>
    <t>Draft TRV from authoritative source, not final as of 7/21/2025.</t>
  </si>
  <si>
    <t>Lookup</t>
  </si>
  <si>
    <t>Source</t>
  </si>
  <si>
    <t>Rule Code</t>
  </si>
  <si>
    <t>T</t>
  </si>
  <si>
    <t>D</t>
  </si>
  <si>
    <t>C</t>
  </si>
  <si>
    <t>E</t>
  </si>
  <si>
    <t>Toxicity for Total PAHs is based on benzo[a]pyrene (applies to cancer TRVs only)</t>
  </si>
  <si>
    <t>CAS RN or DEQ ID</t>
  </si>
  <si>
    <t>Chemical Name</t>
  </si>
  <si>
    <t>How many TACs have a TRV where DEQ is the authoritative source?</t>
  </si>
  <si>
    <t xml:space="preserve">The purpose of this workbook is to share a comprehensive list of the inhalation toxicity reference values (TRVs) that DEQ and OHA are proposing for use in DEQ's air programs. OHA gathered the information in this workbook, and the Eastern Research Group (ERG) reviewed it for quality control purposes as part of the current Toxic Air Contaminant (TAC) Review and Update Rulemaking. Information in this workbook reflects feedback from the Air Toxics Science Advisory Committee (ATSAC) and is a supplement to information in the DEQ draft rules tables. This workbook is supplemental to the values proposed in Oregon Administrative Rule. OHA has prepared an accompanying TRV Support Document that includes more details about OHA's process for selecting TRVs and deriving them where applicable. A second workbook, Workbook 2: TRV Derivation, includes more detailed TRV derivation information. </t>
  </si>
  <si>
    <t>Key Dates</t>
  </si>
  <si>
    <t xml:space="preserve">To prepare materials for ATSAC review, OHA incorporated inhalation TRV information from all authoritative sources in the summer of 2024 and presented the TRV proposals to ATSAC on January 15, 2025. OHA and DEQ finalized TRVs in this workbook by July 21, 2025 in response to ATSAC feedback and in order to prepare for the DEQ Rules Advisory Committee (RAC). These dates are reflected in the "DEQ last edited date" on subsequent tabs. </t>
  </si>
  <si>
    <t>DEQ Last Edited On</t>
  </si>
  <si>
    <t>Added "Rule Table" tab</t>
  </si>
  <si>
    <t>Added a tab to show the derivation of OAR 340-247-8010 Table 2 from tab 2.</t>
  </si>
  <si>
    <t>ATSAC advised that the total uncertainty factor was too high to use the value. OHA agreed. See TRV Support Document for more information.</t>
  </si>
  <si>
    <t>Added a field for "DEQ Last Edited On" and set all values initially to 1/15/25. Values changed due to ATSAC feedback were set to 7/21/2025.</t>
  </si>
  <si>
    <t>Changed "Any Change" Columns to "Change in TRV from ATSAC"</t>
  </si>
  <si>
    <t>Rule Table Display Order</t>
  </si>
  <si>
    <t>Note</t>
  </si>
  <si>
    <t>Text of Note</t>
  </si>
  <si>
    <t>[1]</t>
  </si>
  <si>
    <t>Group header, for which chemical compounds that fall within this group must be identified.</t>
  </si>
  <si>
    <t>[2]</t>
  </si>
  <si>
    <t>[3]</t>
  </si>
  <si>
    <t>[4]</t>
  </si>
  <si>
    <t>[5]</t>
  </si>
  <si>
    <t>[6]</t>
  </si>
  <si>
    <t>[7]</t>
  </si>
  <si>
    <t>[8]</t>
  </si>
  <si>
    <t xml:space="preserve">TEQ = toxic equivalency quotient, based on 2,3,7,8-tetrachlorodibenzo-p-dioxin toxicity. </t>
  </si>
  <si>
    <t>[9]</t>
  </si>
  <si>
    <t>[10]</t>
  </si>
  <si>
    <t>Table footnotes</t>
  </si>
  <si>
    <t>b) Chemical name with common abbreviation identified in parentheses, ( ), and alternate common name identified in braces, { }.</t>
  </si>
  <si>
    <t>PFAS compound, including their salts and structural isomers.</t>
  </si>
  <si>
    <t>Polybrominated biphenyls (PBBs), dioxin-like:</t>
  </si>
  <si>
    <t>Polybrominated dibenzo-p-dioxins (PBDDs) &amp; dibenzofurans (PBDFs):</t>
  </si>
  <si>
    <t>Polychlorinated biphenyls (PCBs), dioxin-like:</t>
  </si>
  <si>
    <t>Non-metal chemicals designated with "and inorganic compounds" should be evaluated as the sum of all forms of the chemical, expressed as the inorganic reportable component.</t>
  </si>
  <si>
    <t>Metals and metalloids designated with "and inorganic compounds" should be evaluated as the sum of all forms of the metal, expressed as the inorganic reportable element.</t>
  </si>
  <si>
    <t>Metals designated with "and compounds" should be evaluated as the sum of all forms of the metal, expressed as the reportable element.</t>
  </si>
  <si>
    <t>Metal compounds split into soluble and insoluble forms shall be evaluated using the metal CASRN for the insoluble form and DEQID for the soluble form.</t>
  </si>
  <si>
    <t>In cases where compounds contain multiple reportable metals, each metal should be evaluated separately in its elemental form based on its molar ratio (e.g., lead chromate).</t>
  </si>
  <si>
    <t>When available, individual congeners of dioxin-like compounds should be evaluated instead of groupings.</t>
  </si>
  <si>
    <t>When available, individual PAH compounds should be evaluated instead of Total PAHs. Total PAH does not include naphthalene or methylnaphthalenes; naphthalene and 1- and 2-methylnaphthalene must be evaluated separately.</t>
  </si>
  <si>
    <t>5,6</t>
  </si>
  <si>
    <t>Mineral fibers:</t>
  </si>
  <si>
    <t>a) CAS RN = Chemical Abstract Service Registry Number, or DEQ ID if there is no CAS RN</t>
  </si>
  <si>
    <t>1055T</t>
  </si>
  <si>
    <t>1150T</t>
  </si>
  <si>
    <t>Early-life adjustment factor applies to this cancer TRV</t>
  </si>
  <si>
    <t>Early-life adjustment factor is incorporated into the multi-pathway adjustment factor for this cancer TRV</t>
  </si>
  <si>
    <t>12, 14</t>
  </si>
  <si>
    <t>13, 17</t>
  </si>
  <si>
    <t>5, 12, 14</t>
  </si>
  <si>
    <t>12, 17</t>
  </si>
  <si>
    <t xml:space="preserve">f) C = California Environmental Protection Agency (CalEPA), D = Oregon DEQ in consultation with ATSAC (DEQ), E = U.S. Environmental Protection Agency (EPA), T = U.S. Agency for Toxic Substances and Disease Registry (ATSDR)
</t>
  </si>
  <si>
    <t>TRV is shown in units of fibers/cubic centimeter.</t>
  </si>
  <si>
    <t>6, 12, 14</t>
  </si>
  <si>
    <t>Toxaphene {polychlorinated camphenes}</t>
  </si>
  <si>
    <t>Ethylene dibromide (EDB) {1,2-dibromoethane}</t>
  </si>
  <si>
    <t>Ethylene dichloride (EDC) {1,2-dichloroethane}</t>
  </si>
  <si>
    <t>See "cobalt, insoluble" for toxicity information about "cobalt, soluble"</t>
  </si>
  <si>
    <t>Note: In a few cases, the 2018 acute noncancer TRV was from a chronic noncancer TRV because the only available acute noncancer value at the time was lower than the chronic noncancer value. For those cases, DEQ added “chronic” to the authoritative source name to signify that the 2018 acute TRV is from the authoritative source’s chronic noncancer TRV.</t>
  </si>
  <si>
    <t xml:space="preserve">This is a common note for proposed acute noncancer TRVs. Time adjustments refers to OHA's mathematical adjustment to a candidate TRV from an authoritative source to make the exposure time better match DEQ's definition of "acute," which is 24 hours. For example, OHA might take an animal study in which animals were only exposed for six hours and mathematically adjust the concentration the animals were exposed to downward to simulate exposure to the same amount of the TAC but over 24 hours rather than 6 hours. </t>
  </si>
  <si>
    <t xml:space="preserve">There were a few cases when the proposed acute noncancer TRV for a TAC was lower than all candidate chronic TRVs. In these cases, the lower acute noncancer TRV will also be protective against chronic noncancer TRV exposures to the same TAC. </t>
  </si>
  <si>
    <t>Fluorocarbons, chlorinated, including but not limited to:</t>
  </si>
  <si>
    <t xml:space="preserve">Glycol ethers and their acetates, including but not limited to: </t>
  </si>
  <si>
    <t>Isocyanates, including but not limited to:</t>
  </si>
  <si>
    <t>Per- and Polyfluoroalkyl substances (PFAS), including but not limited to:</t>
  </si>
  <si>
    <t>Polycyclic aromatic hydrocarbons (PAHs) and PAH-derivatives, including but not limited to:</t>
  </si>
  <si>
    <t>Because the cancer TRV for vinyl chloride already includes a factor of 2 to consider early-life exposure, the non-resident child ELAF was calculated separately from the default ELAF. As presented in DEQ’s 2022 Recommended Procedures for Toxic Air Contaminant Health Risk Assessments, Appendix D, the non-resident child RBC is 0.22 ug/m3. This RBC was used to calculate an ELAF specific to vinyl chloride. 
Vinyl chloride ELAF = childNRAF(26) * TRVearlylife(0.114 ug/m3) / RBCchild(0.22 ug/m3) = 13.5
The worker RBC calculation cannot use ELAF to remove the early-life adjustment included in the TRV. Instead, an MPAF of 0.5 was used as a surrogate factor to remove the factor of 2 included in the TRV.</t>
  </si>
  <si>
    <t>The ELAFs for TCE were calculated as shown in the ToxData tab in the original spreadsheet that accompanied the 2018 CAO rules, as well as the 2022 revised spreadsheet.</t>
  </si>
  <si>
    <r>
      <rPr>
        <sz val="20"/>
        <color theme="1"/>
        <rFont val="Arial"/>
        <family val="2"/>
      </rPr>
      <t xml:space="preserve">Table of Contents and Instructions for </t>
    </r>
    <r>
      <rPr>
        <b/>
        <sz val="20"/>
        <color theme="1"/>
        <rFont val="Arial"/>
        <family val="2"/>
      </rPr>
      <t>Workbook 1: DEQ Proposed TRVs</t>
    </r>
  </si>
  <si>
    <r>
      <rPr>
        <b/>
        <sz val="11"/>
        <color theme="1"/>
        <rFont val="Arial"/>
        <family val="2"/>
      </rPr>
      <t xml:space="preserve">Date: </t>
    </r>
    <r>
      <rPr>
        <sz val="11"/>
        <color theme="1"/>
        <rFont val="Arial"/>
        <family val="2"/>
      </rPr>
      <t>7-21-2025</t>
    </r>
  </si>
  <si>
    <r>
      <rPr>
        <b/>
        <sz val="11"/>
        <color theme="1"/>
        <rFont val="Arial"/>
        <family val="2"/>
      </rPr>
      <t>Authors</t>
    </r>
    <r>
      <rPr>
        <sz val="11"/>
        <color theme="1"/>
        <rFont val="Arial"/>
        <family val="2"/>
      </rPr>
      <t>: Oregon Department of Environmental Quality (DEQ) &amp; Oregon Health Authority (OHA)</t>
    </r>
  </si>
  <si>
    <r>
      <t xml:space="preserve">This tab includes the proposed TRV and TRV source for all </t>
    </r>
    <r>
      <rPr>
        <b/>
        <sz val="11"/>
        <color theme="1"/>
        <rFont val="Arial"/>
        <family val="2"/>
      </rPr>
      <t>cancer TRVs</t>
    </r>
    <r>
      <rPr>
        <sz val="11"/>
        <color theme="1"/>
        <rFont val="Arial"/>
        <family val="2"/>
      </rPr>
      <t>. This information is the same as Tab 2, but is limited to just the TACs that have a cancer TRV.</t>
    </r>
  </si>
  <si>
    <r>
      <t xml:space="preserve">This tab includes the proposed TRV and TRV source for all </t>
    </r>
    <r>
      <rPr>
        <b/>
        <sz val="11"/>
        <color theme="1"/>
        <rFont val="Arial"/>
        <family val="2"/>
      </rPr>
      <t>chronic noncancer TRVs</t>
    </r>
    <r>
      <rPr>
        <sz val="11"/>
        <color theme="1"/>
        <rFont val="Arial"/>
        <family val="2"/>
      </rPr>
      <t>. This information is the same as Tab 2, but is limited to just the TACs that have a chronic noncancer TRV.</t>
    </r>
  </si>
  <si>
    <r>
      <t xml:space="preserve">This tab includes the proposed TRV and TRV source for all </t>
    </r>
    <r>
      <rPr>
        <b/>
        <sz val="11"/>
        <color theme="1"/>
        <rFont val="Arial"/>
        <family val="2"/>
      </rPr>
      <t>acute noncancer TRVs</t>
    </r>
    <r>
      <rPr>
        <sz val="11"/>
        <color theme="1"/>
        <rFont val="Arial"/>
        <family val="2"/>
      </rPr>
      <t>. This information is the same as Tab 2, but is limited to just the TACs that have an acute noncancer TRV.</t>
    </r>
  </si>
  <si>
    <r>
      <t>Proposed TRV (µg/m</t>
    </r>
    <r>
      <rPr>
        <b/>
        <vertAlign val="superscript"/>
        <sz val="11"/>
        <color theme="1"/>
        <rFont val="Arial"/>
        <family val="2"/>
      </rPr>
      <t>3</t>
    </r>
    <r>
      <rPr>
        <b/>
        <sz val="11"/>
        <color theme="1"/>
        <rFont val="Arial"/>
        <family val="2"/>
      </rPr>
      <t>)</t>
    </r>
  </si>
  <si>
    <r>
      <t>2018 TRV 
(µg/m</t>
    </r>
    <r>
      <rPr>
        <b/>
        <vertAlign val="superscript"/>
        <sz val="11"/>
        <color rgb="FF000000"/>
        <rFont val="Arial"/>
        <family val="2"/>
      </rPr>
      <t>3</t>
    </r>
    <r>
      <rPr>
        <b/>
        <sz val="11"/>
        <color rgb="FF000000"/>
        <rFont val="Arial"/>
        <family val="2"/>
      </rPr>
      <t>)</t>
    </r>
  </si>
  <si>
    <r>
      <t>2018 TRV 
(µg/m</t>
    </r>
    <r>
      <rPr>
        <b/>
        <vertAlign val="superscript"/>
        <sz val="11"/>
        <color theme="1"/>
        <rFont val="Arial"/>
        <family val="2"/>
      </rPr>
      <t>3</t>
    </r>
    <r>
      <rPr>
        <b/>
        <sz val="11"/>
        <color theme="1"/>
        <rFont val="Arial"/>
        <family val="2"/>
      </rPr>
      <t>)</t>
    </r>
  </si>
  <si>
    <r>
      <t>CAS RN or DEQ ID</t>
    </r>
    <r>
      <rPr>
        <b/>
        <vertAlign val="superscript"/>
        <sz val="11"/>
        <color theme="1"/>
        <rFont val="Arial"/>
        <family val="2"/>
      </rPr>
      <t>a</t>
    </r>
  </si>
  <si>
    <r>
      <t>Chemical Name</t>
    </r>
    <r>
      <rPr>
        <b/>
        <vertAlign val="superscript"/>
        <sz val="11"/>
        <color theme="1"/>
        <rFont val="Arial"/>
        <family val="2"/>
      </rPr>
      <t>b</t>
    </r>
  </si>
  <si>
    <r>
      <t>Chronic Cancer TRV (µg/m</t>
    </r>
    <r>
      <rPr>
        <b/>
        <vertAlign val="superscript"/>
        <sz val="11"/>
        <color theme="1"/>
        <rFont val="Arial"/>
        <family val="2"/>
      </rPr>
      <t>3</t>
    </r>
    <r>
      <rPr>
        <b/>
        <sz val="11"/>
        <color theme="1"/>
        <rFont val="Arial"/>
        <family val="2"/>
      </rPr>
      <t>)</t>
    </r>
    <r>
      <rPr>
        <b/>
        <vertAlign val="superscript"/>
        <sz val="11"/>
        <color theme="1"/>
        <rFont val="Arial"/>
        <family val="2"/>
      </rPr>
      <t>c</t>
    </r>
  </si>
  <si>
    <r>
      <t>Chronic Cancer Source</t>
    </r>
    <r>
      <rPr>
        <b/>
        <vertAlign val="superscript"/>
        <sz val="11"/>
        <color theme="1"/>
        <rFont val="Arial"/>
        <family val="2"/>
      </rPr>
      <t>f</t>
    </r>
  </si>
  <si>
    <r>
      <t>Chronic Noncancer TRV (µg/m</t>
    </r>
    <r>
      <rPr>
        <b/>
        <vertAlign val="superscript"/>
        <sz val="11"/>
        <color theme="1"/>
        <rFont val="Arial"/>
        <family val="2"/>
      </rPr>
      <t>3</t>
    </r>
    <r>
      <rPr>
        <b/>
        <sz val="11"/>
        <color theme="1"/>
        <rFont val="Arial"/>
        <family val="2"/>
      </rPr>
      <t>)</t>
    </r>
    <r>
      <rPr>
        <b/>
        <vertAlign val="superscript"/>
        <sz val="11"/>
        <color theme="1"/>
        <rFont val="Arial"/>
        <family val="2"/>
      </rPr>
      <t>d</t>
    </r>
  </si>
  <si>
    <r>
      <t>Chronic Noncancer Source</t>
    </r>
    <r>
      <rPr>
        <b/>
        <vertAlign val="superscript"/>
        <sz val="11"/>
        <color theme="1"/>
        <rFont val="Arial"/>
        <family val="2"/>
      </rPr>
      <t>f</t>
    </r>
  </si>
  <si>
    <r>
      <t>Acute Noncancer TRV (µg/m</t>
    </r>
    <r>
      <rPr>
        <b/>
        <vertAlign val="superscript"/>
        <sz val="11"/>
        <color theme="1"/>
        <rFont val="Arial"/>
        <family val="2"/>
      </rPr>
      <t>3</t>
    </r>
    <r>
      <rPr>
        <b/>
        <sz val="11"/>
        <color theme="1"/>
        <rFont val="Arial"/>
        <family val="2"/>
      </rPr>
      <t>)</t>
    </r>
    <r>
      <rPr>
        <b/>
        <vertAlign val="superscript"/>
        <sz val="11"/>
        <color theme="1"/>
        <rFont val="Arial"/>
        <family val="2"/>
      </rPr>
      <t>e</t>
    </r>
  </si>
  <si>
    <r>
      <t>Acute Noncancer Source</t>
    </r>
    <r>
      <rPr>
        <b/>
        <vertAlign val="superscript"/>
        <sz val="11"/>
        <color theme="1"/>
        <rFont val="Arial"/>
        <family val="2"/>
      </rPr>
      <t>f</t>
    </r>
  </si>
  <si>
    <r>
      <t>Polychlorinated dibenzo-</t>
    </r>
    <r>
      <rPr>
        <i/>
        <u/>
        <sz val="11"/>
        <color theme="1"/>
        <rFont val="Arial"/>
        <family val="2"/>
      </rPr>
      <t>p</t>
    </r>
    <r>
      <rPr>
        <u/>
        <sz val="11"/>
        <color theme="1"/>
        <rFont val="Arial"/>
        <family val="2"/>
      </rPr>
      <t>-dioxins (PCDDs) &amp; dibenzofurans (PCDFs):</t>
    </r>
  </si>
  <si>
    <r>
      <t>c) TRV based on a 1 in 1 million excess cancer risk. TRV = 1x10</t>
    </r>
    <r>
      <rPr>
        <vertAlign val="superscript"/>
        <sz val="11"/>
        <color theme="1"/>
        <rFont val="Arial"/>
        <family val="2"/>
      </rPr>
      <t>-6</t>
    </r>
    <r>
      <rPr>
        <sz val="11"/>
        <color theme="1"/>
        <rFont val="Arial"/>
        <family val="2"/>
      </rPr>
      <t xml:space="preserve"> / IUR, where IUR = chemical-specific inhalation unit risk value [(µg/m</t>
    </r>
    <r>
      <rPr>
        <vertAlign val="superscript"/>
        <sz val="11"/>
        <color theme="1"/>
        <rFont val="Arial"/>
        <family val="2"/>
      </rPr>
      <t>3</t>
    </r>
    <r>
      <rPr>
        <sz val="11"/>
        <color theme="1"/>
        <rFont val="Arial"/>
        <family val="2"/>
      </rPr>
      <t>)</t>
    </r>
    <r>
      <rPr>
        <vertAlign val="superscript"/>
        <sz val="11"/>
        <color theme="1"/>
        <rFont val="Arial"/>
        <family val="2"/>
      </rPr>
      <t>-1</t>
    </r>
    <r>
      <rPr>
        <sz val="11"/>
        <color theme="1"/>
        <rFont val="Arial"/>
        <family val="2"/>
      </rPr>
      <t xml:space="preserve">].
 </t>
    </r>
  </si>
  <si>
    <r>
      <t>d) TRV based on chronic noncancer value from authoritative sources (µg/m</t>
    </r>
    <r>
      <rPr>
        <vertAlign val="superscript"/>
        <sz val="11"/>
        <color theme="1"/>
        <rFont val="Arial"/>
        <family val="2"/>
      </rPr>
      <t>3</t>
    </r>
    <r>
      <rPr>
        <sz val="11"/>
        <color theme="1"/>
        <rFont val="Arial"/>
        <family val="2"/>
      </rPr>
      <t>).</t>
    </r>
  </si>
  <si>
    <r>
      <t>e TRV based on acute or subchronic noncancer value from authoritative sources (µg/m</t>
    </r>
    <r>
      <rPr>
        <vertAlign val="superscript"/>
        <sz val="11"/>
        <color theme="1"/>
        <rFont val="Arial"/>
        <family val="2"/>
      </rPr>
      <t>3</t>
    </r>
    <r>
      <rPr>
        <sz val="11"/>
        <color theme="1"/>
        <rFont val="Arial"/>
        <family val="2"/>
      </rPr>
      <t>).</t>
    </r>
  </si>
  <si>
    <t>Respirable size for silica is &lt;4 µm for crystalline silica, and &lt;10 µm for amorphous silica.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</si>
</sst>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9"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0"/>
      <name val="Arial"/>
      <family val="2"/>
    </font>
    <font>
      <sz val="20"/>
      <color theme="0" tint="-0.499984740745262"/>
      <name val="Aptos Narrow"/>
      <family val="2"/>
      <scheme val="minor"/>
    </font>
    <font>
      <sz val="11"/>
      <color theme="1"/>
      <name val="Arial"/>
      <family val="2"/>
    </font>
    <font>
      <b/>
      <sz val="20"/>
      <color theme="1"/>
      <name val="Arial"/>
      <family val="2"/>
    </font>
    <font>
      <sz val="20"/>
      <color theme="1"/>
      <name val="Arial"/>
      <family val="2"/>
    </font>
    <font>
      <b/>
      <sz val="11"/>
      <color theme="1"/>
      <name val="Arial"/>
      <family val="2"/>
    </font>
    <font>
      <sz val="11"/>
      <color rgb="FF000000"/>
      <name val="Arial"/>
      <family val="2"/>
    </font>
    <font>
      <u/>
      <sz val="11"/>
      <color theme="10"/>
      <name val="Arial"/>
      <family val="2"/>
    </font>
    <font>
      <b/>
      <sz val="11"/>
      <color theme="0"/>
      <name val="Arial"/>
      <family val="2"/>
    </font>
    <font>
      <i/>
      <sz val="11"/>
      <color theme="1"/>
      <name val="Arial"/>
      <family val="2"/>
    </font>
    <font>
      <sz val="20"/>
      <color theme="0" tint="-0.499984740745262"/>
      <name val="Arial"/>
      <family val="2"/>
    </font>
    <font>
      <b/>
      <vertAlign val="superscript"/>
      <sz val="11"/>
      <color theme="1"/>
      <name val="Arial"/>
      <family val="2"/>
    </font>
    <font>
      <b/>
      <sz val="11"/>
      <color rgb="FF000000"/>
      <name val="Arial"/>
      <family val="2"/>
    </font>
    <font>
      <b/>
      <vertAlign val="superscript"/>
      <sz val="11"/>
      <color rgb="FF000000"/>
      <name val="Arial"/>
      <family val="2"/>
    </font>
    <font>
      <sz val="20"/>
      <color rgb="FF4B92D9"/>
      <name val="Arial"/>
      <family val="2"/>
    </font>
    <font>
      <sz val="20"/>
      <color rgb="FFA9B818"/>
      <name val="Arial"/>
      <family val="2"/>
    </font>
    <font>
      <sz val="20"/>
      <color rgb="FF63CA3A"/>
      <name val="Arial"/>
      <family val="2"/>
    </font>
    <font>
      <sz val="20"/>
      <color theme="3" tint="0.249977111117893"/>
      <name val="Arial"/>
      <family val="2"/>
    </font>
    <font>
      <sz val="11"/>
      <name val="Arial"/>
      <family val="2"/>
    </font>
    <font>
      <b/>
      <sz val="14"/>
      <color theme="1"/>
      <name val="Arial"/>
      <family val="2"/>
    </font>
    <font>
      <u/>
      <sz val="11"/>
      <color theme="1"/>
      <name val="Arial"/>
      <family val="2"/>
    </font>
    <font>
      <u/>
      <sz val="11"/>
      <name val="Arial"/>
      <family val="2"/>
    </font>
    <font>
      <u/>
      <sz val="11"/>
      <color rgb="FF000000"/>
      <name val="Arial"/>
      <family val="2"/>
    </font>
    <font>
      <i/>
      <u/>
      <sz val="11"/>
      <color theme="1"/>
      <name val="Arial"/>
      <family val="2"/>
    </font>
    <font>
      <vertAlign val="superscript"/>
      <sz val="11"/>
      <color theme="1"/>
      <name val="Arial"/>
      <family val="2"/>
    </font>
  </fonts>
  <fills count="16">
    <fill>
      <patternFill patternType="none"/>
    </fill>
    <fill>
      <patternFill patternType="gray125"/>
    </fill>
    <fill>
      <patternFill patternType="solid">
        <fgColor rgb="FFC7DFE7"/>
        <bgColor indexed="64"/>
      </patternFill>
    </fill>
    <fill>
      <patternFill patternType="solid">
        <fgColor theme="9" tint="0.79998168889431442"/>
        <bgColor indexed="64"/>
      </patternFill>
    </fill>
    <fill>
      <patternFill patternType="solid">
        <fgColor theme="0"/>
        <bgColor indexed="64"/>
      </patternFill>
    </fill>
    <fill>
      <patternFill patternType="solid">
        <fgColor rgb="FFEAF29A"/>
        <bgColor indexed="64"/>
      </patternFill>
    </fill>
    <fill>
      <patternFill patternType="solid">
        <fgColor rgb="FFC7DFE7"/>
        <bgColor rgb="FF000000"/>
      </patternFill>
    </fill>
    <fill>
      <patternFill patternType="solid">
        <fgColor theme="5"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A6C9EC"/>
        <bgColor indexed="64"/>
      </patternFill>
    </fill>
    <fill>
      <patternFill patternType="solid">
        <fgColor rgb="FFB5E6A2"/>
        <bgColor indexed="64"/>
      </patternFill>
    </fill>
    <fill>
      <patternFill patternType="solid">
        <fgColor theme="3" tint="0.89999084444715716"/>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7">
    <xf numFmtId="0" fontId="0" fillId="0" borderId="0"/>
    <xf numFmtId="9" fontId="1" fillId="0" borderId="0" applyFont="0" applyFill="0" applyBorder="0" applyAlignment="0" applyProtection="0"/>
    <xf numFmtId="0" fontId="1" fillId="4" borderId="0"/>
    <xf numFmtId="0" fontId="3" fillId="0" borderId="0" applyNumberFormat="0" applyFill="0" applyBorder="0" applyAlignment="0" applyProtection="0"/>
    <xf numFmtId="0" fontId="4" fillId="0" borderId="0"/>
    <xf numFmtId="43" fontId="1" fillId="0" borderId="0" applyFont="0" applyFill="0" applyBorder="0" applyAlignment="0" applyProtection="0"/>
    <xf numFmtId="0" fontId="1" fillId="0" borderId="0"/>
  </cellStyleXfs>
  <cellXfs count="162">
    <xf numFmtId="0" fontId="0" fillId="0" borderId="0" xfId="0"/>
    <xf numFmtId="0" fontId="0" fillId="4" borderId="0" xfId="0" applyFill="1"/>
    <xf numFmtId="0" fontId="5" fillId="4" borderId="0" xfId="0" applyFont="1" applyFill="1"/>
    <xf numFmtId="9" fontId="0" fillId="4" borderId="0" xfId="1" applyFont="1" applyFill="1"/>
    <xf numFmtId="0" fontId="0" fillId="12" borderId="1" xfId="0" applyFill="1" applyBorder="1" applyAlignment="1">
      <alignment wrapText="1"/>
    </xf>
    <xf numFmtId="9" fontId="0" fillId="12" borderId="1" xfId="1" applyFont="1" applyFill="1" applyBorder="1" applyAlignment="1">
      <alignment wrapText="1"/>
    </xf>
    <xf numFmtId="0" fontId="0" fillId="7" borderId="1" xfId="0" applyFill="1" applyBorder="1" applyAlignment="1">
      <alignment wrapText="1"/>
    </xf>
    <xf numFmtId="9" fontId="0" fillId="7" borderId="1" xfId="1" applyFont="1" applyFill="1" applyBorder="1" applyAlignment="1">
      <alignment wrapText="1"/>
    </xf>
    <xf numFmtId="0" fontId="2" fillId="4" borderId="1" xfId="0" applyFont="1" applyFill="1" applyBorder="1" applyAlignment="1">
      <alignment wrapText="1"/>
    </xf>
    <xf numFmtId="9" fontId="2" fillId="4" borderId="1" xfId="1" applyFont="1" applyFill="1" applyBorder="1" applyAlignment="1">
      <alignment wrapText="1"/>
    </xf>
    <xf numFmtId="9" fontId="0" fillId="13" borderId="1" xfId="1" applyFont="1" applyFill="1" applyBorder="1" applyAlignment="1">
      <alignment wrapText="1"/>
    </xf>
    <xf numFmtId="0" fontId="0" fillId="13" borderId="1" xfId="0" applyFill="1" applyBorder="1" applyAlignment="1">
      <alignment wrapText="1"/>
    </xf>
    <xf numFmtId="0" fontId="0" fillId="4" borderId="1" xfId="0" applyFill="1" applyBorder="1"/>
    <xf numFmtId="9" fontId="0" fillId="4" borderId="1" xfId="1" applyFont="1" applyFill="1" applyBorder="1"/>
    <xf numFmtId="0" fontId="6" fillId="4" borderId="0" xfId="0" applyFont="1" applyFill="1"/>
    <xf numFmtId="0" fontId="6" fillId="4" borderId="0" xfId="0" applyFont="1" applyFill="1" applyAlignment="1">
      <alignment vertical="top"/>
    </xf>
    <xf numFmtId="0" fontId="9" fillId="4" borderId="0" xfId="0" applyFont="1" applyFill="1"/>
    <xf numFmtId="0" fontId="6" fillId="4" borderId="0" xfId="0" applyFont="1" applyFill="1" applyAlignment="1">
      <alignment vertical="top" wrapText="1"/>
    </xf>
    <xf numFmtId="0" fontId="11" fillId="4" borderId="0" xfId="3" applyFont="1" applyFill="1"/>
    <xf numFmtId="0" fontId="9" fillId="4" borderId="0" xfId="0" applyFont="1" applyFill="1" applyAlignment="1">
      <alignment vertical="center"/>
    </xf>
    <xf numFmtId="0" fontId="9" fillId="0" borderId="1" xfId="0" applyFont="1" applyBorder="1" applyAlignment="1">
      <alignment vertical="center" wrapText="1"/>
    </xf>
    <xf numFmtId="0" fontId="6" fillId="0" borderId="1" xfId="0" applyFont="1" applyBorder="1" applyAlignment="1">
      <alignment vertical="center" wrapText="1"/>
    </xf>
    <xf numFmtId="0" fontId="6" fillId="9" borderId="1" xfId="0" applyFont="1" applyFill="1" applyBorder="1" applyAlignment="1">
      <alignment vertical="center" wrapText="1"/>
    </xf>
    <xf numFmtId="0" fontId="6" fillId="0" borderId="1" xfId="0" applyFont="1" applyBorder="1" applyAlignment="1">
      <alignment vertical="top" wrapText="1"/>
    </xf>
    <xf numFmtId="0" fontId="6" fillId="10" borderId="1" xfId="0" applyFont="1" applyFill="1" applyBorder="1" applyAlignment="1">
      <alignment vertical="center" wrapText="1"/>
    </xf>
    <xf numFmtId="0" fontId="6" fillId="5" borderId="1" xfId="0" applyFont="1" applyFill="1" applyBorder="1" applyAlignment="1">
      <alignment vertical="center" wrapText="1"/>
    </xf>
    <xf numFmtId="0" fontId="6" fillId="11" borderId="1" xfId="0" applyFont="1" applyFill="1" applyBorder="1" applyAlignment="1">
      <alignment vertical="center" wrapText="1"/>
    </xf>
    <xf numFmtId="0" fontId="12" fillId="4" borderId="0" xfId="0" applyFont="1" applyFill="1" applyAlignment="1">
      <alignment vertical="center" wrapText="1"/>
    </xf>
    <xf numFmtId="0" fontId="6" fillId="4" borderId="0" xfId="0" applyFont="1" applyFill="1" applyAlignment="1">
      <alignment vertical="center" wrapText="1"/>
    </xf>
    <xf numFmtId="0" fontId="6" fillId="4" borderId="1" xfId="0" applyFont="1" applyFill="1" applyBorder="1" applyAlignment="1">
      <alignment horizontal="left" vertical="center"/>
    </xf>
    <xf numFmtId="0" fontId="6" fillId="4" borderId="0" xfId="0" applyFont="1" applyFill="1" applyBorder="1" applyAlignment="1">
      <alignment horizontal="left" vertical="center"/>
    </xf>
    <xf numFmtId="0" fontId="6" fillId="4" borderId="0" xfId="0" applyFont="1" applyFill="1" applyBorder="1" applyAlignment="1">
      <alignment horizontal="left" vertical="top" wrapText="1"/>
    </xf>
    <xf numFmtId="0" fontId="6" fillId="4" borderId="0" xfId="0" applyFont="1" applyFill="1" applyBorder="1"/>
    <xf numFmtId="0" fontId="6" fillId="4" borderId="0" xfId="0" applyFont="1" applyFill="1" applyAlignment="1">
      <alignment horizontal="left" vertical="top" wrapText="1"/>
    </xf>
    <xf numFmtId="0" fontId="13" fillId="4" borderId="0" xfId="0" applyFont="1" applyFill="1"/>
    <xf numFmtId="0" fontId="6" fillId="4" borderId="5" xfId="0" applyFont="1" applyFill="1" applyBorder="1"/>
    <xf numFmtId="0" fontId="6" fillId="4" borderId="6" xfId="0" applyFont="1" applyFill="1" applyBorder="1"/>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9" fillId="0" borderId="1" xfId="0" applyFont="1" applyFill="1" applyBorder="1" applyAlignment="1">
      <alignment wrapText="1"/>
    </xf>
    <xf numFmtId="0" fontId="6" fillId="4" borderId="1" xfId="0" applyFont="1" applyFill="1" applyBorder="1"/>
    <xf numFmtId="0" fontId="14" fillId="4" borderId="0" xfId="0" applyFont="1" applyFill="1"/>
    <xf numFmtId="0" fontId="6" fillId="4" borderId="0" xfId="0" applyFont="1" applyFill="1" applyAlignment="1">
      <alignment horizontal="left"/>
    </xf>
    <xf numFmtId="0" fontId="9" fillId="2" borderId="2" xfId="0" applyFont="1" applyFill="1" applyBorder="1" applyAlignment="1">
      <alignment wrapText="1"/>
    </xf>
    <xf numFmtId="0" fontId="16" fillId="6" borderId="1" xfId="0" applyFont="1" applyFill="1" applyBorder="1" applyAlignment="1">
      <alignment wrapText="1"/>
    </xf>
    <xf numFmtId="0" fontId="9" fillId="5" borderId="2" xfId="0" applyFont="1" applyFill="1" applyBorder="1" applyAlignment="1">
      <alignment wrapText="1"/>
    </xf>
    <xf numFmtId="0" fontId="9" fillId="3" borderId="2" xfId="0" applyFont="1" applyFill="1" applyBorder="1" applyAlignment="1">
      <alignment wrapText="1"/>
    </xf>
    <xf numFmtId="0" fontId="6" fillId="0" borderId="1" xfId="0" applyFont="1" applyFill="1" applyBorder="1"/>
    <xf numFmtId="0" fontId="6" fillId="0" borderId="1" xfId="2" applyFont="1" applyFill="1" applyBorder="1"/>
    <xf numFmtId="0" fontId="6" fillId="0" borderId="1" xfId="0" applyFont="1" applyFill="1" applyBorder="1" applyAlignment="1">
      <alignment horizontal="left"/>
    </xf>
    <xf numFmtId="9" fontId="6" fillId="0" borderId="1" xfId="1" applyFont="1" applyFill="1" applyBorder="1"/>
    <xf numFmtId="0" fontId="6" fillId="0" borderId="5" xfId="0" applyFont="1" applyFill="1" applyBorder="1"/>
    <xf numFmtId="14" fontId="6" fillId="0" borderId="1" xfId="0" applyNumberFormat="1" applyFont="1" applyFill="1" applyBorder="1"/>
    <xf numFmtId="0" fontId="6" fillId="0" borderId="1" xfId="0" quotePrefix="1" applyFont="1" applyFill="1" applyBorder="1"/>
    <xf numFmtId="0" fontId="6" fillId="4" borderId="0" xfId="0" applyFont="1" applyFill="1" applyBorder="1" applyAlignment="1">
      <alignment horizontal="left"/>
    </xf>
    <xf numFmtId="14" fontId="6" fillId="0" borderId="1" xfId="2" quotePrefix="1" applyNumberFormat="1" applyFont="1" applyFill="1" applyBorder="1"/>
    <xf numFmtId="0" fontId="6" fillId="14" borderId="1" xfId="0" applyFont="1" applyFill="1" applyBorder="1" applyAlignment="1">
      <alignment horizontal="left"/>
    </xf>
    <xf numFmtId="0" fontId="6" fillId="0" borderId="1" xfId="0" applyFont="1" applyBorder="1"/>
    <xf numFmtId="0" fontId="6" fillId="0" borderId="1" xfId="0" quotePrefix="1" applyFont="1" applyBorder="1"/>
    <xf numFmtId="0" fontId="6" fillId="0" borderId="5" xfId="2" applyFont="1" applyFill="1" applyBorder="1"/>
    <xf numFmtId="0" fontId="6" fillId="0" borderId="6" xfId="0" applyFont="1" applyFill="1" applyBorder="1" applyAlignment="1">
      <alignment horizontal="left"/>
    </xf>
    <xf numFmtId="0" fontId="6" fillId="0" borderId="6" xfId="2" applyFont="1" applyFill="1" applyBorder="1"/>
    <xf numFmtId="0" fontId="6" fillId="0" borderId="2" xfId="0" applyFont="1" applyFill="1" applyBorder="1"/>
    <xf numFmtId="0" fontId="6" fillId="0" borderId="2" xfId="2" applyFont="1" applyFill="1" applyBorder="1"/>
    <xf numFmtId="0" fontId="6" fillId="0" borderId="2" xfId="0" applyFont="1" applyFill="1" applyBorder="1" applyAlignment="1">
      <alignment horizontal="left"/>
    </xf>
    <xf numFmtId="14" fontId="6" fillId="0" borderId="2" xfId="0" applyNumberFormat="1" applyFont="1" applyFill="1" applyBorder="1"/>
    <xf numFmtId="0" fontId="18" fillId="4" borderId="0" xfId="0" applyFont="1" applyFill="1"/>
    <xf numFmtId="0" fontId="9" fillId="2" borderId="1" xfId="0" applyFont="1" applyFill="1" applyBorder="1" applyAlignment="1">
      <alignment horizontal="center"/>
    </xf>
    <xf numFmtId="0" fontId="6" fillId="4" borderId="1" xfId="2" applyFont="1" applyFill="1" applyBorder="1"/>
    <xf numFmtId="0" fontId="6" fillId="4" borderId="1" xfId="2" applyFont="1" applyBorder="1"/>
    <xf numFmtId="0" fontId="6" fillId="0" borderId="1" xfId="0" applyFont="1" applyBorder="1" applyAlignment="1">
      <alignment horizontal="left"/>
    </xf>
    <xf numFmtId="0" fontId="6" fillId="4" borderId="1" xfId="0" applyFont="1" applyFill="1" applyBorder="1" applyAlignment="1">
      <alignment horizontal="left"/>
    </xf>
    <xf numFmtId="0" fontId="19" fillId="4" borderId="0" xfId="0" applyFont="1" applyFill="1"/>
    <xf numFmtId="0" fontId="9" fillId="5" borderId="1" xfId="0" applyFont="1" applyFill="1" applyBorder="1" applyAlignment="1">
      <alignment horizontal="center"/>
    </xf>
    <xf numFmtId="0" fontId="20" fillId="4" borderId="0" xfId="0" applyFont="1" applyFill="1"/>
    <xf numFmtId="0" fontId="9" fillId="3" borderId="1" xfId="0" applyFont="1" applyFill="1" applyBorder="1" applyAlignment="1">
      <alignment horizontal="center"/>
    </xf>
    <xf numFmtId="0" fontId="6" fillId="14" borderId="1" xfId="0" applyFont="1" applyFill="1" applyBorder="1"/>
    <xf numFmtId="0" fontId="6" fillId="0" borderId="2" xfId="0" applyFont="1" applyBorder="1"/>
    <xf numFmtId="0" fontId="6" fillId="4" borderId="2" xfId="2" applyFont="1" applyBorder="1"/>
    <xf numFmtId="0" fontId="22" fillId="4" borderId="0" xfId="0" applyFont="1" applyFill="1" applyAlignment="1">
      <alignment wrapText="1"/>
    </xf>
    <xf numFmtId="0" fontId="9" fillId="4" borderId="1" xfId="0" applyFont="1" applyFill="1" applyBorder="1"/>
    <xf numFmtId="14" fontId="6" fillId="4" borderId="1" xfId="0" applyNumberFormat="1" applyFont="1" applyFill="1" applyBorder="1" applyAlignment="1">
      <alignment horizontal="left"/>
    </xf>
    <xf numFmtId="0" fontId="6" fillId="4" borderId="1" xfId="0" applyFont="1" applyFill="1" applyBorder="1" applyAlignment="1">
      <alignment wrapText="1"/>
    </xf>
    <xf numFmtId="0" fontId="6" fillId="15" borderId="0" xfId="0" applyFont="1" applyFill="1"/>
    <xf numFmtId="0" fontId="6" fillId="4" borderId="0" xfId="0" applyFont="1" applyFill="1" applyAlignment="1">
      <alignment horizontal="center"/>
    </xf>
    <xf numFmtId="0" fontId="23" fillId="4" borderId="0" xfId="0" applyFont="1" applyFill="1" applyAlignment="1">
      <alignment horizontal="left"/>
    </xf>
    <xf numFmtId="0" fontId="9" fillId="15" borderId="1" xfId="0" applyFont="1" applyFill="1" applyBorder="1" applyAlignment="1">
      <alignment wrapText="1"/>
    </xf>
    <xf numFmtId="0" fontId="9" fillId="4" borderId="1" xfId="0" applyFont="1" applyFill="1" applyBorder="1" applyAlignment="1">
      <alignment horizontal="left" wrapText="1"/>
    </xf>
    <xf numFmtId="0" fontId="9" fillId="4" borderId="1" xfId="0" applyFont="1" applyFill="1" applyBorder="1" applyAlignment="1">
      <alignment wrapText="1"/>
    </xf>
    <xf numFmtId="0" fontId="9" fillId="4" borderId="1" xfId="0" applyFont="1" applyFill="1" applyBorder="1" applyAlignment="1">
      <alignment horizontal="center" wrapText="1"/>
    </xf>
    <xf numFmtId="0" fontId="6" fillId="15" borderId="1" xfId="0" applyFont="1" applyFill="1" applyBorder="1"/>
    <xf numFmtId="0" fontId="6" fillId="15" borderId="1" xfId="2" applyFont="1" applyFill="1" applyBorder="1"/>
    <xf numFmtId="0" fontId="6" fillId="4" borderId="1" xfId="0" applyFont="1" applyFill="1" applyBorder="1" applyAlignment="1">
      <alignment horizontal="center"/>
    </xf>
    <xf numFmtId="0" fontId="6" fillId="0" borderId="1" xfId="0" applyFont="1" applyBorder="1" applyAlignment="1">
      <alignment vertical="center"/>
    </xf>
    <xf numFmtId="164" fontId="6" fillId="4" borderId="1" xfId="5" applyNumberFormat="1" applyFont="1" applyFill="1" applyBorder="1" applyAlignment="1">
      <alignment horizontal="center"/>
    </xf>
    <xf numFmtId="0" fontId="6" fillId="4" borderId="1" xfId="0" quotePrefix="1" applyFont="1" applyFill="1" applyBorder="1"/>
    <xf numFmtId="0" fontId="6" fillId="4" borderId="1" xfId="0" applyNumberFormat="1" applyFont="1" applyFill="1" applyBorder="1" applyAlignment="1">
      <alignment horizontal="center"/>
    </xf>
    <xf numFmtId="0" fontId="6" fillId="15" borderId="0" xfId="0" applyFont="1" applyFill="1" applyBorder="1"/>
    <xf numFmtId="0" fontId="6" fillId="15" borderId="0" xfId="0" quotePrefix="1" applyFont="1" applyFill="1" applyBorder="1"/>
    <xf numFmtId="11" fontId="6" fillId="4" borderId="1" xfId="0" applyNumberFormat="1" applyFont="1" applyFill="1" applyBorder="1" applyAlignment="1">
      <alignment horizontal="center"/>
    </xf>
    <xf numFmtId="0" fontId="24" fillId="4" borderId="1" xfId="0" applyFont="1" applyFill="1" applyBorder="1"/>
    <xf numFmtId="0" fontId="6" fillId="4" borderId="1" xfId="0" quotePrefix="1" applyFont="1" applyFill="1" applyBorder="1" applyAlignment="1">
      <alignment horizontal="center"/>
    </xf>
    <xf numFmtId="0" fontId="6" fillId="4" borderId="1" xfId="0" applyFont="1" applyFill="1" applyBorder="1" applyAlignment="1">
      <alignment horizontal="left" indent="2"/>
    </xf>
    <xf numFmtId="0" fontId="24" fillId="0" borderId="1" xfId="0" applyFont="1" applyBorder="1" applyAlignment="1">
      <alignment horizontal="left" vertical="center"/>
    </xf>
    <xf numFmtId="0" fontId="6" fillId="0" borderId="1" xfId="0" applyFont="1" applyFill="1" applyBorder="1" applyAlignment="1">
      <alignment horizontal="left" indent="2"/>
    </xf>
    <xf numFmtId="0" fontId="25" fillId="0" borderId="1" xfId="4" applyFont="1" applyBorder="1" applyAlignment="1">
      <alignment horizontal="left" vertical="center"/>
    </xf>
    <xf numFmtId="0" fontId="26" fillId="0" borderId="1" xfId="0" applyFont="1" applyBorder="1" applyAlignment="1">
      <alignment horizontal="left" vertical="center"/>
    </xf>
    <xf numFmtId="0" fontId="25" fillId="0" borderId="1" xfId="6" applyFont="1" applyBorder="1" applyAlignment="1">
      <alignment horizontal="left" vertical="center"/>
    </xf>
    <xf numFmtId="0" fontId="24" fillId="0" borderId="1" xfId="0" applyFont="1" applyBorder="1" applyAlignment="1">
      <alignment horizontal="left"/>
    </xf>
    <xf numFmtId="0" fontId="6" fillId="15" borderId="0" xfId="2" applyFont="1" applyFill="1" applyBorder="1"/>
    <xf numFmtId="0" fontId="6" fillId="4" borderId="0" xfId="0" applyFont="1" applyFill="1" applyBorder="1" applyAlignment="1">
      <alignment horizontal="center"/>
    </xf>
    <xf numFmtId="164" fontId="6" fillId="4" borderId="0" xfId="5" applyNumberFormat="1" applyFont="1" applyFill="1" applyBorder="1" applyAlignment="1">
      <alignment horizontal="center"/>
    </xf>
    <xf numFmtId="0" fontId="9" fillId="4" borderId="0" xfId="0" applyFont="1" applyFill="1" applyAlignment="1">
      <alignment horizontal="left"/>
    </xf>
    <xf numFmtId="0" fontId="6" fillId="4" borderId="0" xfId="0" applyFont="1" applyFill="1" applyAlignment="1">
      <alignment horizontal="left" vertical="center"/>
    </xf>
    <xf numFmtId="0" fontId="10" fillId="4" borderId="0" xfId="0" applyFont="1" applyFill="1" applyAlignment="1">
      <alignment horizontal="left" vertical="center"/>
    </xf>
    <xf numFmtId="0" fontId="22" fillId="4" borderId="0" xfId="0" applyFont="1" applyFill="1" applyAlignment="1">
      <alignment horizontal="left" vertical="center"/>
    </xf>
    <xf numFmtId="49" fontId="6" fillId="4" borderId="0" xfId="0" applyNumberFormat="1" applyFont="1" applyFill="1" applyAlignment="1">
      <alignment horizontal="center"/>
    </xf>
    <xf numFmtId="49" fontId="6" fillId="4" borderId="0" xfId="0" applyNumberFormat="1" applyFont="1" applyFill="1" applyAlignment="1">
      <alignment horizontal="left"/>
    </xf>
    <xf numFmtId="0" fontId="6" fillId="0" borderId="0" xfId="0" applyFont="1" applyFill="1" applyAlignment="1">
      <alignment horizontal="left"/>
    </xf>
    <xf numFmtId="0" fontId="6" fillId="15" borderId="0" xfId="0" applyFont="1" applyFill="1" applyAlignment="1">
      <alignment horizontal="left"/>
    </xf>
    <xf numFmtId="0" fontId="6" fillId="15" borderId="0" xfId="0" applyFont="1" applyFill="1" applyAlignment="1">
      <alignment horizontal="center"/>
    </xf>
    <xf numFmtId="0" fontId="10" fillId="0" borderId="0" xfId="0" applyFont="1" applyAlignment="1">
      <alignment horizontal="left" vertical="top" wrapText="1"/>
    </xf>
    <xf numFmtId="0" fontId="6" fillId="4" borderId="5" xfId="0" applyFont="1" applyFill="1" applyBorder="1" applyAlignment="1">
      <alignment horizontal="left" vertical="top" wrapText="1"/>
    </xf>
    <xf numFmtId="0" fontId="6" fillId="4" borderId="9" xfId="0" applyFont="1" applyFill="1" applyBorder="1" applyAlignment="1">
      <alignment horizontal="left" vertical="top" wrapText="1"/>
    </xf>
    <xf numFmtId="0" fontId="6" fillId="4" borderId="6" xfId="0" applyFont="1" applyFill="1" applyBorder="1" applyAlignment="1">
      <alignment horizontal="left" vertical="top" wrapText="1"/>
    </xf>
    <xf numFmtId="0" fontId="6"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4" borderId="5" xfId="0" applyFont="1" applyFill="1" applyBorder="1" applyAlignment="1">
      <alignment horizontal="left" vertical="center"/>
    </xf>
    <xf numFmtId="0" fontId="6" fillId="4" borderId="6" xfId="0" applyFont="1" applyFill="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9" fillId="4" borderId="5" xfId="0" applyFont="1" applyFill="1" applyBorder="1" applyAlignment="1">
      <alignment horizontal="left"/>
    </xf>
    <xf numFmtId="0" fontId="9" fillId="4" borderId="6" xfId="0" applyFont="1" applyFill="1" applyBorder="1" applyAlignment="1">
      <alignment horizontal="left"/>
    </xf>
    <xf numFmtId="0" fontId="6" fillId="0" borderId="1" xfId="0" applyFont="1" applyBorder="1" applyAlignment="1">
      <alignment horizontal="left" vertical="center" wrapText="1"/>
    </xf>
    <xf numFmtId="0" fontId="6" fillId="4" borderId="0" xfId="0" applyFont="1" applyFill="1" applyAlignment="1">
      <alignment horizontal="center" vertical="top"/>
    </xf>
    <xf numFmtId="0" fontId="6" fillId="0" borderId="2" xfId="0" applyFont="1" applyBorder="1" applyAlignment="1">
      <alignment horizontal="left" vertical="center" wrapText="1"/>
    </xf>
    <xf numFmtId="0" fontId="6" fillId="0" borderId="8" xfId="0" applyFont="1" applyBorder="1" applyAlignment="1">
      <alignment horizontal="left" vertical="center" wrapText="1"/>
    </xf>
    <xf numFmtId="0" fontId="9" fillId="0" borderId="1" xfId="0" applyFont="1" applyBorder="1" applyAlignment="1">
      <alignment horizontal="left" vertical="top" wrapText="1"/>
    </xf>
    <xf numFmtId="0" fontId="6" fillId="4" borderId="7" xfId="0" applyFont="1" applyFill="1" applyBorder="1" applyAlignment="1">
      <alignment horizontal="left" vertical="top" wrapText="1"/>
    </xf>
    <xf numFmtId="0" fontId="9" fillId="0" borderId="1" xfId="0" applyFont="1" applyBorder="1" applyAlignment="1">
      <alignment horizontal="left" vertical="center" wrapText="1"/>
    </xf>
    <xf numFmtId="0" fontId="6" fillId="0" borderId="0" xfId="0" applyFont="1" applyAlignment="1">
      <alignment horizontal="left" vertical="top" wrapText="1"/>
    </xf>
    <xf numFmtId="0" fontId="6" fillId="4" borderId="0" xfId="0" applyFont="1" applyFill="1" applyAlignment="1">
      <alignment horizontal="left" vertical="top"/>
    </xf>
    <xf numFmtId="0" fontId="9" fillId="4" borderId="0" xfId="0" applyFont="1" applyFill="1" applyAlignment="1">
      <alignment horizontal="left"/>
    </xf>
    <xf numFmtId="0" fontId="6" fillId="4" borderId="1" xfId="0" applyFont="1" applyFill="1" applyBorder="1" applyAlignment="1">
      <alignment horizontal="left" vertical="top" wrapText="1"/>
    </xf>
    <xf numFmtId="0" fontId="7" fillId="4" borderId="0" xfId="0" applyFont="1" applyFill="1" applyAlignment="1">
      <alignment horizontal="left" vertical="top"/>
    </xf>
    <xf numFmtId="0" fontId="6" fillId="4" borderId="0" xfId="0" applyFont="1" applyFill="1" applyAlignment="1">
      <alignment horizontal="left" vertical="top" wrapText="1"/>
    </xf>
    <xf numFmtId="0" fontId="6" fillId="4" borderId="0" xfId="0" applyFont="1" applyFill="1" applyAlignment="1">
      <alignment horizontal="center"/>
    </xf>
    <xf numFmtId="0" fontId="9" fillId="4" borderId="1" xfId="0" applyFont="1" applyFill="1" applyBorder="1" applyAlignment="1">
      <alignment horizontal="center" wrapText="1"/>
    </xf>
    <xf numFmtId="0" fontId="9" fillId="0" borderId="1" xfId="2" applyFont="1" applyFill="1" applyBorder="1" applyAlignment="1">
      <alignment horizontal="center" wrapText="1"/>
    </xf>
    <xf numFmtId="0" fontId="9" fillId="0" borderId="1" xfId="0" applyFont="1" applyBorder="1" applyAlignment="1">
      <alignment horizontal="center" wrapText="1"/>
    </xf>
    <xf numFmtId="0" fontId="9" fillId="4" borderId="1" xfId="2" applyFont="1" applyBorder="1" applyAlignment="1">
      <alignment horizontal="center" wrapText="1"/>
    </xf>
    <xf numFmtId="0" fontId="9" fillId="8" borderId="1" xfId="0" applyFont="1" applyFill="1" applyBorder="1" applyAlignment="1">
      <alignment horizontal="center" wrapText="1"/>
    </xf>
    <xf numFmtId="0" fontId="9" fillId="8" borderId="3" xfId="0" applyFont="1" applyFill="1" applyBorder="1" applyAlignment="1">
      <alignment horizontal="center" wrapText="1"/>
    </xf>
    <xf numFmtId="0" fontId="9" fillId="8" borderId="4" xfId="0" applyFont="1" applyFill="1" applyBorder="1" applyAlignment="1">
      <alignment horizontal="center" wrapText="1"/>
    </xf>
    <xf numFmtId="0" fontId="9" fillId="2" borderId="1" xfId="0" applyFont="1" applyFill="1" applyBorder="1" applyAlignment="1">
      <alignment horizontal="center"/>
    </xf>
    <xf numFmtId="0" fontId="9" fillId="5" borderId="1" xfId="0" applyFont="1" applyFill="1" applyBorder="1" applyAlignment="1">
      <alignment horizontal="center"/>
    </xf>
    <xf numFmtId="0" fontId="9" fillId="3" borderId="1" xfId="0" applyFont="1" applyFill="1" applyBorder="1" applyAlignment="1">
      <alignment horizontal="center"/>
    </xf>
    <xf numFmtId="0" fontId="9" fillId="0" borderId="2" xfId="2" applyFont="1" applyFill="1" applyBorder="1" applyAlignment="1">
      <alignment horizontal="left" wrapText="1"/>
    </xf>
    <xf numFmtId="0" fontId="9" fillId="0" borderId="8" xfId="2" applyFont="1" applyFill="1" applyBorder="1" applyAlignment="1">
      <alignment horizontal="left" wrapText="1"/>
    </xf>
    <xf numFmtId="0" fontId="21" fillId="4" borderId="0" xfId="0" applyFont="1" applyFill="1" applyAlignment="1">
      <alignment horizontal="left" wrapText="1"/>
    </xf>
  </cellXfs>
  <cellStyles count="7">
    <cellStyle name="Blank" xfId="2" xr:uid="{6A4CC8FD-D221-42D5-8A40-D821CC8FE3B0}"/>
    <cellStyle name="Comma" xfId="5" builtinId="3"/>
    <cellStyle name="Hyperlink" xfId="3" builtinId="8"/>
    <cellStyle name="Normal" xfId="0" builtinId="0"/>
    <cellStyle name="Normal 3" xfId="6" xr:uid="{71E8908A-1975-4534-AFB8-1D85600BB75F}"/>
    <cellStyle name="Normal 4" xfId="4" xr:uid="{3094179D-55CC-44E6-847F-644BCF111E8F}"/>
    <cellStyle name="Percent" xfId="1" builtinId="5"/>
  </cellStyles>
  <dxfs count="0"/>
  <tableStyles count="0" defaultTableStyle="TableStyleMedium2" defaultPivotStyle="PivotStyleLight16"/>
  <colors>
    <mruColors>
      <color rgb="FF63CA3A"/>
      <color rgb="FFB5E6A2"/>
      <color rgb="FFA9B818"/>
      <color rgb="FFEAF29A"/>
      <color rgb="FF4B92D9"/>
      <color rgb="FFA6C9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1415574</xdr:colOff>
      <xdr:row>20</xdr:row>
      <xdr:rowOff>1183830</xdr:rowOff>
    </xdr:from>
    <xdr:ext cx="2889726" cy="298287"/>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2281349C-BAB2-FB38-C649-50AEBBE781C8}"/>
                </a:ext>
              </a:extLst>
            </xdr:cNvPr>
            <xdr:cNvSpPr txBox="1"/>
          </xdr:nvSpPr>
          <xdr:spPr>
            <a:xfrm>
              <a:off x="7340124" y="5660580"/>
              <a:ext cx="2889726" cy="298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300" i="1"/>
                <a:t>Percent</a:t>
              </a:r>
              <a:r>
                <a:rPr lang="en-US" sz="1300" i="1" baseline="0"/>
                <a:t> Change</a:t>
              </a:r>
              <a14:m>
                <m:oMath xmlns:m="http://schemas.openxmlformats.org/officeDocument/2006/math">
                  <m:r>
                    <a:rPr lang="en-US" sz="1300" i="1">
                      <a:latin typeface="Cambria Math" panose="02040503050406030204" pitchFamily="18" charset="0"/>
                    </a:rPr>
                    <m:t>=</m:t>
                  </m:r>
                  <m:f>
                    <m:fPr>
                      <m:ctrlPr>
                        <a:rPr lang="en-US" sz="1300" i="1">
                          <a:latin typeface="Cambria Math" panose="02040503050406030204" pitchFamily="18" charset="0"/>
                        </a:rPr>
                      </m:ctrlPr>
                    </m:fPr>
                    <m:num>
                      <m:d>
                        <m:dPr>
                          <m:ctrlPr>
                            <a:rPr lang="en-US" sz="1300" i="1">
                              <a:solidFill>
                                <a:schemeClr val="tx1"/>
                              </a:solidFill>
                              <a:effectLst/>
                              <a:latin typeface="Cambria Math" panose="02040503050406030204" pitchFamily="18" charset="0"/>
                              <a:ea typeface="+mn-ea"/>
                              <a:cs typeface="+mn-cs"/>
                            </a:rPr>
                          </m:ctrlPr>
                        </m:dPr>
                        <m:e>
                          <m:r>
                            <a:rPr lang="en-US" sz="1300" b="0" i="1">
                              <a:solidFill>
                                <a:schemeClr val="tx1"/>
                              </a:solidFill>
                              <a:effectLst/>
                              <a:latin typeface="Cambria Math" panose="02040503050406030204" pitchFamily="18" charset="0"/>
                              <a:ea typeface="+mn-ea"/>
                              <a:cs typeface="+mn-cs"/>
                            </a:rPr>
                            <m:t>𝑃𝑟𝑜𝑝𝑜𝑠𝑒𝑑</m:t>
                          </m:r>
                          <m:r>
                            <a:rPr lang="en-US" sz="1300" b="0" i="1">
                              <a:solidFill>
                                <a:schemeClr val="tx1"/>
                              </a:solidFill>
                              <a:effectLst/>
                              <a:latin typeface="Cambria Math" panose="02040503050406030204" pitchFamily="18" charset="0"/>
                              <a:ea typeface="+mn-ea"/>
                              <a:cs typeface="+mn-cs"/>
                            </a:rPr>
                            <m:t> </m:t>
                          </m:r>
                          <m:r>
                            <a:rPr lang="en-US" sz="1300" b="0" i="1">
                              <a:solidFill>
                                <a:schemeClr val="tx1"/>
                              </a:solidFill>
                              <a:effectLst/>
                              <a:latin typeface="Cambria Math" panose="02040503050406030204" pitchFamily="18" charset="0"/>
                              <a:ea typeface="+mn-ea"/>
                              <a:cs typeface="+mn-cs"/>
                            </a:rPr>
                            <m:t>𝑇𝑅𝑉</m:t>
                          </m:r>
                          <m:r>
                            <a:rPr lang="en-US" sz="1300" b="0" i="1">
                              <a:solidFill>
                                <a:schemeClr val="tx1"/>
                              </a:solidFill>
                              <a:effectLst/>
                              <a:latin typeface="Cambria Math" panose="02040503050406030204" pitchFamily="18" charset="0"/>
                              <a:ea typeface="+mn-ea"/>
                              <a:cs typeface="+mn-cs"/>
                            </a:rPr>
                            <m:t> −2018 </m:t>
                          </m:r>
                          <m:r>
                            <a:rPr lang="en-US" sz="1300" b="0" i="1">
                              <a:solidFill>
                                <a:schemeClr val="tx1"/>
                              </a:solidFill>
                              <a:effectLst/>
                              <a:latin typeface="Cambria Math" panose="02040503050406030204" pitchFamily="18" charset="0"/>
                              <a:ea typeface="+mn-ea"/>
                              <a:cs typeface="+mn-cs"/>
                            </a:rPr>
                            <m:t>𝑇𝑅𝑉</m:t>
                          </m:r>
                        </m:e>
                      </m:d>
                    </m:num>
                    <m:den>
                      <m:r>
                        <a:rPr lang="en-US" sz="1300" b="0" i="1">
                          <a:latin typeface="Cambria Math" panose="02040503050406030204" pitchFamily="18" charset="0"/>
                        </a:rPr>
                        <m:t>2018 </m:t>
                      </m:r>
                      <m:r>
                        <a:rPr lang="en-US" sz="1300" b="0" i="1">
                          <a:latin typeface="Cambria Math" panose="02040503050406030204" pitchFamily="18" charset="0"/>
                        </a:rPr>
                        <m:t>𝑇𝑅𝑉</m:t>
                      </m:r>
                    </m:den>
                  </m:f>
                </m:oMath>
              </a14:m>
              <a:endParaRPr lang="en-US" sz="1300"/>
            </a:p>
          </xdr:txBody>
        </xdr:sp>
      </mc:Choice>
      <mc:Fallback xmlns="">
        <xdr:sp macro="" textlink="">
          <xdr:nvSpPr>
            <xdr:cNvPr id="2" name="TextBox 1">
              <a:extLst>
                <a:ext uri="{FF2B5EF4-FFF2-40B4-BE49-F238E27FC236}">
                  <a16:creationId xmlns:a16="http://schemas.microsoft.com/office/drawing/2014/main" id="{2281349C-BAB2-FB38-C649-50AEBBE781C8}"/>
                </a:ext>
              </a:extLst>
            </xdr:cNvPr>
            <xdr:cNvSpPr txBox="1"/>
          </xdr:nvSpPr>
          <xdr:spPr>
            <a:xfrm>
              <a:off x="7340124" y="5660580"/>
              <a:ext cx="2889726" cy="298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300" i="1"/>
                <a:t>Percent</a:t>
              </a:r>
              <a:r>
                <a:rPr lang="en-US" sz="1300" i="1" baseline="0"/>
                <a:t> Change</a:t>
              </a:r>
              <a:r>
                <a:rPr lang="en-US" sz="1300" i="0">
                  <a:latin typeface="Cambria Math" panose="02040503050406030204" pitchFamily="18" charset="0"/>
                </a:rPr>
                <a:t>=(</a:t>
              </a:r>
              <a:r>
                <a:rPr lang="en-US" sz="1300" i="0">
                  <a:solidFill>
                    <a:schemeClr val="tx1"/>
                  </a:solidFill>
                  <a:effectLst/>
                  <a:latin typeface="+mn-lt"/>
                  <a:ea typeface="+mn-ea"/>
                  <a:cs typeface="+mn-cs"/>
                </a:rPr>
                <a:t>(</a:t>
              </a:r>
              <a:r>
                <a:rPr lang="en-US" sz="1300" b="0" i="0">
                  <a:solidFill>
                    <a:schemeClr val="tx1"/>
                  </a:solidFill>
                  <a:effectLst/>
                  <a:latin typeface="+mn-lt"/>
                  <a:ea typeface="+mn-ea"/>
                  <a:cs typeface="+mn-cs"/>
                </a:rPr>
                <a:t>𝑃𝑟𝑜𝑝𝑜𝑠𝑒𝑑 𝑇𝑅𝑉 −2018 𝑇𝑅𝑉)</a:t>
              </a:r>
              <a:r>
                <a:rPr lang="en-US" sz="1300" b="0" i="0">
                  <a:solidFill>
                    <a:schemeClr val="tx1"/>
                  </a:solidFill>
                  <a:effectLst/>
                  <a:latin typeface="Cambria Math" panose="02040503050406030204" pitchFamily="18" charset="0"/>
                  <a:ea typeface="+mn-ea"/>
                  <a:cs typeface="+mn-cs"/>
                </a:rPr>
                <a:t>)/(</a:t>
              </a:r>
              <a:r>
                <a:rPr lang="en-US" sz="1300" b="0" i="0">
                  <a:latin typeface="Cambria Math" panose="02040503050406030204" pitchFamily="18" charset="0"/>
                </a:rPr>
                <a:t>2018 𝑇𝑅𝑉)</a:t>
              </a:r>
              <a:endParaRPr lang="en-US" sz="1300"/>
            </a:p>
          </xdr:txBody>
        </xdr:sp>
      </mc:Fallback>
    </mc:AlternateContent>
    <xdr:clientData/>
  </xdr:oneCellAnchor>
  <xdr:twoCellAnchor editAs="oneCell">
    <xdr:from>
      <xdr:col>4</xdr:col>
      <xdr:colOff>3886200</xdr:colOff>
      <xdr:row>1</xdr:row>
      <xdr:rowOff>85725</xdr:rowOff>
    </xdr:from>
    <xdr:to>
      <xdr:col>4</xdr:col>
      <xdr:colOff>5762634</xdr:colOff>
      <xdr:row>3</xdr:row>
      <xdr:rowOff>133448</xdr:rowOff>
    </xdr:to>
    <xdr:pic>
      <xdr:nvPicPr>
        <xdr:cNvPr id="3" name="Picture 2">
          <a:extLst>
            <a:ext uri="{FF2B5EF4-FFF2-40B4-BE49-F238E27FC236}">
              <a16:creationId xmlns:a16="http://schemas.microsoft.com/office/drawing/2014/main" id="{247AF680-6EBD-4578-9C25-7A8668A6D4C0}"/>
            </a:ext>
          </a:extLst>
        </xdr:cNvPr>
        <xdr:cNvPicPr>
          <a:picLocks noChangeAspect="1"/>
        </xdr:cNvPicPr>
      </xdr:nvPicPr>
      <xdr:blipFill>
        <a:blip xmlns:r="http://schemas.openxmlformats.org/officeDocument/2006/relationships" r:embed="rId1"/>
        <a:stretch>
          <a:fillRect/>
        </a:stretch>
      </xdr:blipFill>
      <xdr:spPr>
        <a:xfrm>
          <a:off x="10106025" y="276225"/>
          <a:ext cx="1876434" cy="619223"/>
        </a:xfrm>
        <a:prstGeom prst="rect">
          <a:avLst/>
        </a:prstGeom>
      </xdr:spPr>
    </xdr:pic>
    <xdr:clientData/>
  </xdr:twoCellAnchor>
  <xdr:twoCellAnchor editAs="oneCell">
    <xdr:from>
      <xdr:col>0</xdr:col>
      <xdr:colOff>161925</xdr:colOff>
      <xdr:row>0</xdr:row>
      <xdr:rowOff>66676</xdr:rowOff>
    </xdr:from>
    <xdr:to>
      <xdr:col>0</xdr:col>
      <xdr:colOff>847725</xdr:colOff>
      <xdr:row>5</xdr:row>
      <xdr:rowOff>33642</xdr:rowOff>
    </xdr:to>
    <xdr:pic>
      <xdr:nvPicPr>
        <xdr:cNvPr id="4" name="Picture 3">
          <a:extLst>
            <a:ext uri="{FF2B5EF4-FFF2-40B4-BE49-F238E27FC236}">
              <a16:creationId xmlns:a16="http://schemas.microsoft.com/office/drawing/2014/main" id="{82A92321-17D6-9305-D502-1EFC966B3AD8}"/>
            </a:ext>
          </a:extLst>
        </xdr:cNvPr>
        <xdr:cNvPicPr>
          <a:picLocks noChangeAspect="1"/>
        </xdr:cNvPicPr>
      </xdr:nvPicPr>
      <xdr:blipFill>
        <a:blip xmlns:r="http://schemas.openxmlformats.org/officeDocument/2006/relationships" r:embed="rId2"/>
        <a:stretch>
          <a:fillRect/>
        </a:stretch>
      </xdr:blipFill>
      <xdr:spPr>
        <a:xfrm>
          <a:off x="161925" y="66676"/>
          <a:ext cx="685800" cy="10064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martin\OneDrive%20-%20Oregon\Desktop\TRV\ATSAC_FinalVersion%20TRV_2022_Update.xlsm" TargetMode="External"/><Relationship Id="rId1" Type="http://schemas.openxmlformats.org/officeDocument/2006/relationships/externalLinkPath" Target="https://www.oregon.gov/Users/kmartin/OneDrive%20-%20Oregon/Desktop/TRV/ATSAC_FinalVersion%20TRV_2022_Upd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Review Auth. Sources"/>
      <sheetName val="QA Export"/>
      <sheetName val="Target Organ Analysis"/>
      <sheetName val="2018 Critical Effects"/>
      <sheetName val="Authoritative Source Changes"/>
      <sheetName val="Review TRV Changes"/>
      <sheetName val="TRV Changes"/>
      <sheetName val="TRV Cancer Decisions"/>
      <sheetName val="TRV Chronic Decisions"/>
      <sheetName val="TRV Acute Decisions"/>
      <sheetName val="Lookups"/>
      <sheetName val="TACs"/>
      <sheetName val="USDOT"/>
      <sheetName val="IRIS"/>
      <sheetName val="IRIS_2018"/>
      <sheetName val="OEHAA"/>
      <sheetName val="OEHAA_2018"/>
      <sheetName val="ATSDR"/>
      <sheetName val="ATSDR_2018"/>
      <sheetName val="Staging"/>
      <sheetName val="PPRTV"/>
      <sheetName val="DEQ"/>
      <sheetName val="HOI3HI5Table"/>
      <sheetName val="TRV Selection"/>
      <sheetName val="PPRTV_2018"/>
      <sheetName val="Original Spreadsheet"/>
      <sheetName val="ABCs_2018"/>
      <sheetName val="TRVs_2018"/>
      <sheetName val="Backup"/>
      <sheetName val="Display Order"/>
      <sheetName val="Main Table ATSAC"/>
      <sheetName val="TRV Options"/>
      <sheetName val="Critical Effects"/>
      <sheetName val="CanCriticalEffectsATSAC"/>
      <sheetName val="NCCriticalEffectsATSAC"/>
      <sheetName val="Links"/>
      <sheetName val="RBC_2018"/>
    </sheetNames>
    <sheetDataSet>
      <sheetData sheetId="0"/>
      <sheetData sheetId="1"/>
      <sheetData sheetId="2"/>
      <sheetData sheetId="3"/>
      <sheetData sheetId="4"/>
      <sheetData sheetId="5"/>
      <sheetData sheetId="6"/>
      <sheetData sheetId="7"/>
      <sheetData sheetId="8"/>
      <sheetData sheetId="9"/>
      <sheetData sheetId="10"/>
      <sheetData sheetId="11">
        <row r="5">
          <cell r="B5" t="str">
            <v>A</v>
          </cell>
          <cell r="C5" t="str">
            <v>ATSAC, DEQ Air Toxics Science Advisory Committee, 2018</v>
          </cell>
          <cell r="L5" t="str">
            <v>T</v>
          </cell>
          <cell r="M5" t="str">
            <v>ATSDR</v>
          </cell>
        </row>
        <row r="6">
          <cell r="B6" t="str">
            <v>A1</v>
          </cell>
          <cell r="C6" t="str">
            <v>ATSAC, 2018. TRV for cancer calculated by applying toxic equivalency factor.</v>
          </cell>
          <cell r="L6" t="str">
            <v>Tint</v>
          </cell>
          <cell r="M6" t="str">
            <v>ATSDR_Int</v>
          </cell>
        </row>
        <row r="7">
          <cell r="B7" t="str">
            <v>A2</v>
          </cell>
          <cell r="C7" t="str">
            <v>Because the ATSAC decided it was inappropriate to develop an ABC based on noncarcinogenic effects, DEQ did not obtain a TRV from the other authoritative sources in the hierarchy.</v>
          </cell>
          <cell r="L7" t="str">
            <v>D</v>
          </cell>
          <cell r="M7" t="str">
            <v>DEQ</v>
          </cell>
        </row>
        <row r="8">
          <cell r="B8" t="str">
            <v>I</v>
          </cell>
          <cell r="C8" t="str">
            <v>IRIS</v>
          </cell>
          <cell r="L8" t="str">
            <v>I</v>
          </cell>
          <cell r="M8" t="str">
            <v>IRIS</v>
          </cell>
        </row>
        <row r="9">
          <cell r="B9" t="str">
            <v>O</v>
          </cell>
          <cell r="C9" t="str">
            <v>OEHHA</v>
          </cell>
          <cell r="L9" t="str">
            <v>O</v>
          </cell>
          <cell r="M9" t="str">
            <v>OEHHA</v>
          </cell>
        </row>
        <row r="10">
          <cell r="B10" t="str">
            <v>P</v>
          </cell>
          <cell r="C10" t="str">
            <v>PPRTV</v>
          </cell>
          <cell r="L10" t="str">
            <v>P</v>
          </cell>
          <cell r="M10" t="str">
            <v>PPRTV</v>
          </cell>
        </row>
        <row r="11">
          <cell r="B11" t="str">
            <v>S</v>
          </cell>
          <cell r="C11" t="str">
            <v>SGC, DEQ short-term guideline concentration</v>
          </cell>
          <cell r="L11" t="str">
            <v>X</v>
          </cell>
          <cell r="M11" t="str">
            <v>Not Available</v>
          </cell>
        </row>
        <row r="12">
          <cell r="B12" t="str">
            <v>Tint</v>
          </cell>
          <cell r="C12" t="str">
            <v>ATSDR, Intermediate minimal risk level</v>
          </cell>
          <cell r="L12" t="str">
            <v>Check</v>
          </cell>
          <cell r="M12" t="str">
            <v>Chronic</v>
          </cell>
        </row>
        <row r="13">
          <cell r="B13" t="str">
            <v>T</v>
          </cell>
          <cell r="C13" t="str">
            <v>ATSDR</v>
          </cell>
          <cell r="L13" t="str">
            <v>Oc</v>
          </cell>
          <cell r="M13" t="str">
            <v>OEHHA chronic</v>
          </cell>
        </row>
        <row r="14">
          <cell r="L14" t="str">
            <v>Tc</v>
          </cell>
          <cell r="M14" t="str">
            <v>ATSDR chronic</v>
          </cell>
        </row>
        <row r="15">
          <cell r="L15" t="str">
            <v>Dc</v>
          </cell>
          <cell r="M15" t="str">
            <v>DEQ chronic</v>
          </cell>
        </row>
        <row r="16">
          <cell r="L16" t="str">
            <v>Ic</v>
          </cell>
          <cell r="M16" t="str">
            <v>IRIS chronic</v>
          </cell>
        </row>
        <row r="17">
          <cell r="L17" t="str">
            <v>Pc</v>
          </cell>
          <cell r="M17" t="str">
            <v>PPRTV chronic</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mswd2.synergydcs.com/HPRMWebDrawer/Record/7004767/File/document" TargetMode="External"/><Relationship Id="rId2" Type="http://schemas.openxmlformats.org/officeDocument/2006/relationships/hyperlink" Target="https://ormswd2.synergydcs.com/HPRMWebDrawer/Record/7004764/File/document" TargetMode="External"/><Relationship Id="rId1" Type="http://schemas.openxmlformats.org/officeDocument/2006/relationships/hyperlink" Target="https://www.oregon.gov/deq/aq/cao/pages/toxic-air-contaminant-review.aspx" TargetMode="External"/><Relationship Id="rId4"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DC2CB-1EB7-47FB-8939-F5648F44BBE0}">
  <sheetPr codeName="Sheet1"/>
  <dimension ref="A1:R100"/>
  <sheetViews>
    <sheetView tabSelected="1" zoomScale="115" zoomScaleNormal="115" workbookViewId="0">
      <selection activeCell="B7" sqref="B7:E7"/>
    </sheetView>
  </sheetViews>
  <sheetFormatPr defaultColWidth="9.140625" defaultRowHeight="14.25" x14ac:dyDescent="0.2"/>
  <cols>
    <col min="1" max="1" width="14.140625" style="14" customWidth="1"/>
    <col min="2" max="2" width="14.42578125" style="14" customWidth="1"/>
    <col min="3" max="3" width="31.7109375" style="14" customWidth="1"/>
    <col min="4" max="4" width="33" style="14" customWidth="1"/>
    <col min="5" max="5" width="95.42578125" style="14" customWidth="1"/>
    <col min="6" max="6" width="17.7109375" style="14" customWidth="1"/>
    <col min="7" max="16384" width="9.140625" style="14"/>
  </cols>
  <sheetData>
    <row r="1" spans="1:18" x14ac:dyDescent="0.2">
      <c r="A1" s="148"/>
      <c r="F1" s="136"/>
      <c r="G1" s="136"/>
      <c r="H1" s="136"/>
    </row>
    <row r="2" spans="1:18" ht="30" customHeight="1" x14ac:dyDescent="0.2">
      <c r="A2" s="148"/>
      <c r="B2" s="146" t="s">
        <v>1233</v>
      </c>
      <c r="C2" s="146"/>
      <c r="D2" s="146"/>
      <c r="E2" s="146"/>
      <c r="F2" s="136"/>
      <c r="G2" s="136"/>
      <c r="H2" s="136"/>
    </row>
    <row r="3" spans="1:18" ht="15" x14ac:dyDescent="0.25">
      <c r="A3" s="148"/>
      <c r="B3" s="14" t="s">
        <v>1234</v>
      </c>
      <c r="F3" s="15"/>
      <c r="G3" s="15"/>
    </row>
    <row r="4" spans="1:18" ht="15" x14ac:dyDescent="0.25">
      <c r="A4" s="148"/>
      <c r="B4" s="14" t="s">
        <v>1235</v>
      </c>
      <c r="F4" s="15"/>
      <c r="G4" s="15"/>
    </row>
    <row r="5" spans="1:18" ht="7.5" customHeight="1" x14ac:dyDescent="0.2"/>
    <row r="6" spans="1:18" ht="15" x14ac:dyDescent="0.25">
      <c r="B6" s="16" t="s">
        <v>0</v>
      </c>
    </row>
    <row r="7" spans="1:18" ht="81.95" customHeight="1" x14ac:dyDescent="0.2">
      <c r="B7" s="147" t="s">
        <v>1168</v>
      </c>
      <c r="C7" s="147"/>
      <c r="D7" s="147"/>
      <c r="E7" s="147"/>
      <c r="F7" s="17"/>
      <c r="G7" s="17"/>
      <c r="H7" s="17"/>
      <c r="I7" s="17"/>
      <c r="J7" s="17"/>
      <c r="K7" s="17"/>
      <c r="L7" s="17"/>
      <c r="M7" s="17"/>
      <c r="N7" s="17"/>
      <c r="O7" s="17"/>
      <c r="P7" s="17"/>
      <c r="Q7" s="17"/>
      <c r="R7" s="17"/>
    </row>
    <row r="8" spans="1:18" ht="15" x14ac:dyDescent="0.25">
      <c r="B8" s="16" t="s">
        <v>1169</v>
      </c>
    </row>
    <row r="9" spans="1:18" ht="48" customHeight="1" x14ac:dyDescent="0.2">
      <c r="B9" s="121" t="s">
        <v>1170</v>
      </c>
      <c r="C9" s="121"/>
      <c r="D9" s="121"/>
      <c r="E9" s="121"/>
      <c r="F9" s="17"/>
      <c r="G9" s="17"/>
      <c r="H9" s="17"/>
      <c r="I9" s="17"/>
      <c r="J9" s="17"/>
      <c r="K9" s="17"/>
      <c r="L9" s="17"/>
      <c r="M9" s="17"/>
      <c r="N9" s="17"/>
      <c r="O9" s="17"/>
      <c r="P9" s="17"/>
      <c r="Q9" s="17"/>
      <c r="R9" s="17"/>
    </row>
    <row r="10" spans="1:18" ht="16.5" customHeight="1" x14ac:dyDescent="0.25">
      <c r="B10" s="16" t="s">
        <v>1115</v>
      </c>
    </row>
    <row r="11" spans="1:18" ht="17.25" customHeight="1" x14ac:dyDescent="0.2">
      <c r="B11" s="18" t="s">
        <v>1</v>
      </c>
    </row>
    <row r="12" spans="1:18" ht="16.5" customHeight="1" x14ac:dyDescent="0.2">
      <c r="B12" s="18" t="s">
        <v>1114</v>
      </c>
    </row>
    <row r="13" spans="1:18" ht="17.25" customHeight="1" x14ac:dyDescent="0.2">
      <c r="B13" s="18" t="s">
        <v>1132</v>
      </c>
    </row>
    <row r="14" spans="1:18" ht="6" customHeight="1" x14ac:dyDescent="0.2">
      <c r="B14" s="19"/>
    </row>
    <row r="15" spans="1:18" ht="7.5" customHeight="1" x14ac:dyDescent="0.2">
      <c r="B15" s="147"/>
      <c r="C15" s="147"/>
      <c r="D15" s="147"/>
      <c r="E15" s="147"/>
      <c r="F15" s="17"/>
      <c r="G15" s="17"/>
      <c r="H15" s="17"/>
      <c r="I15" s="17"/>
      <c r="J15" s="17"/>
      <c r="K15" s="17"/>
      <c r="L15" s="17"/>
      <c r="M15" s="17"/>
      <c r="N15" s="17"/>
      <c r="O15" s="17"/>
      <c r="P15" s="17"/>
      <c r="Q15" s="17"/>
      <c r="R15" s="17"/>
    </row>
    <row r="16" spans="1:18" ht="5.25" customHeight="1" x14ac:dyDescent="0.2"/>
    <row r="17" spans="2:18" ht="15" x14ac:dyDescent="0.25">
      <c r="B17" s="16" t="s">
        <v>2</v>
      </c>
    </row>
    <row r="18" spans="2:18" x14ac:dyDescent="0.2">
      <c r="B18" s="143" t="s">
        <v>1124</v>
      </c>
      <c r="C18" s="143"/>
      <c r="D18" s="143"/>
      <c r="E18" s="143"/>
      <c r="F18" s="15"/>
      <c r="G18" s="15"/>
      <c r="H18" s="15"/>
      <c r="I18" s="15"/>
      <c r="J18" s="15"/>
      <c r="K18" s="15"/>
      <c r="L18" s="15"/>
      <c r="M18" s="15"/>
      <c r="N18" s="15"/>
      <c r="O18" s="15"/>
      <c r="P18" s="15"/>
      <c r="Q18" s="15"/>
      <c r="R18" s="15"/>
    </row>
    <row r="19" spans="2:18" ht="7.5" customHeight="1" x14ac:dyDescent="0.2"/>
    <row r="20" spans="2:18" ht="15" x14ac:dyDescent="0.2">
      <c r="B20" s="20" t="s">
        <v>3</v>
      </c>
      <c r="C20" s="20" t="s">
        <v>4</v>
      </c>
      <c r="D20" s="20" t="s">
        <v>5</v>
      </c>
      <c r="E20" s="20" t="s">
        <v>6</v>
      </c>
    </row>
    <row r="21" spans="2:18" ht="128.25" customHeight="1" x14ac:dyDescent="0.2">
      <c r="B21" s="21" t="s">
        <v>7</v>
      </c>
      <c r="C21" s="22" t="s">
        <v>8</v>
      </c>
      <c r="D21" s="21" t="s">
        <v>9</v>
      </c>
      <c r="E21" s="23" t="s">
        <v>10</v>
      </c>
    </row>
    <row r="22" spans="2:18" ht="29.25" x14ac:dyDescent="0.2">
      <c r="B22" s="21" t="s">
        <v>11</v>
      </c>
      <c r="C22" s="24" t="s">
        <v>12</v>
      </c>
      <c r="D22" s="21" t="s">
        <v>13</v>
      </c>
      <c r="E22" s="21" t="s">
        <v>1236</v>
      </c>
    </row>
    <row r="23" spans="2:18" ht="43.5" x14ac:dyDescent="0.2">
      <c r="B23" s="21" t="s">
        <v>14</v>
      </c>
      <c r="C23" s="25" t="s">
        <v>15</v>
      </c>
      <c r="D23" s="21" t="s">
        <v>13</v>
      </c>
      <c r="E23" s="21" t="s">
        <v>1237</v>
      </c>
    </row>
    <row r="24" spans="2:18" ht="43.5" x14ac:dyDescent="0.2">
      <c r="B24" s="21" t="s">
        <v>16</v>
      </c>
      <c r="C24" s="26" t="s">
        <v>17</v>
      </c>
      <c r="D24" s="21" t="s">
        <v>13</v>
      </c>
      <c r="E24" s="21" t="s">
        <v>1238</v>
      </c>
    </row>
    <row r="25" spans="2:18" ht="37.5" customHeight="1" x14ac:dyDescent="0.2">
      <c r="B25" s="140" t="s">
        <v>18</v>
      </c>
      <c r="C25" s="140"/>
      <c r="D25" s="140"/>
      <c r="E25" s="140"/>
    </row>
    <row r="26" spans="2:18" ht="5.25" customHeight="1" x14ac:dyDescent="0.2"/>
    <row r="27" spans="2:18" ht="15.75" customHeight="1" x14ac:dyDescent="0.2">
      <c r="B27" s="19" t="s">
        <v>19</v>
      </c>
      <c r="C27" s="27"/>
      <c r="D27" s="28"/>
    </row>
    <row r="28" spans="2:18" ht="15.75" customHeight="1" x14ac:dyDescent="0.2">
      <c r="B28" s="14" t="s">
        <v>20</v>
      </c>
      <c r="C28" s="27"/>
      <c r="D28" s="28"/>
    </row>
    <row r="29" spans="2:18" ht="15.75" customHeight="1" x14ac:dyDescent="0.25">
      <c r="B29" s="16" t="s">
        <v>21</v>
      </c>
      <c r="C29" s="144" t="s">
        <v>22</v>
      </c>
      <c r="D29" s="144"/>
      <c r="E29" s="144"/>
    </row>
    <row r="30" spans="2:18" ht="15.75" customHeight="1" x14ac:dyDescent="0.2">
      <c r="B30" s="29">
        <v>1</v>
      </c>
      <c r="C30" s="145" t="s">
        <v>1128</v>
      </c>
      <c r="D30" s="145"/>
      <c r="E30" s="145"/>
    </row>
    <row r="31" spans="2:18" x14ac:dyDescent="0.2">
      <c r="B31" s="29">
        <v>2</v>
      </c>
      <c r="C31" s="145" t="s">
        <v>1125</v>
      </c>
      <c r="D31" s="145"/>
      <c r="E31" s="145"/>
    </row>
    <row r="32" spans="2:18" ht="15.75" customHeight="1" x14ac:dyDescent="0.2">
      <c r="B32" s="29">
        <v>3</v>
      </c>
      <c r="C32" s="145" t="s">
        <v>1222</v>
      </c>
      <c r="D32" s="145"/>
      <c r="E32" s="145"/>
    </row>
    <row r="33" spans="2:5" ht="15.75" customHeight="1" x14ac:dyDescent="0.2">
      <c r="B33" s="29">
        <v>4</v>
      </c>
      <c r="C33" s="145" t="s">
        <v>1126</v>
      </c>
      <c r="D33" s="145"/>
      <c r="E33" s="145"/>
    </row>
    <row r="34" spans="2:5" ht="15.75" customHeight="1" x14ac:dyDescent="0.2">
      <c r="B34" s="29">
        <v>5</v>
      </c>
      <c r="C34" s="145" t="s">
        <v>1147</v>
      </c>
      <c r="D34" s="145"/>
      <c r="E34" s="145"/>
    </row>
    <row r="35" spans="2:5" ht="15.75" customHeight="1" x14ac:dyDescent="0.2">
      <c r="B35" s="29">
        <v>6</v>
      </c>
      <c r="C35" s="145" t="s">
        <v>1164</v>
      </c>
      <c r="D35" s="145"/>
      <c r="E35" s="145"/>
    </row>
    <row r="36" spans="2:5" x14ac:dyDescent="0.2">
      <c r="B36" s="29">
        <v>7</v>
      </c>
      <c r="C36" s="145" t="s">
        <v>23</v>
      </c>
      <c r="D36" s="145"/>
      <c r="E36" s="145"/>
    </row>
    <row r="37" spans="2:5" x14ac:dyDescent="0.2">
      <c r="B37" s="29">
        <v>8</v>
      </c>
      <c r="C37" s="145" t="s">
        <v>24</v>
      </c>
      <c r="D37" s="145"/>
      <c r="E37" s="145"/>
    </row>
    <row r="38" spans="2:5" x14ac:dyDescent="0.2">
      <c r="B38" s="29">
        <v>9</v>
      </c>
      <c r="C38" s="145" t="s">
        <v>1148</v>
      </c>
      <c r="D38" s="145"/>
      <c r="E38" s="145"/>
    </row>
    <row r="39" spans="2:5" ht="15" customHeight="1" x14ac:dyDescent="0.2">
      <c r="B39" s="29">
        <v>10</v>
      </c>
      <c r="C39" s="145" t="s">
        <v>25</v>
      </c>
      <c r="D39" s="145"/>
      <c r="E39" s="145"/>
    </row>
    <row r="40" spans="2:5" ht="15" customHeight="1" x14ac:dyDescent="0.2">
      <c r="B40" s="29">
        <v>11</v>
      </c>
      <c r="C40" s="145" t="s">
        <v>1127</v>
      </c>
      <c r="D40" s="145"/>
      <c r="E40" s="145"/>
    </row>
    <row r="41" spans="2:5" ht="15" customHeight="1" x14ac:dyDescent="0.2">
      <c r="B41" s="29">
        <v>12</v>
      </c>
      <c r="C41" s="145" t="s">
        <v>1123</v>
      </c>
      <c r="D41" s="145"/>
      <c r="E41" s="145"/>
    </row>
    <row r="42" spans="2:5" ht="15" customHeight="1" x14ac:dyDescent="0.2">
      <c r="B42" s="29">
        <v>13</v>
      </c>
      <c r="C42" s="145" t="s">
        <v>1210</v>
      </c>
      <c r="D42" s="145"/>
      <c r="E42" s="145"/>
    </row>
    <row r="43" spans="2:5" ht="15" customHeight="1" x14ac:dyDescent="0.2">
      <c r="B43" s="29">
        <v>14</v>
      </c>
      <c r="C43" s="145" t="s">
        <v>1211</v>
      </c>
      <c r="D43" s="145"/>
      <c r="E43" s="145"/>
    </row>
    <row r="44" spans="2:5" x14ac:dyDescent="0.2">
      <c r="B44" s="29">
        <v>15</v>
      </c>
      <c r="C44" s="145" t="s">
        <v>1232</v>
      </c>
      <c r="D44" s="145"/>
      <c r="E44" s="145"/>
    </row>
    <row r="45" spans="2:5" ht="90" customHeight="1" x14ac:dyDescent="0.2">
      <c r="B45" s="29">
        <v>16</v>
      </c>
      <c r="C45" s="145" t="s">
        <v>1231</v>
      </c>
      <c r="D45" s="145"/>
      <c r="E45" s="145"/>
    </row>
    <row r="46" spans="2:5" x14ac:dyDescent="0.2">
      <c r="B46" s="29">
        <v>17</v>
      </c>
      <c r="C46" s="122" t="s">
        <v>1155</v>
      </c>
      <c r="D46" s="123"/>
      <c r="E46" s="124"/>
    </row>
    <row r="47" spans="2:5" x14ac:dyDescent="0.2">
      <c r="B47" s="29">
        <v>18</v>
      </c>
      <c r="C47" s="122" t="s">
        <v>1156</v>
      </c>
      <c r="D47" s="123"/>
      <c r="E47" s="124"/>
    </row>
    <row r="48" spans="2:5" ht="15" customHeight="1" x14ac:dyDescent="0.2">
      <c r="B48" s="30" t="s">
        <v>1154</v>
      </c>
      <c r="C48" s="31"/>
      <c r="D48" s="31"/>
      <c r="E48" s="31"/>
    </row>
    <row r="49" spans="2:5" ht="15.75" customHeight="1" x14ac:dyDescent="0.2">
      <c r="B49" s="32"/>
      <c r="C49" s="31"/>
      <c r="D49" s="31"/>
    </row>
    <row r="50" spans="2:5" ht="15" x14ac:dyDescent="0.25">
      <c r="B50" s="16" t="s">
        <v>26</v>
      </c>
    </row>
    <row r="51" spans="2:5" ht="63.95" customHeight="1" x14ac:dyDescent="0.2">
      <c r="B51" s="147" t="s">
        <v>1129</v>
      </c>
      <c r="C51" s="147"/>
      <c r="D51" s="147"/>
      <c r="E51" s="147"/>
    </row>
    <row r="52" spans="2:5" ht="5.25" customHeight="1" x14ac:dyDescent="0.2">
      <c r="B52" s="33"/>
      <c r="C52" s="33"/>
      <c r="D52" s="33"/>
      <c r="E52" s="33"/>
    </row>
    <row r="53" spans="2:5" x14ac:dyDescent="0.2">
      <c r="B53" s="34" t="s">
        <v>27</v>
      </c>
    </row>
    <row r="54" spans="2:5" ht="60" x14ac:dyDescent="0.2">
      <c r="B54" s="20" t="s">
        <v>28</v>
      </c>
      <c r="C54" s="141" t="s">
        <v>29</v>
      </c>
      <c r="D54" s="141"/>
      <c r="E54" s="20" t="s">
        <v>30</v>
      </c>
    </row>
    <row r="55" spans="2:5" ht="30" customHeight="1" x14ac:dyDescent="0.2">
      <c r="B55" s="21" t="s">
        <v>31</v>
      </c>
      <c r="C55" s="135" t="s">
        <v>32</v>
      </c>
      <c r="D55" s="135"/>
      <c r="E55" s="21"/>
    </row>
    <row r="56" spans="2:5" ht="30" customHeight="1" x14ac:dyDescent="0.2">
      <c r="B56" s="21" t="s">
        <v>33</v>
      </c>
      <c r="C56" s="135" t="s">
        <v>34</v>
      </c>
      <c r="D56" s="135"/>
      <c r="E56" s="21" t="s">
        <v>35</v>
      </c>
    </row>
    <row r="57" spans="2:5" ht="48" customHeight="1" x14ac:dyDescent="0.2">
      <c r="B57" s="21" t="s">
        <v>36</v>
      </c>
      <c r="C57" s="135" t="s">
        <v>37</v>
      </c>
      <c r="D57" s="135"/>
      <c r="E57" s="21" t="s">
        <v>1134</v>
      </c>
    </row>
    <row r="58" spans="2:5" ht="30" customHeight="1" x14ac:dyDescent="0.2">
      <c r="B58" s="21" t="s">
        <v>38</v>
      </c>
      <c r="C58" s="135" t="s">
        <v>39</v>
      </c>
      <c r="D58" s="135"/>
      <c r="E58" s="21"/>
    </row>
    <row r="59" spans="2:5" ht="31.5" customHeight="1" x14ac:dyDescent="0.2">
      <c r="B59" s="142" t="s">
        <v>40</v>
      </c>
      <c r="C59" s="142"/>
      <c r="D59" s="142"/>
      <c r="E59" s="142"/>
    </row>
    <row r="60" spans="2:5" ht="6.75" customHeight="1" x14ac:dyDescent="0.2"/>
    <row r="61" spans="2:5" x14ac:dyDescent="0.2">
      <c r="B61" s="34" t="s">
        <v>41</v>
      </c>
    </row>
    <row r="62" spans="2:5" ht="30.95" customHeight="1" x14ac:dyDescent="0.2">
      <c r="B62" s="141" t="s">
        <v>42</v>
      </c>
      <c r="C62" s="141"/>
      <c r="D62" s="141" t="s">
        <v>29</v>
      </c>
      <c r="E62" s="141"/>
    </row>
    <row r="63" spans="2:5" x14ac:dyDescent="0.2">
      <c r="B63" s="135" t="s">
        <v>43</v>
      </c>
      <c r="C63" s="135"/>
      <c r="D63" s="135" t="s">
        <v>44</v>
      </c>
      <c r="E63" s="135"/>
    </row>
    <row r="64" spans="2:5" x14ac:dyDescent="0.2">
      <c r="B64" s="135" t="s">
        <v>31</v>
      </c>
      <c r="C64" s="135"/>
      <c r="D64" s="135" t="s">
        <v>32</v>
      </c>
      <c r="E64" s="135"/>
    </row>
    <row r="65" spans="2:5" x14ac:dyDescent="0.2">
      <c r="B65" s="135" t="s">
        <v>45</v>
      </c>
      <c r="C65" s="135"/>
      <c r="D65" s="135" t="s">
        <v>46</v>
      </c>
      <c r="E65" s="135"/>
    </row>
    <row r="66" spans="2:5" x14ac:dyDescent="0.2">
      <c r="B66" s="135" t="s">
        <v>47</v>
      </c>
      <c r="C66" s="135"/>
      <c r="D66" s="135" t="s">
        <v>48</v>
      </c>
      <c r="E66" s="135"/>
    </row>
    <row r="67" spans="2:5" x14ac:dyDescent="0.2">
      <c r="B67" s="135" t="s">
        <v>49</v>
      </c>
      <c r="C67" s="135"/>
      <c r="D67" s="135" t="s">
        <v>50</v>
      </c>
      <c r="E67" s="135"/>
    </row>
    <row r="68" spans="2:5" x14ac:dyDescent="0.2">
      <c r="B68" s="135" t="s">
        <v>51</v>
      </c>
      <c r="C68" s="135"/>
      <c r="D68" s="135" t="s">
        <v>52</v>
      </c>
      <c r="E68" s="135"/>
    </row>
    <row r="69" spans="2:5" ht="32.25" customHeight="1" x14ac:dyDescent="0.2">
      <c r="B69" s="140" t="s">
        <v>1223</v>
      </c>
      <c r="C69" s="140"/>
      <c r="D69" s="140"/>
      <c r="E69" s="140"/>
    </row>
    <row r="70" spans="2:5" ht="5.25" customHeight="1" x14ac:dyDescent="0.2"/>
    <row r="71" spans="2:5" ht="15" x14ac:dyDescent="0.25">
      <c r="B71" s="16" t="s">
        <v>53</v>
      </c>
    </row>
    <row r="72" spans="2:5" ht="15" x14ac:dyDescent="0.2">
      <c r="B72" s="139" t="s">
        <v>54</v>
      </c>
      <c r="C72" s="139"/>
      <c r="D72" s="139" t="s">
        <v>55</v>
      </c>
      <c r="E72" s="139"/>
    </row>
    <row r="73" spans="2:5" x14ac:dyDescent="0.2">
      <c r="B73" s="135" t="s">
        <v>56</v>
      </c>
      <c r="C73" s="135"/>
      <c r="D73" s="135" t="s">
        <v>57</v>
      </c>
      <c r="E73" s="135"/>
    </row>
    <row r="74" spans="2:5" x14ac:dyDescent="0.2">
      <c r="B74" s="135" t="s">
        <v>58</v>
      </c>
      <c r="C74" s="135"/>
      <c r="D74" s="135" t="s">
        <v>59</v>
      </c>
      <c r="E74" s="135"/>
    </row>
    <row r="75" spans="2:5" ht="32.25" customHeight="1" x14ac:dyDescent="0.2">
      <c r="B75" s="135" t="s">
        <v>60</v>
      </c>
      <c r="C75" s="135"/>
      <c r="D75" s="135" t="s">
        <v>61</v>
      </c>
      <c r="E75" s="135"/>
    </row>
    <row r="76" spans="2:5" x14ac:dyDescent="0.2">
      <c r="B76" s="135" t="s">
        <v>62</v>
      </c>
      <c r="C76" s="135"/>
      <c r="D76" s="135" t="s">
        <v>63</v>
      </c>
      <c r="E76" s="135"/>
    </row>
    <row r="77" spans="2:5" x14ac:dyDescent="0.2">
      <c r="B77" s="135" t="s">
        <v>38</v>
      </c>
      <c r="C77" s="137"/>
      <c r="D77" s="135" t="s">
        <v>64</v>
      </c>
      <c r="E77" s="135"/>
    </row>
    <row r="78" spans="2:5" x14ac:dyDescent="0.2">
      <c r="B78" s="35" t="s">
        <v>1112</v>
      </c>
      <c r="C78" s="36"/>
      <c r="D78" s="14" t="s">
        <v>1131</v>
      </c>
    </row>
    <row r="79" spans="2:5" x14ac:dyDescent="0.2">
      <c r="B79" s="135" t="s">
        <v>65</v>
      </c>
      <c r="C79" s="138"/>
      <c r="D79" s="135" t="s">
        <v>66</v>
      </c>
      <c r="E79" s="135"/>
    </row>
    <row r="80" spans="2:5" x14ac:dyDescent="0.2">
      <c r="B80" s="135" t="s">
        <v>67</v>
      </c>
      <c r="C80" s="135"/>
      <c r="D80" s="135" t="s">
        <v>68</v>
      </c>
      <c r="E80" s="135"/>
    </row>
    <row r="81" spans="2:6" x14ac:dyDescent="0.2">
      <c r="B81" s="131" t="s">
        <v>69</v>
      </c>
      <c r="C81" s="132"/>
      <c r="D81" s="37" t="s">
        <v>1130</v>
      </c>
      <c r="E81" s="38"/>
    </row>
    <row r="82" spans="2:6" x14ac:dyDescent="0.2">
      <c r="B82" s="135" t="s">
        <v>70</v>
      </c>
      <c r="C82" s="135"/>
      <c r="D82" s="135" t="s">
        <v>71</v>
      </c>
      <c r="E82" s="135"/>
    </row>
    <row r="84" spans="2:6" ht="15" x14ac:dyDescent="0.25">
      <c r="B84" s="16" t="s">
        <v>1111</v>
      </c>
      <c r="C84" s="16"/>
      <c r="D84" s="16"/>
    </row>
    <row r="85" spans="2:6" ht="15" x14ac:dyDescent="0.25">
      <c r="B85" s="14" t="s">
        <v>1110</v>
      </c>
      <c r="C85" s="16"/>
      <c r="D85" s="16"/>
    </row>
    <row r="86" spans="2:6" s="32" customFormat="1" ht="60" x14ac:dyDescent="0.25">
      <c r="B86" s="133" t="s">
        <v>72</v>
      </c>
      <c r="C86" s="134"/>
      <c r="D86" s="133" t="s">
        <v>73</v>
      </c>
      <c r="E86" s="134"/>
      <c r="F86" s="39" t="s">
        <v>1146</v>
      </c>
    </row>
    <row r="87" spans="2:6" s="32" customFormat="1" ht="76.5" customHeight="1" x14ac:dyDescent="0.2">
      <c r="B87" s="127" t="s">
        <v>76</v>
      </c>
      <c r="C87" s="128"/>
      <c r="D87" s="122" t="s">
        <v>77</v>
      </c>
      <c r="E87" s="124"/>
      <c r="F87" s="40">
        <f>COUNTIF('3. Cancer Prop. TRVs '!$O$6:$O$225,'1. Information'!$B87)+COUNTIF('4. Chronic Noncancer Prop. TRVs'!$O$6:$O$260,'1. Information'!$B87)+COUNTIF('5. Acute Noncancer Prop. TRVs '!$O$6:$O$155,'1. Information'!$B87)</f>
        <v>77</v>
      </c>
    </row>
    <row r="88" spans="2:6" s="32" customFormat="1" ht="77.25" customHeight="1" x14ac:dyDescent="0.2">
      <c r="B88" s="127" t="s">
        <v>88</v>
      </c>
      <c r="C88" s="128"/>
      <c r="D88" s="122" t="s">
        <v>1224</v>
      </c>
      <c r="E88" s="124"/>
      <c r="F88" s="40">
        <f>COUNTIF('3. Cancer Prop. TRVs '!$O$6:$O$225,'1. Information'!$B88)+COUNTIF('4. Chronic Noncancer Prop. TRVs'!$O$6:$O$260,'1. Information'!$B88)+COUNTIF('5. Acute Noncancer Prop. TRVs '!$O$6:$O$155,'1. Information'!$B88)</f>
        <v>25</v>
      </c>
    </row>
    <row r="89" spans="2:6" s="32" customFormat="1" ht="47.25" customHeight="1" x14ac:dyDescent="0.2">
      <c r="B89" s="127" t="s">
        <v>74</v>
      </c>
      <c r="C89" s="128"/>
      <c r="D89" s="122" t="s">
        <v>75</v>
      </c>
      <c r="E89" s="124"/>
      <c r="F89" s="40">
        <f>COUNTIF('3. Cancer Prop. TRVs '!$O$6:$O$225,'1. Information'!$B89)+COUNTIF('4. Chronic Noncancer Prop. TRVs'!$O$6:$O$260,'1. Information'!$B89)+COUNTIF('5. Acute Noncancer Prop. TRVs '!$O$6:$O$155,'1. Information'!$B89)</f>
        <v>11</v>
      </c>
    </row>
    <row r="90" spans="2:6" s="32" customFormat="1" ht="30" customHeight="1" x14ac:dyDescent="0.2">
      <c r="B90" s="127" t="s">
        <v>78</v>
      </c>
      <c r="C90" s="128"/>
      <c r="D90" s="122" t="s">
        <v>79</v>
      </c>
      <c r="E90" s="124"/>
      <c r="F90" s="40">
        <f>COUNTIF('3. Cancer Prop. TRVs '!$O$6:$O$225,'1. Information'!$B90)+COUNTIF('4. Chronic Noncancer Prop. TRVs'!$O$6:$O$260,'1. Information'!$B90)+COUNTIF('5. Acute Noncancer Prop. TRVs '!$O$6:$O$155,'1. Information'!$B90)</f>
        <v>11</v>
      </c>
    </row>
    <row r="91" spans="2:6" s="32" customFormat="1" ht="29.25" customHeight="1" x14ac:dyDescent="0.2">
      <c r="B91" s="127" t="s">
        <v>84</v>
      </c>
      <c r="C91" s="128"/>
      <c r="D91" s="122" t="s">
        <v>85</v>
      </c>
      <c r="E91" s="124"/>
      <c r="F91" s="40">
        <f>COUNTIF('3. Cancer Prop. TRVs '!$O$6:$O$225,'1. Information'!$B91)+COUNTIF('4. Chronic Noncancer Prop. TRVs'!$O$6:$O$260,'1. Information'!$B91)+COUNTIF('5. Acute Noncancer Prop. TRVs '!$O$6:$O$155,'1. Information'!$B91)</f>
        <v>5</v>
      </c>
    </row>
    <row r="92" spans="2:6" s="32" customFormat="1" ht="29.25" customHeight="1" x14ac:dyDescent="0.2">
      <c r="B92" s="125" t="s">
        <v>87</v>
      </c>
      <c r="C92" s="126"/>
      <c r="D92" s="122" t="s">
        <v>1225</v>
      </c>
      <c r="E92" s="124"/>
      <c r="F92" s="40">
        <f>COUNTIF('3. Cancer Prop. TRVs '!$O$6:$O$225,'1. Information'!$B92)+COUNTIF('4. Chronic Noncancer Prop. TRVs'!$O$6:$O$260,'1. Information'!$B92)+COUNTIF('5. Acute Noncancer Prop. TRVs '!$O$6:$O$155,'1. Information'!$B92)</f>
        <v>2</v>
      </c>
    </row>
    <row r="93" spans="2:6" s="32" customFormat="1" ht="29.25" customHeight="1" x14ac:dyDescent="0.2">
      <c r="B93" s="127" t="s">
        <v>80</v>
      </c>
      <c r="C93" s="128"/>
      <c r="D93" s="122" t="s">
        <v>1108</v>
      </c>
      <c r="E93" s="124"/>
      <c r="F93" s="40">
        <f>COUNTIF('3. Cancer Prop. TRVs '!$O$6:$O$225,'1. Information'!$B93)+COUNTIF('4. Chronic Noncancer Prop. TRVs'!$O$6:$O$260,'1. Information'!$B93)+COUNTIF('5. Acute Noncancer Prop. TRVs '!$O$6:$O$155,'1. Information'!$B93)</f>
        <v>1</v>
      </c>
    </row>
    <row r="94" spans="2:6" s="32" customFormat="1" ht="61.5" customHeight="1" x14ac:dyDescent="0.2">
      <c r="B94" s="127" t="s">
        <v>81</v>
      </c>
      <c r="C94" s="128"/>
      <c r="D94" s="122" t="s">
        <v>82</v>
      </c>
      <c r="E94" s="124"/>
      <c r="F94" s="40">
        <f>COUNTIF('3. Cancer Prop. TRVs '!$O$6:$O$225,'1. Information'!$B94)+COUNTIF('4. Chronic Noncancer Prop. TRVs'!$O$6:$O$260,'1. Information'!$B94)+COUNTIF('5. Acute Noncancer Prop. TRVs '!$O$6:$O$155,'1. Information'!$B94)</f>
        <v>1</v>
      </c>
    </row>
    <row r="95" spans="2:6" s="32" customFormat="1" ht="29.25" customHeight="1" x14ac:dyDescent="0.2">
      <c r="B95" s="129" t="s">
        <v>83</v>
      </c>
      <c r="C95" s="130"/>
      <c r="D95" s="122" t="s">
        <v>1113</v>
      </c>
      <c r="E95" s="124"/>
      <c r="F95" s="40">
        <f>COUNTIF('3. Cancer Prop. TRVs '!$O$6:$O$225,'1. Information'!$B95)+COUNTIF('4. Chronic Noncancer Prop. TRVs'!$O$6:$O$260,'1. Information'!$B95)+COUNTIF('5. Acute Noncancer Prop. TRVs '!$O$6:$O$155,'1. Information'!$B95)</f>
        <v>1</v>
      </c>
    </row>
    <row r="96" spans="2:6" s="32" customFormat="1" ht="49.5" customHeight="1" x14ac:dyDescent="0.2">
      <c r="B96" s="129" t="s">
        <v>86</v>
      </c>
      <c r="C96" s="130"/>
      <c r="D96" s="122" t="s">
        <v>1109</v>
      </c>
      <c r="E96" s="124"/>
      <c r="F96" s="40">
        <f>COUNTIF('3. Cancer Prop. TRVs '!$O$6:$O$225,'1. Information'!$B96)+COUNTIF('4. Chronic Noncancer Prop. TRVs'!$O$6:$O$260,'1. Information'!$B96)+COUNTIF('5. Acute Noncancer Prop. TRVs '!$O$6:$O$155,'1. Information'!$B96)</f>
        <v>1</v>
      </c>
    </row>
    <row r="97" spans="2:6" s="32" customFormat="1" x14ac:dyDescent="0.2">
      <c r="B97" s="127" t="s">
        <v>89</v>
      </c>
      <c r="C97" s="128"/>
      <c r="D97" s="122" t="s">
        <v>1133</v>
      </c>
      <c r="E97" s="124"/>
      <c r="F97" s="40">
        <f>COUNTIF('3. Cancer Prop. TRVs '!$O$6:$O$225,'1. Information'!$B97)+COUNTIF('4. Chronic Noncancer Prop. TRVs'!$O$6:$O$260,'1. Information'!$B97)+COUNTIF('5. Acute Noncancer Prop. TRVs '!$O$6:$O$155,'1. Information'!$B97)</f>
        <v>1</v>
      </c>
    </row>
    <row r="98" spans="2:6" ht="23.1" customHeight="1" x14ac:dyDescent="0.2"/>
    <row r="99" spans="2:6" ht="15" x14ac:dyDescent="0.25">
      <c r="B99" s="16" t="s">
        <v>1144</v>
      </c>
    </row>
    <row r="100" spans="2:6" x14ac:dyDescent="0.2">
      <c r="B100" s="14" t="s">
        <v>1145</v>
      </c>
    </row>
  </sheetData>
  <mergeCells count="92">
    <mergeCell ref="B2:E2"/>
    <mergeCell ref="B51:E51"/>
    <mergeCell ref="A1:A4"/>
    <mergeCell ref="B7:E7"/>
    <mergeCell ref="B15:E15"/>
    <mergeCell ref="C35:E35"/>
    <mergeCell ref="C36:E36"/>
    <mergeCell ref="C37:E37"/>
    <mergeCell ref="C38:E38"/>
    <mergeCell ref="C39:E39"/>
    <mergeCell ref="C45:E45"/>
    <mergeCell ref="C40:E40"/>
    <mergeCell ref="C41:E41"/>
    <mergeCell ref="C42:E42"/>
    <mergeCell ref="C43:E43"/>
    <mergeCell ref="C44:E44"/>
    <mergeCell ref="B62:C62"/>
    <mergeCell ref="D62:E62"/>
    <mergeCell ref="B59:E59"/>
    <mergeCell ref="B25:E25"/>
    <mergeCell ref="B18:E18"/>
    <mergeCell ref="C54:D54"/>
    <mergeCell ref="C55:D55"/>
    <mergeCell ref="C56:D56"/>
    <mergeCell ref="C57:D57"/>
    <mergeCell ref="C58:D58"/>
    <mergeCell ref="C29:E29"/>
    <mergeCell ref="C30:E30"/>
    <mergeCell ref="C31:E31"/>
    <mergeCell ref="C32:E32"/>
    <mergeCell ref="C33:E33"/>
    <mergeCell ref="C34:E34"/>
    <mergeCell ref="B73:C73"/>
    <mergeCell ref="B74:C74"/>
    <mergeCell ref="B75:C75"/>
    <mergeCell ref="B76:C76"/>
    <mergeCell ref="D63:E63"/>
    <mergeCell ref="D64:E64"/>
    <mergeCell ref="D65:E65"/>
    <mergeCell ref="D66:E66"/>
    <mergeCell ref="D67:E67"/>
    <mergeCell ref="D68:E68"/>
    <mergeCell ref="B63:C63"/>
    <mergeCell ref="B64:C64"/>
    <mergeCell ref="B65:C65"/>
    <mergeCell ref="B66:C66"/>
    <mergeCell ref="B67:C67"/>
    <mergeCell ref="B68:C68"/>
    <mergeCell ref="D79:E79"/>
    <mergeCell ref="D80:E80"/>
    <mergeCell ref="D82:E82"/>
    <mergeCell ref="F1:H2"/>
    <mergeCell ref="B77:C77"/>
    <mergeCell ref="B79:C79"/>
    <mergeCell ref="B80:C80"/>
    <mergeCell ref="B82:C82"/>
    <mergeCell ref="D72:E72"/>
    <mergeCell ref="D73:E73"/>
    <mergeCell ref="D74:E74"/>
    <mergeCell ref="D75:E75"/>
    <mergeCell ref="D76:E76"/>
    <mergeCell ref="D77:E77"/>
    <mergeCell ref="B69:E69"/>
    <mergeCell ref="B72:C72"/>
    <mergeCell ref="B86:C86"/>
    <mergeCell ref="D86:E86"/>
    <mergeCell ref="B87:C87"/>
    <mergeCell ref="D87:E87"/>
    <mergeCell ref="D88:E88"/>
    <mergeCell ref="B88:C88"/>
    <mergeCell ref="D89:E89"/>
    <mergeCell ref="D90:E90"/>
    <mergeCell ref="D93:E93"/>
    <mergeCell ref="B93:C93"/>
    <mergeCell ref="B90:C90"/>
    <mergeCell ref="B89:C89"/>
    <mergeCell ref="B9:E9"/>
    <mergeCell ref="C46:E46"/>
    <mergeCell ref="C47:E47"/>
    <mergeCell ref="D97:E97"/>
    <mergeCell ref="B92:C92"/>
    <mergeCell ref="D94:E94"/>
    <mergeCell ref="D95:E95"/>
    <mergeCell ref="D91:E91"/>
    <mergeCell ref="D96:E96"/>
    <mergeCell ref="D92:E92"/>
    <mergeCell ref="B97:C97"/>
    <mergeCell ref="B96:C96"/>
    <mergeCell ref="B91:C91"/>
    <mergeCell ref="B95:C95"/>
    <mergeCell ref="B94:C94"/>
    <mergeCell ref="B81:C81"/>
  </mergeCells>
  <hyperlinks>
    <hyperlink ref="B11" r:id="rId1" xr:uid="{455B5210-7531-47E6-B9C0-2CBF48AF247B}"/>
    <hyperlink ref="B12" r:id="rId2" xr:uid="{75AF6DD3-B733-4C1B-AF47-184C74CCB335}"/>
    <hyperlink ref="B13" r:id="rId3" xr:uid="{5DA9CB62-2FFB-4BE8-8689-37F1AC9CFBDE}"/>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1AAD3-7E84-47BF-8C79-85B276167C32}">
  <sheetPr codeName="Sheet2">
    <tabColor theme="0" tint="-0.499984740745262"/>
  </sheetPr>
  <dimension ref="A2:AG382"/>
  <sheetViews>
    <sheetView topLeftCell="C1" zoomScale="115" zoomScaleNormal="115" workbookViewId="0">
      <pane ySplit="5" topLeftCell="A6" activePane="bottomLeft" state="frozen"/>
      <selection pane="bottomLeft" activeCell="D17" sqref="D17"/>
    </sheetView>
  </sheetViews>
  <sheetFormatPr defaultColWidth="9.140625" defaultRowHeight="14.25" x14ac:dyDescent="0.2"/>
  <cols>
    <col min="1" max="2" width="10.140625" style="14" hidden="1" customWidth="1"/>
    <col min="3" max="3" width="10.140625" style="14" customWidth="1"/>
    <col min="4" max="4" width="67.85546875" style="14" customWidth="1"/>
    <col min="5" max="5" width="20.7109375" style="14" bestFit="1" customWidth="1"/>
    <col min="6" max="6" width="10.28515625" style="42" bestFit="1" customWidth="1"/>
    <col min="7" max="7" width="12.42578125" style="14" customWidth="1"/>
    <col min="8" max="8" width="11.42578125" style="14" customWidth="1"/>
    <col min="9" max="9" width="13.28515625" style="14" customWidth="1"/>
    <col min="10" max="10" width="13.5703125" style="14" customWidth="1"/>
    <col min="11" max="11" width="8.85546875" style="14" customWidth="1"/>
    <col min="12" max="12" width="12.5703125" style="14" customWidth="1"/>
    <col min="13" max="13" width="10.28515625" style="14" hidden="1" customWidth="1"/>
    <col min="14" max="14" width="11.140625" style="14" customWidth="1"/>
    <col min="15" max="15" width="9.28515625" style="14" customWidth="1"/>
    <col min="16" max="16" width="12.42578125" style="14" customWidth="1"/>
    <col min="17" max="17" width="12.5703125" style="14" customWidth="1"/>
    <col min="18" max="18" width="8" style="14" customWidth="1"/>
    <col min="19" max="19" width="12.5703125" style="14" customWidth="1"/>
    <col min="20" max="20" width="10.28515625" style="14" hidden="1" customWidth="1"/>
    <col min="21" max="21" width="14" style="14" bestFit="1" customWidth="1"/>
    <col min="22" max="22" width="9.85546875" style="14" customWidth="1"/>
    <col min="23" max="23" width="12.85546875" style="14" customWidth="1"/>
    <col min="24" max="24" width="14" style="14" customWidth="1"/>
    <col min="25" max="25" width="8.42578125" style="14" customWidth="1"/>
    <col min="26" max="26" width="13.85546875" style="14" customWidth="1"/>
    <col min="27" max="27" width="5.140625" style="14" hidden="1" customWidth="1"/>
    <col min="28" max="28" width="14" style="14" bestFit="1" customWidth="1"/>
    <col min="29" max="32" width="9.140625" style="14" hidden="1" customWidth="1"/>
    <col min="33" max="33" width="16.85546875" style="14" bestFit="1" customWidth="1"/>
    <col min="34" max="16384" width="9.140625" style="14"/>
  </cols>
  <sheetData>
    <row r="2" spans="1:33" ht="25.5" x14ac:dyDescent="0.35">
      <c r="C2" s="41" t="s">
        <v>102</v>
      </c>
    </row>
    <row r="4" spans="1:33" ht="15" x14ac:dyDescent="0.25">
      <c r="A4" s="151" t="s">
        <v>103</v>
      </c>
      <c r="B4" s="152" t="s">
        <v>1152</v>
      </c>
      <c r="C4" s="152" t="s">
        <v>1165</v>
      </c>
      <c r="D4" s="152" t="s">
        <v>1166</v>
      </c>
      <c r="E4" s="150" t="s">
        <v>104</v>
      </c>
      <c r="F4" s="159" t="s">
        <v>105</v>
      </c>
      <c r="G4" s="150" t="s">
        <v>106</v>
      </c>
      <c r="H4" s="156" t="s">
        <v>107</v>
      </c>
      <c r="I4" s="156"/>
      <c r="J4" s="156"/>
      <c r="K4" s="156"/>
      <c r="L4" s="156"/>
      <c r="M4" s="156"/>
      <c r="N4" s="156"/>
      <c r="O4" s="157" t="s">
        <v>108</v>
      </c>
      <c r="P4" s="157"/>
      <c r="Q4" s="157"/>
      <c r="R4" s="157"/>
      <c r="S4" s="157"/>
      <c r="T4" s="157"/>
      <c r="U4" s="157"/>
      <c r="V4" s="158" t="s">
        <v>109</v>
      </c>
      <c r="W4" s="158"/>
      <c r="X4" s="158"/>
      <c r="Y4" s="158"/>
      <c r="Z4" s="158"/>
      <c r="AA4" s="158"/>
      <c r="AB4" s="158"/>
      <c r="AC4" s="154" t="s">
        <v>110</v>
      </c>
      <c r="AD4" s="153" t="s">
        <v>1139</v>
      </c>
      <c r="AE4" s="153" t="s">
        <v>1137</v>
      </c>
      <c r="AF4" s="153" t="s">
        <v>1138</v>
      </c>
      <c r="AG4" s="149" t="s">
        <v>1171</v>
      </c>
    </row>
    <row r="5" spans="1:33" ht="75" x14ac:dyDescent="0.25">
      <c r="A5" s="151"/>
      <c r="B5" s="152"/>
      <c r="C5" s="152"/>
      <c r="D5" s="152"/>
      <c r="E5" s="150"/>
      <c r="F5" s="160"/>
      <c r="G5" s="150"/>
      <c r="H5" s="43" t="s">
        <v>1239</v>
      </c>
      <c r="I5" s="43" t="s">
        <v>111</v>
      </c>
      <c r="J5" s="43" t="s">
        <v>112</v>
      </c>
      <c r="K5" s="44" t="s">
        <v>1240</v>
      </c>
      <c r="L5" s="43" t="s">
        <v>113</v>
      </c>
      <c r="M5" s="43" t="s">
        <v>114</v>
      </c>
      <c r="N5" s="43" t="s">
        <v>115</v>
      </c>
      <c r="O5" s="45" t="s">
        <v>1239</v>
      </c>
      <c r="P5" s="45" t="s">
        <v>111</v>
      </c>
      <c r="Q5" s="45" t="s">
        <v>112</v>
      </c>
      <c r="R5" s="45" t="s">
        <v>1241</v>
      </c>
      <c r="S5" s="45" t="s">
        <v>113</v>
      </c>
      <c r="T5" s="45" t="s">
        <v>114</v>
      </c>
      <c r="U5" s="45" t="s">
        <v>115</v>
      </c>
      <c r="V5" s="46" t="s">
        <v>1239</v>
      </c>
      <c r="W5" s="46" t="s">
        <v>111</v>
      </c>
      <c r="X5" s="46" t="s">
        <v>112</v>
      </c>
      <c r="Y5" s="46" t="s">
        <v>1241</v>
      </c>
      <c r="Z5" s="46" t="s">
        <v>113</v>
      </c>
      <c r="AA5" s="46" t="s">
        <v>114</v>
      </c>
      <c r="AB5" s="46" t="s">
        <v>115</v>
      </c>
      <c r="AC5" s="155"/>
      <c r="AD5" s="153"/>
      <c r="AE5" s="153" t="s">
        <v>116</v>
      </c>
      <c r="AF5" s="153" t="s">
        <v>117</v>
      </c>
      <c r="AG5" s="149"/>
    </row>
    <row r="6" spans="1:33" x14ac:dyDescent="0.2">
      <c r="A6" s="47">
        <v>1</v>
      </c>
      <c r="B6" s="48">
        <v>1</v>
      </c>
      <c r="C6" s="48" t="s">
        <v>118</v>
      </c>
      <c r="D6" s="48" t="s">
        <v>119</v>
      </c>
      <c r="E6" s="47"/>
      <c r="F6" s="49"/>
      <c r="G6" s="48" t="s">
        <v>120</v>
      </c>
      <c r="H6" s="47">
        <v>0.37</v>
      </c>
      <c r="I6" s="47" t="s">
        <v>49</v>
      </c>
      <c r="J6" s="47" t="s">
        <v>121</v>
      </c>
      <c r="K6" s="47">
        <v>0.45</v>
      </c>
      <c r="L6" s="47" t="s">
        <v>122</v>
      </c>
      <c r="M6" s="50">
        <f t="shared" ref="M6:M69" si="0">IF(H6="--","--",(H6-K6)/K6)</f>
        <v>-0.17777777777777781</v>
      </c>
      <c r="N6" s="47" t="s">
        <v>123</v>
      </c>
      <c r="O6" s="47">
        <v>140</v>
      </c>
      <c r="P6" s="47" t="s">
        <v>49</v>
      </c>
      <c r="Q6" s="47" t="s">
        <v>121</v>
      </c>
      <c r="R6" s="47">
        <v>140</v>
      </c>
      <c r="S6" s="47" t="s">
        <v>49</v>
      </c>
      <c r="T6" s="50">
        <f t="shared" ref="T6:T69" si="1">IF(O6="--","--",(O6-R6)/R6)</f>
        <v>0</v>
      </c>
      <c r="U6" s="47" t="str">
        <f t="shared" ref="U6:U41" si="2">IF(ISERROR(T6),"New TRV",IF(T6=0,"No Change",IF(T6="--","No TRV","Yes ("&amp;ROUND(T6*100,0)&amp;"%)")))</f>
        <v>No Change</v>
      </c>
      <c r="V6" s="47">
        <v>470</v>
      </c>
      <c r="W6" s="47" t="s">
        <v>49</v>
      </c>
      <c r="X6" s="47" t="s">
        <v>120</v>
      </c>
      <c r="Y6" s="47">
        <v>470</v>
      </c>
      <c r="Z6" s="47" t="s">
        <v>49</v>
      </c>
      <c r="AA6" s="50">
        <f t="shared" ref="AA6:AA69" si="3">IF(V6="--","--",(V6-Y6)/Y6)</f>
        <v>0</v>
      </c>
      <c r="AB6" s="47" t="str">
        <f t="shared" ref="AB6:AB69" si="4">IF(ISERROR(AA6),"New TRV",IF(AA6=0,"No Change",IF(AA6="--","No TRV","Yes ("&amp;ROUND(AA6*100,0)&amp;"%)")))</f>
        <v>No Change</v>
      </c>
      <c r="AC6" s="51" t="str">
        <f t="shared" ref="AC6:AC69" si="5">IF(OR(I6="DEQ",P6="DEQ",W6="DEQ"),"Yes","No")</f>
        <v>No</v>
      </c>
      <c r="AD6" s="47" t="str">
        <f t="shared" ref="AD6:AD69" si="6">IF(OR(LEFT(N6,3)="Yes",LEFT(U6,3)="Yes",LEFT(AB6,3)="Yes"),"Change","New or No Change")</f>
        <v>Change</v>
      </c>
      <c r="AE6" s="47" t="str">
        <f t="shared" ref="AE6:AE69" si="7">IF(OR(N6="New TRV", U6="New TRV",AB6="New TRV"),"A new","No New")</f>
        <v>No New</v>
      </c>
      <c r="AF6" s="47" t="str">
        <f t="shared" ref="AF6:AF69" si="8">IF(OR(K6&lt;&gt;"--",R6&lt;&gt;"--",Y6&lt;&gt;"--"),"Yes","No")</f>
        <v>Yes</v>
      </c>
      <c r="AG6" s="52">
        <v>45672</v>
      </c>
    </row>
    <row r="7" spans="1:33" x14ac:dyDescent="0.2">
      <c r="A7" s="47">
        <v>2</v>
      </c>
      <c r="B7" s="48">
        <v>2</v>
      </c>
      <c r="C7" s="48" t="s">
        <v>124</v>
      </c>
      <c r="D7" s="48" t="s">
        <v>125</v>
      </c>
      <c r="E7" s="47"/>
      <c r="F7" s="49"/>
      <c r="G7" s="48" t="s">
        <v>120</v>
      </c>
      <c r="H7" s="47">
        <v>0.05</v>
      </c>
      <c r="I7" s="47" t="s">
        <v>49</v>
      </c>
      <c r="J7" s="47" t="s">
        <v>120</v>
      </c>
      <c r="K7" s="47">
        <v>0.05</v>
      </c>
      <c r="L7" s="47" t="s">
        <v>49</v>
      </c>
      <c r="M7" s="50">
        <f t="shared" si="0"/>
        <v>0</v>
      </c>
      <c r="N7" s="47" t="str">
        <f t="shared" ref="N7:N70" si="9">IF(ISERROR(M7),"New TRV",IF(M7=0,"No Change",IF(M7="--","No TRV","Yes ("&amp;ROUND(M7*100,0)&amp;"%)")))</f>
        <v>No Change</v>
      </c>
      <c r="O7" s="47" t="s">
        <v>126</v>
      </c>
      <c r="P7" s="47" t="s">
        <v>126</v>
      </c>
      <c r="Q7" s="53" t="s">
        <v>126</v>
      </c>
      <c r="R7" s="47" t="s">
        <v>126</v>
      </c>
      <c r="S7" s="47" t="s">
        <v>126</v>
      </c>
      <c r="T7" s="50" t="str">
        <f t="shared" si="1"/>
        <v>--</v>
      </c>
      <c r="U7" s="47" t="str">
        <f t="shared" si="2"/>
        <v>No TRV</v>
      </c>
      <c r="V7" s="47" t="s">
        <v>126</v>
      </c>
      <c r="W7" s="47" t="s">
        <v>126</v>
      </c>
      <c r="X7" s="53" t="s">
        <v>126</v>
      </c>
      <c r="Y7" s="47" t="s">
        <v>126</v>
      </c>
      <c r="Z7" s="47" t="s">
        <v>126</v>
      </c>
      <c r="AA7" s="50" t="str">
        <f t="shared" si="3"/>
        <v>--</v>
      </c>
      <c r="AB7" s="47" t="str">
        <f t="shared" si="4"/>
        <v>No TRV</v>
      </c>
      <c r="AC7" s="51" t="str">
        <f t="shared" si="5"/>
        <v>No</v>
      </c>
      <c r="AD7" s="47" t="str">
        <f t="shared" si="6"/>
        <v>New or No Change</v>
      </c>
      <c r="AE7" s="47" t="str">
        <f t="shared" si="7"/>
        <v>No New</v>
      </c>
      <c r="AF7" s="47" t="str">
        <f t="shared" si="8"/>
        <v>Yes</v>
      </c>
      <c r="AG7" s="52">
        <v>45672</v>
      </c>
    </row>
    <row r="8" spans="1:33" x14ac:dyDescent="0.2">
      <c r="A8" s="47">
        <v>3</v>
      </c>
      <c r="B8" s="48">
        <v>634</v>
      </c>
      <c r="C8" s="48" t="s">
        <v>127</v>
      </c>
      <c r="D8" s="48" t="s">
        <v>128</v>
      </c>
      <c r="E8" s="47"/>
      <c r="F8" s="49"/>
      <c r="G8" s="48" t="s">
        <v>121</v>
      </c>
      <c r="H8" s="47" t="s">
        <v>126</v>
      </c>
      <c r="I8" s="47" t="s">
        <v>126</v>
      </c>
      <c r="J8" s="53" t="s">
        <v>126</v>
      </c>
      <c r="K8" s="47" t="s">
        <v>126</v>
      </c>
      <c r="L8" s="47" t="s">
        <v>126</v>
      </c>
      <c r="M8" s="50" t="str">
        <f t="shared" si="0"/>
        <v>--</v>
      </c>
      <c r="N8" s="47" t="str">
        <f t="shared" si="9"/>
        <v>No TRV</v>
      </c>
      <c r="O8" s="47">
        <v>3200</v>
      </c>
      <c r="P8" s="47" t="s">
        <v>38</v>
      </c>
      <c r="Q8" s="47" t="s">
        <v>120</v>
      </c>
      <c r="R8" s="47">
        <v>31000</v>
      </c>
      <c r="S8" s="47" t="s">
        <v>31</v>
      </c>
      <c r="T8" s="50">
        <f t="shared" si="1"/>
        <v>-0.89677419354838706</v>
      </c>
      <c r="U8" s="47" t="str">
        <f t="shared" si="2"/>
        <v>Yes (-90%)</v>
      </c>
      <c r="V8" s="47">
        <v>19000</v>
      </c>
      <c r="W8" s="47" t="s">
        <v>31</v>
      </c>
      <c r="X8" s="47" t="s">
        <v>120</v>
      </c>
      <c r="Y8" s="47">
        <v>62000</v>
      </c>
      <c r="Z8" s="47" t="s">
        <v>129</v>
      </c>
      <c r="AA8" s="50">
        <f t="shared" si="3"/>
        <v>-0.69354838709677424</v>
      </c>
      <c r="AB8" s="47" t="str">
        <f t="shared" si="4"/>
        <v>Yes (-69%)</v>
      </c>
      <c r="AC8" s="51" t="str">
        <f t="shared" si="5"/>
        <v>Yes</v>
      </c>
      <c r="AD8" s="47" t="str">
        <f t="shared" si="6"/>
        <v>Change</v>
      </c>
      <c r="AE8" s="47" t="str">
        <f t="shared" si="7"/>
        <v>No New</v>
      </c>
      <c r="AF8" s="47" t="str">
        <f t="shared" si="8"/>
        <v>Yes</v>
      </c>
      <c r="AG8" s="52">
        <v>45859</v>
      </c>
    </row>
    <row r="9" spans="1:33" x14ac:dyDescent="0.2">
      <c r="A9" s="47">
        <v>4</v>
      </c>
      <c r="B9" s="48">
        <v>3</v>
      </c>
      <c r="C9" s="48" t="s">
        <v>130</v>
      </c>
      <c r="D9" s="48" t="s">
        <v>131</v>
      </c>
      <c r="E9" s="47"/>
      <c r="F9" s="49"/>
      <c r="G9" s="48" t="s">
        <v>120</v>
      </c>
      <c r="H9" s="47" t="s">
        <v>126</v>
      </c>
      <c r="I9" s="47" t="s">
        <v>126</v>
      </c>
      <c r="J9" s="53" t="s">
        <v>126</v>
      </c>
      <c r="K9" s="47" t="s">
        <v>126</v>
      </c>
      <c r="L9" s="47" t="s">
        <v>126</v>
      </c>
      <c r="M9" s="50" t="str">
        <f t="shared" si="0"/>
        <v>--</v>
      </c>
      <c r="N9" s="47" t="str">
        <f t="shared" si="9"/>
        <v>No TRV</v>
      </c>
      <c r="O9" s="47">
        <v>60</v>
      </c>
      <c r="P9" s="47" t="s">
        <v>45</v>
      </c>
      <c r="Q9" s="47" t="s">
        <v>120</v>
      </c>
      <c r="R9" s="47">
        <v>60</v>
      </c>
      <c r="S9" s="47" t="s">
        <v>45</v>
      </c>
      <c r="T9" s="50">
        <f t="shared" si="1"/>
        <v>0</v>
      </c>
      <c r="U9" s="47" t="str">
        <f t="shared" si="2"/>
        <v>No Change</v>
      </c>
      <c r="V9" s="47" t="s">
        <v>126</v>
      </c>
      <c r="W9" s="47" t="s">
        <v>126</v>
      </c>
      <c r="X9" s="53" t="s">
        <v>126</v>
      </c>
      <c r="Y9" s="47" t="s">
        <v>126</v>
      </c>
      <c r="Z9" s="47" t="s">
        <v>126</v>
      </c>
      <c r="AA9" s="50" t="str">
        <f t="shared" si="3"/>
        <v>--</v>
      </c>
      <c r="AB9" s="47" t="str">
        <f t="shared" si="4"/>
        <v>No TRV</v>
      </c>
      <c r="AC9" s="51" t="str">
        <f t="shared" si="5"/>
        <v>No</v>
      </c>
      <c r="AD9" s="47" t="str">
        <f t="shared" si="6"/>
        <v>New or No Change</v>
      </c>
      <c r="AE9" s="47" t="str">
        <f t="shared" si="7"/>
        <v>No New</v>
      </c>
      <c r="AF9" s="47" t="str">
        <f t="shared" si="8"/>
        <v>Yes</v>
      </c>
      <c r="AG9" s="52">
        <v>45672</v>
      </c>
    </row>
    <row r="10" spans="1:33" x14ac:dyDescent="0.2">
      <c r="A10" s="47">
        <v>6</v>
      </c>
      <c r="B10" s="48">
        <v>5</v>
      </c>
      <c r="C10" s="48" t="s">
        <v>132</v>
      </c>
      <c r="D10" s="48" t="s">
        <v>133</v>
      </c>
      <c r="E10" s="47"/>
      <c r="F10" s="49"/>
      <c r="G10" s="48" t="s">
        <v>121</v>
      </c>
      <c r="H10" s="47" t="s">
        <v>126</v>
      </c>
      <c r="I10" s="47" t="s">
        <v>126</v>
      </c>
      <c r="J10" s="53" t="s">
        <v>126</v>
      </c>
      <c r="K10" s="47" t="s">
        <v>126</v>
      </c>
      <c r="L10" s="47" t="s">
        <v>126</v>
      </c>
      <c r="M10" s="50" t="str">
        <f t="shared" si="0"/>
        <v>--</v>
      </c>
      <c r="N10" s="47" t="str">
        <f t="shared" si="9"/>
        <v>No TRV</v>
      </c>
      <c r="O10" s="47">
        <v>0.9</v>
      </c>
      <c r="P10" s="47" t="s">
        <v>31</v>
      </c>
      <c r="Q10" s="47" t="s">
        <v>121</v>
      </c>
      <c r="R10" s="47">
        <v>0.35</v>
      </c>
      <c r="S10" s="47" t="s">
        <v>122</v>
      </c>
      <c r="T10" s="50">
        <f t="shared" si="1"/>
        <v>1.5714285714285716</v>
      </c>
      <c r="U10" s="47" t="str">
        <f t="shared" si="2"/>
        <v>Yes (157%)</v>
      </c>
      <c r="V10" s="47">
        <v>2.5</v>
      </c>
      <c r="W10" s="47" t="s">
        <v>49</v>
      </c>
      <c r="X10" s="47" t="s">
        <v>121</v>
      </c>
      <c r="Y10" s="47">
        <v>6.9</v>
      </c>
      <c r="Z10" s="47" t="s">
        <v>31</v>
      </c>
      <c r="AA10" s="50">
        <f t="shared" si="3"/>
        <v>-0.63768115942028991</v>
      </c>
      <c r="AB10" s="47" t="str">
        <f t="shared" si="4"/>
        <v>Yes (-64%)</v>
      </c>
      <c r="AC10" s="51" t="str">
        <f t="shared" si="5"/>
        <v>No</v>
      </c>
      <c r="AD10" s="47" t="str">
        <f t="shared" si="6"/>
        <v>Change</v>
      </c>
      <c r="AE10" s="47" t="str">
        <f t="shared" si="7"/>
        <v>No New</v>
      </c>
      <c r="AF10" s="47" t="str">
        <f t="shared" si="8"/>
        <v>Yes</v>
      </c>
      <c r="AG10" s="52">
        <v>45859</v>
      </c>
    </row>
    <row r="11" spans="1:33" x14ac:dyDescent="0.2">
      <c r="A11" s="47">
        <v>7</v>
      </c>
      <c r="B11" s="48">
        <v>6</v>
      </c>
      <c r="C11" s="48" t="s">
        <v>134</v>
      </c>
      <c r="D11" s="48" t="s">
        <v>135</v>
      </c>
      <c r="E11" s="47"/>
      <c r="F11" s="49">
        <v>13</v>
      </c>
      <c r="G11" s="48" t="s">
        <v>120</v>
      </c>
      <c r="H11" s="47">
        <v>0.01</v>
      </c>
      <c r="I11" s="47" t="s">
        <v>45</v>
      </c>
      <c r="J11" s="47" t="s">
        <v>121</v>
      </c>
      <c r="K11" s="47">
        <v>0.01</v>
      </c>
      <c r="L11" s="47" t="s">
        <v>45</v>
      </c>
      <c r="M11" s="50">
        <f t="shared" si="0"/>
        <v>0</v>
      </c>
      <c r="N11" s="47" t="str">
        <f t="shared" si="9"/>
        <v>No Change</v>
      </c>
      <c r="O11" s="47">
        <v>6</v>
      </c>
      <c r="P11" s="47" t="s">
        <v>45</v>
      </c>
      <c r="Q11" s="47" t="s">
        <v>120</v>
      </c>
      <c r="R11" s="47">
        <v>6</v>
      </c>
      <c r="S11" s="47" t="s">
        <v>45</v>
      </c>
      <c r="T11" s="50">
        <f t="shared" si="1"/>
        <v>0</v>
      </c>
      <c r="U11" s="47" t="str">
        <f t="shared" si="2"/>
        <v>No Change</v>
      </c>
      <c r="V11" s="47" t="s">
        <v>126</v>
      </c>
      <c r="W11" s="47" t="s">
        <v>126</v>
      </c>
      <c r="X11" s="53" t="s">
        <v>126</v>
      </c>
      <c r="Y11" s="47" t="s">
        <v>126</v>
      </c>
      <c r="Z11" s="47" t="s">
        <v>126</v>
      </c>
      <c r="AA11" s="50" t="str">
        <f t="shared" si="3"/>
        <v>--</v>
      </c>
      <c r="AB11" s="47" t="str">
        <f t="shared" si="4"/>
        <v>No TRV</v>
      </c>
      <c r="AC11" s="51" t="str">
        <f t="shared" si="5"/>
        <v>No</v>
      </c>
      <c r="AD11" s="47" t="str">
        <f t="shared" si="6"/>
        <v>New or No Change</v>
      </c>
      <c r="AE11" s="47" t="str">
        <f t="shared" si="7"/>
        <v>No New</v>
      </c>
      <c r="AF11" s="47" t="str">
        <f t="shared" si="8"/>
        <v>Yes</v>
      </c>
      <c r="AG11" s="52">
        <v>45672</v>
      </c>
    </row>
    <row r="12" spans="1:33" x14ac:dyDescent="0.2">
      <c r="A12" s="47">
        <v>8</v>
      </c>
      <c r="B12" s="48">
        <v>7</v>
      </c>
      <c r="C12" s="48" t="s">
        <v>136</v>
      </c>
      <c r="D12" s="48" t="s">
        <v>137</v>
      </c>
      <c r="E12" s="47"/>
      <c r="F12" s="49"/>
      <c r="G12" s="48" t="s">
        <v>120</v>
      </c>
      <c r="H12" s="47" t="s">
        <v>126</v>
      </c>
      <c r="I12" s="47" t="s">
        <v>126</v>
      </c>
      <c r="J12" s="53" t="s">
        <v>126</v>
      </c>
      <c r="K12" s="47" t="s">
        <v>126</v>
      </c>
      <c r="L12" s="47" t="s">
        <v>126</v>
      </c>
      <c r="M12" s="50" t="str">
        <f t="shared" si="0"/>
        <v>--</v>
      </c>
      <c r="N12" s="47" t="str">
        <f t="shared" si="9"/>
        <v>No TRV</v>
      </c>
      <c r="O12" s="47">
        <v>0.2</v>
      </c>
      <c r="P12" s="47" t="s">
        <v>47</v>
      </c>
      <c r="Q12" s="47" t="s">
        <v>121</v>
      </c>
      <c r="R12" s="47">
        <v>1</v>
      </c>
      <c r="S12" s="47" t="s">
        <v>45</v>
      </c>
      <c r="T12" s="50">
        <f t="shared" si="1"/>
        <v>-0.8</v>
      </c>
      <c r="U12" s="47" t="str">
        <f t="shared" si="2"/>
        <v>Yes (-80%)</v>
      </c>
      <c r="V12" s="47">
        <v>590</v>
      </c>
      <c r="W12" s="47" t="s">
        <v>38</v>
      </c>
      <c r="X12" s="47" t="s">
        <v>121</v>
      </c>
      <c r="Y12" s="47">
        <v>6000</v>
      </c>
      <c r="Z12" s="47" t="s">
        <v>49</v>
      </c>
      <c r="AA12" s="50">
        <f t="shared" si="3"/>
        <v>-0.90166666666666662</v>
      </c>
      <c r="AB12" s="47" t="str">
        <f t="shared" si="4"/>
        <v>Yes (-90%)</v>
      </c>
      <c r="AC12" s="51" t="str">
        <f t="shared" si="5"/>
        <v>Yes</v>
      </c>
      <c r="AD12" s="47" t="str">
        <f t="shared" si="6"/>
        <v>Change</v>
      </c>
      <c r="AE12" s="47" t="str">
        <f t="shared" si="7"/>
        <v>No New</v>
      </c>
      <c r="AF12" s="47" t="str">
        <f t="shared" si="8"/>
        <v>Yes</v>
      </c>
      <c r="AG12" s="52">
        <v>45672</v>
      </c>
    </row>
    <row r="13" spans="1:33" x14ac:dyDescent="0.2">
      <c r="A13" s="47">
        <v>9</v>
      </c>
      <c r="B13" s="48">
        <v>8</v>
      </c>
      <c r="C13" s="48" t="s">
        <v>138</v>
      </c>
      <c r="D13" s="48" t="s">
        <v>139</v>
      </c>
      <c r="E13" s="47"/>
      <c r="F13" s="49"/>
      <c r="G13" s="48" t="s">
        <v>120</v>
      </c>
      <c r="H13" s="47">
        <v>3.3999999999999998E-3</v>
      </c>
      <c r="I13" s="47" t="s">
        <v>49</v>
      </c>
      <c r="J13" s="47" t="s">
        <v>121</v>
      </c>
      <c r="K13" s="47">
        <v>1.4999999999999999E-2</v>
      </c>
      <c r="L13" s="47" t="s">
        <v>122</v>
      </c>
      <c r="M13" s="50">
        <f t="shared" si="0"/>
        <v>-0.77333333333333332</v>
      </c>
      <c r="N13" s="47" t="str">
        <f t="shared" si="9"/>
        <v>Yes (-77%)</v>
      </c>
      <c r="O13" s="47">
        <v>5</v>
      </c>
      <c r="P13" s="47" t="s">
        <v>49</v>
      </c>
      <c r="Q13" s="47" t="s">
        <v>121</v>
      </c>
      <c r="R13" s="47">
        <v>5</v>
      </c>
      <c r="S13" s="47" t="s">
        <v>49</v>
      </c>
      <c r="T13" s="50">
        <f t="shared" si="1"/>
        <v>0</v>
      </c>
      <c r="U13" s="47" t="str">
        <f t="shared" si="2"/>
        <v>No Change</v>
      </c>
      <c r="V13" s="47" t="s">
        <v>126</v>
      </c>
      <c r="W13" s="47" t="s">
        <v>126</v>
      </c>
      <c r="X13" s="53" t="s">
        <v>126</v>
      </c>
      <c r="Y13" s="47">
        <v>220</v>
      </c>
      <c r="Z13" s="47" t="s">
        <v>31</v>
      </c>
      <c r="AA13" s="50" t="str">
        <f t="shared" si="3"/>
        <v>--</v>
      </c>
      <c r="AB13" s="47" t="str">
        <f t="shared" si="4"/>
        <v>No TRV</v>
      </c>
      <c r="AC13" s="51" t="str">
        <f t="shared" si="5"/>
        <v>No</v>
      </c>
      <c r="AD13" s="47" t="str">
        <f t="shared" si="6"/>
        <v>Change</v>
      </c>
      <c r="AE13" s="47" t="str">
        <f t="shared" si="7"/>
        <v>No New</v>
      </c>
      <c r="AF13" s="47" t="str">
        <f t="shared" si="8"/>
        <v>Yes</v>
      </c>
      <c r="AG13" s="52">
        <v>45672</v>
      </c>
    </row>
    <row r="14" spans="1:33" x14ac:dyDescent="0.2">
      <c r="A14" s="47">
        <v>11</v>
      </c>
      <c r="B14" s="47" t="s">
        <v>140</v>
      </c>
      <c r="C14" s="47" t="s">
        <v>141</v>
      </c>
      <c r="D14" s="47" t="s">
        <v>142</v>
      </c>
      <c r="E14" s="47"/>
      <c r="F14" s="49"/>
      <c r="G14" s="47" t="s">
        <v>120</v>
      </c>
      <c r="H14" s="47" t="s">
        <v>126</v>
      </c>
      <c r="I14" s="47" t="s">
        <v>126</v>
      </c>
      <c r="J14" s="53" t="s">
        <v>126</v>
      </c>
      <c r="K14" s="47" t="s">
        <v>126</v>
      </c>
      <c r="L14" s="47" t="s">
        <v>126</v>
      </c>
      <c r="M14" s="50" t="str">
        <f t="shared" si="0"/>
        <v>--</v>
      </c>
      <c r="N14" s="47" t="str">
        <f t="shared" si="9"/>
        <v>No TRV</v>
      </c>
      <c r="O14" s="47">
        <v>6</v>
      </c>
      <c r="P14" s="47" t="s">
        <v>47</v>
      </c>
      <c r="Q14" s="47" t="s">
        <v>120</v>
      </c>
      <c r="R14" s="47" t="s">
        <v>126</v>
      </c>
      <c r="S14" s="47" t="s">
        <v>126</v>
      </c>
      <c r="T14" s="50" t="e">
        <f t="shared" si="1"/>
        <v>#VALUE!</v>
      </c>
      <c r="U14" s="47" t="str">
        <f t="shared" si="2"/>
        <v>New TRV</v>
      </c>
      <c r="V14" s="47" t="s">
        <v>126</v>
      </c>
      <c r="W14" s="47" t="s">
        <v>126</v>
      </c>
      <c r="X14" s="53" t="s">
        <v>126</v>
      </c>
      <c r="Y14" s="47" t="s">
        <v>126</v>
      </c>
      <c r="Z14" s="47" t="s">
        <v>126</v>
      </c>
      <c r="AA14" s="50" t="str">
        <f t="shared" si="3"/>
        <v>--</v>
      </c>
      <c r="AB14" s="47" t="str">
        <f t="shared" si="4"/>
        <v>No TRV</v>
      </c>
      <c r="AC14" s="51" t="str">
        <f t="shared" si="5"/>
        <v>No</v>
      </c>
      <c r="AD14" s="47" t="str">
        <f t="shared" si="6"/>
        <v>New or No Change</v>
      </c>
      <c r="AE14" s="47" t="str">
        <f t="shared" si="7"/>
        <v>A new</v>
      </c>
      <c r="AF14" s="47" t="str">
        <f t="shared" si="8"/>
        <v>No</v>
      </c>
      <c r="AG14" s="52">
        <v>45672</v>
      </c>
    </row>
    <row r="15" spans="1:33" x14ac:dyDescent="0.2">
      <c r="A15" s="47">
        <v>13</v>
      </c>
      <c r="B15" s="48">
        <v>11</v>
      </c>
      <c r="C15" s="48" t="s">
        <v>143</v>
      </c>
      <c r="D15" s="48" t="s">
        <v>144</v>
      </c>
      <c r="E15" s="47"/>
      <c r="F15" s="49"/>
      <c r="G15" s="48" t="s">
        <v>120</v>
      </c>
      <c r="H15" s="47">
        <v>2.0000000000000001E-4</v>
      </c>
      <c r="I15" s="47" t="s">
        <v>45</v>
      </c>
      <c r="J15" s="47" t="s">
        <v>121</v>
      </c>
      <c r="K15" s="47">
        <v>2.0000000000000001E-4</v>
      </c>
      <c r="L15" s="47" t="s">
        <v>45</v>
      </c>
      <c r="M15" s="50">
        <f t="shared" si="0"/>
        <v>0</v>
      </c>
      <c r="N15" s="47" t="str">
        <f t="shared" si="9"/>
        <v>No Change</v>
      </c>
      <c r="O15" s="47" t="s">
        <v>126</v>
      </c>
      <c r="P15" s="47" t="s">
        <v>126</v>
      </c>
      <c r="Q15" s="53" t="s">
        <v>126</v>
      </c>
      <c r="R15" s="47" t="s">
        <v>126</v>
      </c>
      <c r="S15" s="47" t="s">
        <v>126</v>
      </c>
      <c r="T15" s="50" t="str">
        <f t="shared" si="1"/>
        <v>--</v>
      </c>
      <c r="U15" s="47" t="str">
        <f t="shared" si="2"/>
        <v>No TRV</v>
      </c>
      <c r="V15" s="47" t="s">
        <v>126</v>
      </c>
      <c r="W15" s="47" t="s">
        <v>126</v>
      </c>
      <c r="X15" s="53" t="s">
        <v>126</v>
      </c>
      <c r="Y15" s="47" t="s">
        <v>126</v>
      </c>
      <c r="Z15" s="47" t="s">
        <v>126</v>
      </c>
      <c r="AA15" s="50" t="str">
        <f t="shared" si="3"/>
        <v>--</v>
      </c>
      <c r="AB15" s="47" t="str">
        <f t="shared" si="4"/>
        <v>No TRV</v>
      </c>
      <c r="AC15" s="51" t="str">
        <f t="shared" si="5"/>
        <v>No</v>
      </c>
      <c r="AD15" s="47" t="str">
        <f t="shared" si="6"/>
        <v>New or No Change</v>
      </c>
      <c r="AE15" s="47" t="str">
        <f t="shared" si="7"/>
        <v>No New</v>
      </c>
      <c r="AF15" s="47" t="str">
        <f t="shared" si="8"/>
        <v>Yes</v>
      </c>
      <c r="AG15" s="52">
        <v>45672</v>
      </c>
    </row>
    <row r="16" spans="1:33" x14ac:dyDescent="0.2">
      <c r="A16" s="47">
        <v>14</v>
      </c>
      <c r="B16" s="48">
        <v>12</v>
      </c>
      <c r="C16" s="48" t="s">
        <v>145</v>
      </c>
      <c r="D16" s="48" t="s">
        <v>146</v>
      </c>
      <c r="E16" s="47"/>
      <c r="F16" s="49"/>
      <c r="G16" s="48" t="s">
        <v>120</v>
      </c>
      <c r="H16" s="47">
        <v>0.17</v>
      </c>
      <c r="I16" s="47" t="s">
        <v>49</v>
      </c>
      <c r="J16" s="47" t="s">
        <v>120</v>
      </c>
      <c r="K16" s="47">
        <v>0.17</v>
      </c>
      <c r="L16" s="47" t="s">
        <v>49</v>
      </c>
      <c r="M16" s="50">
        <f t="shared" si="0"/>
        <v>0</v>
      </c>
      <c r="N16" s="47" t="str">
        <f t="shared" si="9"/>
        <v>No Change</v>
      </c>
      <c r="O16" s="47">
        <v>1</v>
      </c>
      <c r="P16" s="47" t="s">
        <v>45</v>
      </c>
      <c r="Q16" s="47" t="s">
        <v>120</v>
      </c>
      <c r="R16" s="47">
        <v>1</v>
      </c>
      <c r="S16" s="47" t="s">
        <v>45</v>
      </c>
      <c r="T16" s="50">
        <f t="shared" si="1"/>
        <v>0</v>
      </c>
      <c r="U16" s="47" t="str">
        <f t="shared" si="2"/>
        <v>No Change</v>
      </c>
      <c r="V16" s="47" t="s">
        <v>126</v>
      </c>
      <c r="W16" s="47" t="s">
        <v>126</v>
      </c>
      <c r="X16" s="53" t="s">
        <v>126</v>
      </c>
      <c r="Y16" s="47" t="s">
        <v>126</v>
      </c>
      <c r="Z16" s="47" t="s">
        <v>126</v>
      </c>
      <c r="AA16" s="50" t="str">
        <f t="shared" si="3"/>
        <v>--</v>
      </c>
      <c r="AB16" s="47" t="str">
        <f t="shared" si="4"/>
        <v>No TRV</v>
      </c>
      <c r="AC16" s="51" t="str">
        <f t="shared" si="5"/>
        <v>No</v>
      </c>
      <c r="AD16" s="47" t="str">
        <f t="shared" si="6"/>
        <v>New or No Change</v>
      </c>
      <c r="AE16" s="47" t="str">
        <f t="shared" si="7"/>
        <v>No New</v>
      </c>
      <c r="AF16" s="47" t="str">
        <f t="shared" si="8"/>
        <v>Yes</v>
      </c>
      <c r="AG16" s="52">
        <v>45672</v>
      </c>
    </row>
    <row r="17" spans="1:33" x14ac:dyDescent="0.2">
      <c r="A17" s="47">
        <v>15</v>
      </c>
      <c r="B17" s="48">
        <v>13</v>
      </c>
      <c r="C17" s="48" t="s">
        <v>147</v>
      </c>
      <c r="D17" s="48" t="s">
        <v>148</v>
      </c>
      <c r="E17" s="47" t="s">
        <v>149</v>
      </c>
      <c r="F17" s="49"/>
      <c r="G17" s="48" t="s">
        <v>120</v>
      </c>
      <c r="H17" s="47" t="s">
        <v>126</v>
      </c>
      <c r="I17" s="47" t="s">
        <v>126</v>
      </c>
      <c r="J17" s="53" t="s">
        <v>126</v>
      </c>
      <c r="K17" s="47" t="s">
        <v>126</v>
      </c>
      <c r="L17" s="47" t="s">
        <v>126</v>
      </c>
      <c r="M17" s="50" t="str">
        <f t="shared" si="0"/>
        <v>--</v>
      </c>
      <c r="N17" s="47" t="str">
        <f t="shared" si="9"/>
        <v>No TRV</v>
      </c>
      <c r="O17" s="47">
        <v>5</v>
      </c>
      <c r="P17" s="47" t="s">
        <v>47</v>
      </c>
      <c r="Q17" s="47" t="s">
        <v>120</v>
      </c>
      <c r="R17" s="47">
        <v>5</v>
      </c>
      <c r="S17" s="47" t="s">
        <v>47</v>
      </c>
      <c r="T17" s="50">
        <f t="shared" si="1"/>
        <v>0</v>
      </c>
      <c r="U17" s="47" t="str">
        <f t="shared" si="2"/>
        <v>No Change</v>
      </c>
      <c r="V17" s="47" t="s">
        <v>126</v>
      </c>
      <c r="W17" s="47" t="s">
        <v>126</v>
      </c>
      <c r="X17" s="53" t="s">
        <v>126</v>
      </c>
      <c r="Y17" s="47" t="s">
        <v>126</v>
      </c>
      <c r="Z17" s="47" t="s">
        <v>126</v>
      </c>
      <c r="AA17" s="50" t="str">
        <f t="shared" si="3"/>
        <v>--</v>
      </c>
      <c r="AB17" s="47" t="str">
        <f t="shared" si="4"/>
        <v>No TRV</v>
      </c>
      <c r="AC17" s="51" t="str">
        <f t="shared" si="5"/>
        <v>No</v>
      </c>
      <c r="AD17" s="47" t="str">
        <f t="shared" si="6"/>
        <v>New or No Change</v>
      </c>
      <c r="AE17" s="47" t="str">
        <f t="shared" si="7"/>
        <v>No New</v>
      </c>
      <c r="AF17" s="47" t="str">
        <f t="shared" si="8"/>
        <v>Yes</v>
      </c>
      <c r="AG17" s="52">
        <v>45672</v>
      </c>
    </row>
    <row r="18" spans="1:33" x14ac:dyDescent="0.2">
      <c r="A18" s="47">
        <v>25</v>
      </c>
      <c r="B18" s="48">
        <v>26</v>
      </c>
      <c r="C18" s="48" t="s">
        <v>152</v>
      </c>
      <c r="D18" s="48" t="s">
        <v>153</v>
      </c>
      <c r="E18" s="47"/>
      <c r="F18" s="49"/>
      <c r="G18" s="48" t="s">
        <v>120</v>
      </c>
      <c r="H18" s="47" t="s">
        <v>126</v>
      </c>
      <c r="I18" s="47" t="s">
        <v>126</v>
      </c>
      <c r="J18" s="53" t="s">
        <v>126</v>
      </c>
      <c r="K18" s="47" t="s">
        <v>126</v>
      </c>
      <c r="L18" s="47" t="s">
        <v>126</v>
      </c>
      <c r="M18" s="50" t="str">
        <f t="shared" si="0"/>
        <v>--</v>
      </c>
      <c r="N18" s="47" t="str">
        <f t="shared" si="9"/>
        <v>No TRV</v>
      </c>
      <c r="O18" s="47">
        <v>500</v>
      </c>
      <c r="P18" s="47" t="s">
        <v>45</v>
      </c>
      <c r="Q18" s="47" t="s">
        <v>121</v>
      </c>
      <c r="R18" s="47">
        <v>500</v>
      </c>
      <c r="S18" s="47" t="s">
        <v>122</v>
      </c>
      <c r="T18" s="50">
        <f t="shared" si="1"/>
        <v>0</v>
      </c>
      <c r="U18" s="47" t="str">
        <f t="shared" si="2"/>
        <v>No Change</v>
      </c>
      <c r="V18" s="47">
        <v>1200</v>
      </c>
      <c r="W18" s="47" t="s">
        <v>31</v>
      </c>
      <c r="X18" s="47" t="s">
        <v>121</v>
      </c>
      <c r="Y18" s="47">
        <v>1200</v>
      </c>
      <c r="Z18" s="47" t="s">
        <v>31</v>
      </c>
      <c r="AA18" s="50">
        <f t="shared" si="3"/>
        <v>0</v>
      </c>
      <c r="AB18" s="47" t="str">
        <f t="shared" si="4"/>
        <v>No Change</v>
      </c>
      <c r="AC18" s="51" t="str">
        <f t="shared" si="5"/>
        <v>No</v>
      </c>
      <c r="AD18" s="47" t="str">
        <f t="shared" si="6"/>
        <v>New or No Change</v>
      </c>
      <c r="AE18" s="47" t="str">
        <f t="shared" si="7"/>
        <v>No New</v>
      </c>
      <c r="AF18" s="47" t="str">
        <f t="shared" si="8"/>
        <v>Yes</v>
      </c>
      <c r="AG18" s="52">
        <v>45672</v>
      </c>
    </row>
    <row r="19" spans="1:33" x14ac:dyDescent="0.2">
      <c r="A19" s="47">
        <v>29</v>
      </c>
      <c r="B19" s="48">
        <v>30</v>
      </c>
      <c r="C19" s="48" t="s">
        <v>154</v>
      </c>
      <c r="D19" s="48" t="s">
        <v>155</v>
      </c>
      <c r="E19" s="47"/>
      <c r="F19" s="49"/>
      <c r="G19" s="48" t="s">
        <v>120</v>
      </c>
      <c r="H19" s="47">
        <v>0.63</v>
      </c>
      <c r="I19" s="47" t="s">
        <v>49</v>
      </c>
      <c r="J19" s="47" t="s">
        <v>120</v>
      </c>
      <c r="K19" s="47">
        <v>0.63</v>
      </c>
      <c r="L19" s="47" t="s">
        <v>49</v>
      </c>
      <c r="M19" s="50">
        <f t="shared" si="0"/>
        <v>0</v>
      </c>
      <c r="N19" s="47" t="str">
        <f t="shared" si="9"/>
        <v>No Change</v>
      </c>
      <c r="O19" s="47">
        <v>1</v>
      </c>
      <c r="P19" s="47" t="s">
        <v>45</v>
      </c>
      <c r="Q19" s="47" t="s">
        <v>120</v>
      </c>
      <c r="R19" s="47">
        <v>1</v>
      </c>
      <c r="S19" s="47" t="s">
        <v>45</v>
      </c>
      <c r="T19" s="50">
        <f t="shared" si="1"/>
        <v>0</v>
      </c>
      <c r="U19" s="47" t="str">
        <f t="shared" si="2"/>
        <v>No Change</v>
      </c>
      <c r="V19" s="47" t="s">
        <v>126</v>
      </c>
      <c r="W19" s="47" t="s">
        <v>126</v>
      </c>
      <c r="X19" s="53" t="s">
        <v>126</v>
      </c>
      <c r="Y19" s="47" t="s">
        <v>126</v>
      </c>
      <c r="Z19" s="47" t="s">
        <v>126</v>
      </c>
      <c r="AA19" s="50" t="str">
        <f t="shared" si="3"/>
        <v>--</v>
      </c>
      <c r="AB19" s="47" t="str">
        <f t="shared" si="4"/>
        <v>No TRV</v>
      </c>
      <c r="AC19" s="51" t="str">
        <f t="shared" si="5"/>
        <v>No</v>
      </c>
      <c r="AD19" s="47" t="str">
        <f t="shared" si="6"/>
        <v>New or No Change</v>
      </c>
      <c r="AE19" s="47" t="str">
        <f t="shared" si="7"/>
        <v>No New</v>
      </c>
      <c r="AF19" s="47" t="str">
        <f t="shared" si="8"/>
        <v>Yes</v>
      </c>
      <c r="AG19" s="52">
        <v>45672</v>
      </c>
    </row>
    <row r="20" spans="1:33" x14ac:dyDescent="0.2">
      <c r="A20" s="47">
        <v>32</v>
      </c>
      <c r="B20" s="48">
        <v>33</v>
      </c>
      <c r="C20" s="48" t="s">
        <v>156</v>
      </c>
      <c r="D20" s="48" t="s">
        <v>157</v>
      </c>
      <c r="E20" s="47" t="s">
        <v>149</v>
      </c>
      <c r="F20" s="49"/>
      <c r="G20" s="48" t="s">
        <v>120</v>
      </c>
      <c r="H20" s="47" t="s">
        <v>126</v>
      </c>
      <c r="I20" s="47" t="s">
        <v>126</v>
      </c>
      <c r="J20" s="53" t="s">
        <v>126</v>
      </c>
      <c r="K20" s="47" t="s">
        <v>126</v>
      </c>
      <c r="L20" s="47" t="s">
        <v>126</v>
      </c>
      <c r="M20" s="50" t="str">
        <f t="shared" si="0"/>
        <v>--</v>
      </c>
      <c r="N20" s="47" t="str">
        <f t="shared" si="9"/>
        <v>No TRV</v>
      </c>
      <c r="O20" s="47">
        <v>0.3</v>
      </c>
      <c r="P20" s="47" t="s">
        <v>31</v>
      </c>
      <c r="Q20" s="47" t="s">
        <v>121</v>
      </c>
      <c r="R20" s="47">
        <v>0.3</v>
      </c>
      <c r="S20" s="47" t="s">
        <v>31</v>
      </c>
      <c r="T20" s="50">
        <f t="shared" si="1"/>
        <v>0</v>
      </c>
      <c r="U20" s="47" t="str">
        <f t="shared" si="2"/>
        <v>No Change</v>
      </c>
      <c r="V20" s="47">
        <v>1</v>
      </c>
      <c r="W20" s="47" t="s">
        <v>31</v>
      </c>
      <c r="X20" s="47" t="s">
        <v>120</v>
      </c>
      <c r="Y20" s="47">
        <v>1</v>
      </c>
      <c r="Z20" s="47" t="s">
        <v>31</v>
      </c>
      <c r="AA20" s="50">
        <f t="shared" si="3"/>
        <v>0</v>
      </c>
      <c r="AB20" s="47" t="str">
        <f t="shared" si="4"/>
        <v>No Change</v>
      </c>
      <c r="AC20" s="51" t="str">
        <f t="shared" si="5"/>
        <v>No</v>
      </c>
      <c r="AD20" s="47" t="str">
        <f t="shared" si="6"/>
        <v>New or No Change</v>
      </c>
      <c r="AE20" s="47" t="str">
        <f t="shared" si="7"/>
        <v>No New</v>
      </c>
      <c r="AF20" s="47" t="str">
        <f t="shared" si="8"/>
        <v>Yes</v>
      </c>
      <c r="AG20" s="52">
        <v>45672</v>
      </c>
    </row>
    <row r="21" spans="1:33" x14ac:dyDescent="0.2">
      <c r="A21" s="47">
        <v>33</v>
      </c>
      <c r="B21" s="48">
        <v>36</v>
      </c>
      <c r="C21" s="48" t="s">
        <v>158</v>
      </c>
      <c r="D21" s="48" t="s">
        <v>159</v>
      </c>
      <c r="E21" s="47"/>
      <c r="F21" s="49"/>
      <c r="G21" s="48" t="s">
        <v>120</v>
      </c>
      <c r="H21" s="47">
        <v>0.14000000000000001</v>
      </c>
      <c r="I21" s="47" t="s">
        <v>45</v>
      </c>
      <c r="J21" s="47" t="s">
        <v>121</v>
      </c>
      <c r="K21" s="47">
        <v>0.14000000000000001</v>
      </c>
      <c r="L21" s="47" t="s">
        <v>45</v>
      </c>
      <c r="M21" s="50">
        <f t="shared" si="0"/>
        <v>0</v>
      </c>
      <c r="N21" s="47" t="str">
        <f t="shared" si="9"/>
        <v>No Change</v>
      </c>
      <c r="O21" s="47" t="s">
        <v>126</v>
      </c>
      <c r="P21" s="47" t="s">
        <v>126</v>
      </c>
      <c r="Q21" s="53" t="s">
        <v>126</v>
      </c>
      <c r="R21" s="47" t="s">
        <v>126</v>
      </c>
      <c r="S21" s="47" t="s">
        <v>126</v>
      </c>
      <c r="T21" s="50" t="str">
        <f t="shared" si="1"/>
        <v>--</v>
      </c>
      <c r="U21" s="47" t="str">
        <f t="shared" si="2"/>
        <v>No TRV</v>
      </c>
      <c r="V21" s="47" t="s">
        <v>126</v>
      </c>
      <c r="W21" s="47" t="s">
        <v>126</v>
      </c>
      <c r="X21" s="53" t="s">
        <v>126</v>
      </c>
      <c r="Y21" s="47" t="s">
        <v>126</v>
      </c>
      <c r="Z21" s="47" t="s">
        <v>126</v>
      </c>
      <c r="AA21" s="50" t="str">
        <f t="shared" si="3"/>
        <v>--</v>
      </c>
      <c r="AB21" s="47" t="str">
        <f t="shared" si="4"/>
        <v>No TRV</v>
      </c>
      <c r="AC21" s="51" t="str">
        <f t="shared" si="5"/>
        <v>No</v>
      </c>
      <c r="AD21" s="47" t="str">
        <f t="shared" si="6"/>
        <v>New or No Change</v>
      </c>
      <c r="AE21" s="47" t="str">
        <f t="shared" si="7"/>
        <v>No New</v>
      </c>
      <c r="AF21" s="47" t="str">
        <f t="shared" si="8"/>
        <v>Yes</v>
      </c>
      <c r="AG21" s="52">
        <v>45672</v>
      </c>
    </row>
    <row r="22" spans="1:33" x14ac:dyDescent="0.2">
      <c r="A22" s="47">
        <v>34</v>
      </c>
      <c r="B22" s="48">
        <v>37</v>
      </c>
      <c r="C22" s="48" t="s">
        <v>160</v>
      </c>
      <c r="D22" s="48" t="s">
        <v>161</v>
      </c>
      <c r="E22" s="47" t="s">
        <v>149</v>
      </c>
      <c r="F22" s="49">
        <v>12</v>
      </c>
      <c r="G22" s="48" t="s">
        <v>120</v>
      </c>
      <c r="H22" s="47">
        <v>2.3000000000000001E-4</v>
      </c>
      <c r="I22" s="47" t="s">
        <v>45</v>
      </c>
      <c r="J22" s="47" t="s">
        <v>121</v>
      </c>
      <c r="K22" s="47">
        <v>2.3000000000000001E-4</v>
      </c>
      <c r="L22" s="47" t="s">
        <v>122</v>
      </c>
      <c r="M22" s="50">
        <f t="shared" si="0"/>
        <v>0</v>
      </c>
      <c r="N22" s="47" t="str">
        <f t="shared" si="9"/>
        <v>No Change</v>
      </c>
      <c r="O22" s="47">
        <v>1.4999999999999999E-2</v>
      </c>
      <c r="P22" s="47" t="s">
        <v>49</v>
      </c>
      <c r="Q22" s="47" t="s">
        <v>120</v>
      </c>
      <c r="R22" s="47">
        <v>1.4999999999999999E-2</v>
      </c>
      <c r="S22" s="47" t="s">
        <v>49</v>
      </c>
      <c r="T22" s="50">
        <f t="shared" si="1"/>
        <v>0</v>
      </c>
      <c r="U22" s="47" t="str">
        <f t="shared" si="2"/>
        <v>No Change</v>
      </c>
      <c r="V22" s="47">
        <v>0.2</v>
      </c>
      <c r="W22" s="47" t="s">
        <v>49</v>
      </c>
      <c r="X22" s="47" t="s">
        <v>120</v>
      </c>
      <c r="Y22" s="47">
        <v>0.2</v>
      </c>
      <c r="Z22" s="47" t="s">
        <v>129</v>
      </c>
      <c r="AA22" s="50">
        <f t="shared" si="3"/>
        <v>0</v>
      </c>
      <c r="AB22" s="47" t="str">
        <f t="shared" si="4"/>
        <v>No Change</v>
      </c>
      <c r="AC22" s="51" t="str">
        <f t="shared" si="5"/>
        <v>No</v>
      </c>
      <c r="AD22" s="47" t="str">
        <f t="shared" si="6"/>
        <v>New or No Change</v>
      </c>
      <c r="AE22" s="47" t="str">
        <f t="shared" si="7"/>
        <v>No New</v>
      </c>
      <c r="AF22" s="47" t="str">
        <f t="shared" si="8"/>
        <v>Yes</v>
      </c>
      <c r="AG22" s="52">
        <v>45672</v>
      </c>
    </row>
    <row r="23" spans="1:33" x14ac:dyDescent="0.2">
      <c r="A23" s="47">
        <v>35</v>
      </c>
      <c r="B23" s="48">
        <v>39</v>
      </c>
      <c r="C23" s="48" t="s">
        <v>162</v>
      </c>
      <c r="D23" s="48" t="s">
        <v>163</v>
      </c>
      <c r="E23" s="47" t="s">
        <v>149</v>
      </c>
      <c r="F23" s="54"/>
      <c r="G23" s="48" t="s">
        <v>120</v>
      </c>
      <c r="H23" s="47" t="s">
        <v>126</v>
      </c>
      <c r="I23" s="47" t="s">
        <v>126</v>
      </c>
      <c r="J23" s="53" t="s">
        <v>126</v>
      </c>
      <c r="K23" s="47" t="s">
        <v>126</v>
      </c>
      <c r="L23" s="47" t="s">
        <v>126</v>
      </c>
      <c r="M23" s="50" t="str">
        <f t="shared" si="0"/>
        <v>--</v>
      </c>
      <c r="N23" s="47" t="str">
        <f t="shared" si="9"/>
        <v>No TRV</v>
      </c>
      <c r="O23" s="47">
        <v>1.4999999999999999E-2</v>
      </c>
      <c r="P23" s="47" t="s">
        <v>49</v>
      </c>
      <c r="Q23" s="47" t="s">
        <v>121</v>
      </c>
      <c r="R23" s="47">
        <v>1.4999999999999999E-2</v>
      </c>
      <c r="S23" s="47" t="s">
        <v>49</v>
      </c>
      <c r="T23" s="50">
        <f t="shared" si="1"/>
        <v>0</v>
      </c>
      <c r="U23" s="47" t="str">
        <f t="shared" si="2"/>
        <v>No Change</v>
      </c>
      <c r="V23" s="47">
        <v>0.2</v>
      </c>
      <c r="W23" s="47" t="s">
        <v>49</v>
      </c>
      <c r="X23" s="47" t="s">
        <v>120</v>
      </c>
      <c r="Y23" s="47">
        <v>0.2</v>
      </c>
      <c r="Z23" s="47" t="s">
        <v>49</v>
      </c>
      <c r="AA23" s="50">
        <f t="shared" si="3"/>
        <v>0</v>
      </c>
      <c r="AB23" s="47" t="str">
        <f t="shared" si="4"/>
        <v>No Change</v>
      </c>
      <c r="AC23" s="51" t="str">
        <f t="shared" si="5"/>
        <v>No</v>
      </c>
      <c r="AD23" s="47" t="str">
        <f t="shared" si="6"/>
        <v>New or No Change</v>
      </c>
      <c r="AE23" s="47" t="str">
        <f t="shared" si="7"/>
        <v>No New</v>
      </c>
      <c r="AF23" s="47" t="str">
        <f t="shared" si="8"/>
        <v>Yes</v>
      </c>
      <c r="AG23" s="52">
        <v>45672</v>
      </c>
    </row>
    <row r="24" spans="1:33" x14ac:dyDescent="0.2">
      <c r="A24" s="47">
        <v>36</v>
      </c>
      <c r="B24" s="48">
        <v>356</v>
      </c>
      <c r="C24" s="48" t="s">
        <v>164</v>
      </c>
      <c r="D24" s="48" t="s">
        <v>165</v>
      </c>
      <c r="E24" s="47"/>
      <c r="F24" s="49">
        <v>1</v>
      </c>
      <c r="G24" s="48" t="s">
        <v>120</v>
      </c>
      <c r="H24" s="47">
        <v>4.3000000000000003E-6</v>
      </c>
      <c r="I24" s="47" t="s">
        <v>45</v>
      </c>
      <c r="J24" s="47" t="s">
        <v>121</v>
      </c>
      <c r="K24" s="47">
        <v>4.3000000000000003E-6</v>
      </c>
      <c r="L24" s="47" t="s">
        <v>45</v>
      </c>
      <c r="M24" s="50">
        <f t="shared" si="0"/>
        <v>0</v>
      </c>
      <c r="N24" s="47" t="str">
        <f t="shared" si="9"/>
        <v>No Change</v>
      </c>
      <c r="O24" s="47" t="s">
        <v>126</v>
      </c>
      <c r="P24" s="47" t="s">
        <v>126</v>
      </c>
      <c r="Q24" s="53" t="s">
        <v>126</v>
      </c>
      <c r="R24" s="47" t="s">
        <v>126</v>
      </c>
      <c r="S24" s="47" t="s">
        <v>126</v>
      </c>
      <c r="T24" s="50" t="str">
        <f t="shared" si="1"/>
        <v>--</v>
      </c>
      <c r="U24" s="47" t="str">
        <f t="shared" si="2"/>
        <v>No TRV</v>
      </c>
      <c r="V24" s="47" t="s">
        <v>126</v>
      </c>
      <c r="W24" s="47" t="s">
        <v>126</v>
      </c>
      <c r="X24" s="53" t="s">
        <v>126</v>
      </c>
      <c r="Y24" s="47" t="s">
        <v>126</v>
      </c>
      <c r="Z24" s="47" t="s">
        <v>126</v>
      </c>
      <c r="AA24" s="50" t="str">
        <f t="shared" si="3"/>
        <v>--</v>
      </c>
      <c r="AB24" s="47" t="str">
        <f t="shared" si="4"/>
        <v>No TRV</v>
      </c>
      <c r="AC24" s="51" t="str">
        <f t="shared" si="5"/>
        <v>No</v>
      </c>
      <c r="AD24" s="47" t="str">
        <f t="shared" si="6"/>
        <v>New or No Change</v>
      </c>
      <c r="AE24" s="47" t="str">
        <f t="shared" si="7"/>
        <v>No New</v>
      </c>
      <c r="AF24" s="47" t="str">
        <f t="shared" si="8"/>
        <v>Yes</v>
      </c>
      <c r="AG24" s="52">
        <v>45672</v>
      </c>
    </row>
    <row r="25" spans="1:33" x14ac:dyDescent="0.2">
      <c r="A25" s="47">
        <v>40</v>
      </c>
      <c r="B25" s="47" t="s">
        <v>166</v>
      </c>
      <c r="C25" s="47" t="s">
        <v>167</v>
      </c>
      <c r="D25" s="47" t="s">
        <v>168</v>
      </c>
      <c r="E25" s="47"/>
      <c r="F25" s="49"/>
      <c r="G25" s="47" t="s">
        <v>120</v>
      </c>
      <c r="H25" s="47" t="s">
        <v>126</v>
      </c>
      <c r="I25" s="47" t="s">
        <v>126</v>
      </c>
      <c r="J25" s="53" t="s">
        <v>126</v>
      </c>
      <c r="K25" s="47" t="s">
        <v>126</v>
      </c>
      <c r="L25" s="47" t="s">
        <v>126</v>
      </c>
      <c r="M25" s="50" t="str">
        <f t="shared" si="0"/>
        <v>--</v>
      </c>
      <c r="N25" s="47" t="str">
        <f t="shared" si="9"/>
        <v>No TRV</v>
      </c>
      <c r="O25" s="47">
        <v>10</v>
      </c>
      <c r="P25" s="47" t="s">
        <v>31</v>
      </c>
      <c r="Q25" s="47" t="s">
        <v>120</v>
      </c>
      <c r="R25" s="47" t="s">
        <v>126</v>
      </c>
      <c r="S25" s="47" t="s">
        <v>126</v>
      </c>
      <c r="T25" s="50" t="e">
        <f t="shared" si="1"/>
        <v>#VALUE!</v>
      </c>
      <c r="U25" s="47" t="str">
        <f t="shared" si="2"/>
        <v>New TRV</v>
      </c>
      <c r="V25" s="47">
        <v>20</v>
      </c>
      <c r="W25" s="47" t="s">
        <v>31</v>
      </c>
      <c r="X25" s="47" t="s">
        <v>120</v>
      </c>
      <c r="Y25" s="47" t="s">
        <v>126</v>
      </c>
      <c r="Z25" s="47" t="s">
        <v>126</v>
      </c>
      <c r="AA25" s="50" t="e">
        <f t="shared" si="3"/>
        <v>#VALUE!</v>
      </c>
      <c r="AB25" s="47" t="str">
        <f t="shared" si="4"/>
        <v>New TRV</v>
      </c>
      <c r="AC25" s="51" t="str">
        <f t="shared" si="5"/>
        <v>No</v>
      </c>
      <c r="AD25" s="47" t="str">
        <f t="shared" si="6"/>
        <v>New or No Change</v>
      </c>
      <c r="AE25" s="47" t="str">
        <f t="shared" si="7"/>
        <v>A new</v>
      </c>
      <c r="AF25" s="47" t="str">
        <f t="shared" si="8"/>
        <v>No</v>
      </c>
      <c r="AG25" s="52">
        <v>45672</v>
      </c>
    </row>
    <row r="26" spans="1:33" x14ac:dyDescent="0.2">
      <c r="A26" s="47">
        <v>42</v>
      </c>
      <c r="B26" s="48">
        <v>44</v>
      </c>
      <c r="C26" s="48" t="s">
        <v>169</v>
      </c>
      <c r="D26" s="48" t="s">
        <v>170</v>
      </c>
      <c r="E26" s="47"/>
      <c r="F26" s="49"/>
      <c r="G26" s="48" t="s">
        <v>120</v>
      </c>
      <c r="H26" s="47">
        <v>3.2000000000000001E-2</v>
      </c>
      <c r="I26" s="47" t="s">
        <v>45</v>
      </c>
      <c r="J26" s="47" t="s">
        <v>120</v>
      </c>
      <c r="K26" s="47">
        <v>3.2000000000000001E-2</v>
      </c>
      <c r="L26" s="47" t="s">
        <v>45</v>
      </c>
      <c r="M26" s="50">
        <f t="shared" si="0"/>
        <v>0</v>
      </c>
      <c r="N26" s="47" t="str">
        <f t="shared" si="9"/>
        <v>No Change</v>
      </c>
      <c r="O26" s="47" t="s">
        <v>126</v>
      </c>
      <c r="P26" s="47" t="s">
        <v>126</v>
      </c>
      <c r="Q26" s="53" t="s">
        <v>126</v>
      </c>
      <c r="R26" s="47" t="s">
        <v>126</v>
      </c>
      <c r="S26" s="47" t="s">
        <v>126</v>
      </c>
      <c r="T26" s="50" t="str">
        <f t="shared" si="1"/>
        <v>--</v>
      </c>
      <c r="U26" s="47" t="str">
        <f t="shared" si="2"/>
        <v>No TRV</v>
      </c>
      <c r="V26" s="47" t="s">
        <v>126</v>
      </c>
      <c r="W26" s="47" t="s">
        <v>126</v>
      </c>
      <c r="X26" s="53" t="s">
        <v>126</v>
      </c>
      <c r="Y26" s="47" t="s">
        <v>126</v>
      </c>
      <c r="Z26" s="47" t="s">
        <v>126</v>
      </c>
      <c r="AA26" s="50" t="str">
        <f t="shared" si="3"/>
        <v>--</v>
      </c>
      <c r="AB26" s="47" t="str">
        <f t="shared" si="4"/>
        <v>No TRV</v>
      </c>
      <c r="AC26" s="51" t="str">
        <f t="shared" si="5"/>
        <v>No</v>
      </c>
      <c r="AD26" s="47" t="str">
        <f t="shared" si="6"/>
        <v>New or No Change</v>
      </c>
      <c r="AE26" s="47" t="str">
        <f t="shared" si="7"/>
        <v>No New</v>
      </c>
      <c r="AF26" s="47" t="str">
        <f t="shared" si="8"/>
        <v>Yes</v>
      </c>
      <c r="AG26" s="52">
        <v>45672</v>
      </c>
    </row>
    <row r="27" spans="1:33" x14ac:dyDescent="0.2">
      <c r="A27" s="47">
        <v>44</v>
      </c>
      <c r="B27" s="48">
        <v>46</v>
      </c>
      <c r="C27" s="48" t="s">
        <v>171</v>
      </c>
      <c r="D27" s="48" t="s">
        <v>172</v>
      </c>
      <c r="E27" s="47"/>
      <c r="F27" s="49"/>
      <c r="G27" s="48" t="s">
        <v>121</v>
      </c>
      <c r="H27" s="47">
        <v>0.13</v>
      </c>
      <c r="I27" s="47" t="s">
        <v>45</v>
      </c>
      <c r="J27" s="47" t="s">
        <v>121</v>
      </c>
      <c r="K27" s="47">
        <v>0.13</v>
      </c>
      <c r="L27" s="47" t="s">
        <v>122</v>
      </c>
      <c r="M27" s="50">
        <f t="shared" si="0"/>
        <v>0</v>
      </c>
      <c r="N27" s="47" t="str">
        <f t="shared" si="9"/>
        <v>No Change</v>
      </c>
      <c r="O27" s="47">
        <v>6</v>
      </c>
      <c r="P27" s="47" t="s">
        <v>31</v>
      </c>
      <c r="Q27" s="47" t="s">
        <v>121</v>
      </c>
      <c r="R27" s="47">
        <v>3</v>
      </c>
      <c r="S27" s="47" t="s">
        <v>49</v>
      </c>
      <c r="T27" s="50">
        <f t="shared" si="1"/>
        <v>1</v>
      </c>
      <c r="U27" s="47" t="str">
        <f t="shared" si="2"/>
        <v>Yes (100%)</v>
      </c>
      <c r="V27" s="47">
        <v>30</v>
      </c>
      <c r="W27" s="47" t="s">
        <v>31</v>
      </c>
      <c r="X27" s="47" t="s">
        <v>121</v>
      </c>
      <c r="Y27" s="47">
        <v>29</v>
      </c>
      <c r="Z27" s="47" t="s">
        <v>31</v>
      </c>
      <c r="AA27" s="50">
        <f t="shared" si="3"/>
        <v>3.4482758620689655E-2</v>
      </c>
      <c r="AB27" s="47" t="str">
        <f t="shared" si="4"/>
        <v>Yes (3%)</v>
      </c>
      <c r="AC27" s="51" t="str">
        <f t="shared" si="5"/>
        <v>No</v>
      </c>
      <c r="AD27" s="47" t="str">
        <f t="shared" si="6"/>
        <v>Change</v>
      </c>
      <c r="AE27" s="47" t="str">
        <f t="shared" si="7"/>
        <v>No New</v>
      </c>
      <c r="AF27" s="47" t="str">
        <f t="shared" si="8"/>
        <v>Yes</v>
      </c>
      <c r="AG27" s="52">
        <v>45672</v>
      </c>
    </row>
    <row r="28" spans="1:33" x14ac:dyDescent="0.2">
      <c r="A28" s="47">
        <v>45</v>
      </c>
      <c r="B28" s="48">
        <v>47</v>
      </c>
      <c r="C28" s="48" t="s">
        <v>173</v>
      </c>
      <c r="D28" s="48" t="s">
        <v>174</v>
      </c>
      <c r="E28" s="47" t="s">
        <v>175</v>
      </c>
      <c r="F28" s="49">
        <v>13</v>
      </c>
      <c r="G28" s="48" t="s">
        <v>120</v>
      </c>
      <c r="H28" s="47">
        <v>7.0999999999999998E-6</v>
      </c>
      <c r="I28" s="47" t="s">
        <v>49</v>
      </c>
      <c r="J28" s="47" t="s">
        <v>121</v>
      </c>
      <c r="K28" s="47">
        <v>7.0999999999999998E-6</v>
      </c>
      <c r="L28" s="47" t="s">
        <v>49</v>
      </c>
      <c r="M28" s="50">
        <f t="shared" si="0"/>
        <v>0</v>
      </c>
      <c r="N28" s="47" t="str">
        <f t="shared" si="9"/>
        <v>No Change</v>
      </c>
      <c r="O28" s="47" t="s">
        <v>126</v>
      </c>
      <c r="P28" s="47" t="s">
        <v>126</v>
      </c>
      <c r="Q28" s="53" t="s">
        <v>126</v>
      </c>
      <c r="R28" s="47" t="s">
        <v>126</v>
      </c>
      <c r="S28" s="47" t="s">
        <v>126</v>
      </c>
      <c r="T28" s="50" t="str">
        <f t="shared" si="1"/>
        <v>--</v>
      </c>
      <c r="U28" s="47" t="str">
        <f t="shared" si="2"/>
        <v>No TRV</v>
      </c>
      <c r="V28" s="47" t="s">
        <v>126</v>
      </c>
      <c r="W28" s="47" t="s">
        <v>126</v>
      </c>
      <c r="X28" s="53" t="s">
        <v>126</v>
      </c>
      <c r="Y28" s="47" t="s">
        <v>126</v>
      </c>
      <c r="Z28" s="47" t="s">
        <v>126</v>
      </c>
      <c r="AA28" s="50" t="str">
        <f t="shared" si="3"/>
        <v>--</v>
      </c>
      <c r="AB28" s="47" t="str">
        <f t="shared" si="4"/>
        <v>No TRV</v>
      </c>
      <c r="AC28" s="51" t="str">
        <f t="shared" si="5"/>
        <v>No</v>
      </c>
      <c r="AD28" s="47" t="str">
        <f t="shared" si="6"/>
        <v>New or No Change</v>
      </c>
      <c r="AE28" s="47" t="str">
        <f t="shared" si="7"/>
        <v>No New</v>
      </c>
      <c r="AF28" s="47" t="str">
        <f t="shared" si="8"/>
        <v>Yes</v>
      </c>
      <c r="AG28" s="52">
        <v>45859</v>
      </c>
    </row>
    <row r="29" spans="1:33" x14ac:dyDescent="0.2">
      <c r="A29" s="47">
        <v>46</v>
      </c>
      <c r="B29" s="48">
        <v>49</v>
      </c>
      <c r="C29" s="48" t="s">
        <v>176</v>
      </c>
      <c r="D29" s="48" t="s">
        <v>177</v>
      </c>
      <c r="E29" s="47" t="s">
        <v>175</v>
      </c>
      <c r="F29" s="49"/>
      <c r="G29" s="48" t="s">
        <v>120</v>
      </c>
      <c r="H29" s="47">
        <v>7.0999999999999998E-6</v>
      </c>
      <c r="I29" s="47" t="s">
        <v>49</v>
      </c>
      <c r="J29" s="47" t="s">
        <v>120</v>
      </c>
      <c r="K29" s="47">
        <v>7.0999999999999998E-6</v>
      </c>
      <c r="L29" s="47" t="s">
        <v>49</v>
      </c>
      <c r="M29" s="50">
        <f t="shared" si="0"/>
        <v>0</v>
      </c>
      <c r="N29" s="47" t="str">
        <f t="shared" si="9"/>
        <v>No Change</v>
      </c>
      <c r="O29" s="47" t="s">
        <v>126</v>
      </c>
      <c r="P29" s="47" t="s">
        <v>126</v>
      </c>
      <c r="Q29" s="53" t="s">
        <v>126</v>
      </c>
      <c r="R29" s="47" t="s">
        <v>126</v>
      </c>
      <c r="S29" s="47" t="s">
        <v>126</v>
      </c>
      <c r="T29" s="50" t="str">
        <f t="shared" si="1"/>
        <v>--</v>
      </c>
      <c r="U29" s="47" t="str">
        <f t="shared" si="2"/>
        <v>No TRV</v>
      </c>
      <c r="V29" s="47" t="s">
        <v>126</v>
      </c>
      <c r="W29" s="47" t="s">
        <v>126</v>
      </c>
      <c r="X29" s="53" t="s">
        <v>126</v>
      </c>
      <c r="Y29" s="47" t="s">
        <v>126</v>
      </c>
      <c r="Z29" s="47" t="s">
        <v>126</v>
      </c>
      <c r="AA29" s="50" t="str">
        <f t="shared" si="3"/>
        <v>--</v>
      </c>
      <c r="AB29" s="47" t="str">
        <f t="shared" si="4"/>
        <v>No TRV</v>
      </c>
      <c r="AC29" s="51" t="str">
        <f t="shared" si="5"/>
        <v>No</v>
      </c>
      <c r="AD29" s="47" t="str">
        <f t="shared" si="6"/>
        <v>New or No Change</v>
      </c>
      <c r="AE29" s="47" t="str">
        <f t="shared" si="7"/>
        <v>No New</v>
      </c>
      <c r="AF29" s="47" t="str">
        <f t="shared" si="8"/>
        <v>Yes</v>
      </c>
      <c r="AG29" s="52">
        <v>45672</v>
      </c>
    </row>
    <row r="30" spans="1:33" x14ac:dyDescent="0.2">
      <c r="A30" s="47">
        <v>47</v>
      </c>
      <c r="B30" s="48">
        <v>50</v>
      </c>
      <c r="C30" s="48" t="s">
        <v>178</v>
      </c>
      <c r="D30" s="48" t="s">
        <v>179</v>
      </c>
      <c r="E30" s="47" t="s">
        <v>175</v>
      </c>
      <c r="F30" s="49"/>
      <c r="G30" s="48" t="s">
        <v>120</v>
      </c>
      <c r="H30" s="47">
        <v>7.0999999999999998E-6</v>
      </c>
      <c r="I30" s="47" t="s">
        <v>49</v>
      </c>
      <c r="J30" s="47" t="s">
        <v>120</v>
      </c>
      <c r="K30" s="47">
        <v>7.0999999999999998E-6</v>
      </c>
      <c r="L30" s="47" t="s">
        <v>49</v>
      </c>
      <c r="M30" s="50">
        <f t="shared" si="0"/>
        <v>0</v>
      </c>
      <c r="N30" s="47" t="str">
        <f t="shared" si="9"/>
        <v>No Change</v>
      </c>
      <c r="O30" s="47" t="s">
        <v>126</v>
      </c>
      <c r="P30" s="47" t="s">
        <v>126</v>
      </c>
      <c r="Q30" s="53" t="s">
        <v>126</v>
      </c>
      <c r="R30" s="47" t="s">
        <v>126</v>
      </c>
      <c r="S30" s="47" t="s">
        <v>126</v>
      </c>
      <c r="T30" s="50" t="str">
        <f t="shared" si="1"/>
        <v>--</v>
      </c>
      <c r="U30" s="47" t="str">
        <f t="shared" si="2"/>
        <v>No TRV</v>
      </c>
      <c r="V30" s="47" t="s">
        <v>126</v>
      </c>
      <c r="W30" s="47" t="s">
        <v>126</v>
      </c>
      <c r="X30" s="53" t="s">
        <v>126</v>
      </c>
      <c r="Y30" s="47" t="s">
        <v>126</v>
      </c>
      <c r="Z30" s="47" t="s">
        <v>126</v>
      </c>
      <c r="AA30" s="50" t="str">
        <f t="shared" si="3"/>
        <v>--</v>
      </c>
      <c r="AB30" s="47" t="str">
        <f t="shared" si="4"/>
        <v>No TRV</v>
      </c>
      <c r="AC30" s="51" t="str">
        <f t="shared" si="5"/>
        <v>No</v>
      </c>
      <c r="AD30" s="47" t="str">
        <f t="shared" si="6"/>
        <v>New or No Change</v>
      </c>
      <c r="AE30" s="47" t="str">
        <f t="shared" si="7"/>
        <v>No New</v>
      </c>
      <c r="AF30" s="47" t="str">
        <f t="shared" si="8"/>
        <v>Yes</v>
      </c>
      <c r="AG30" s="52">
        <v>45672</v>
      </c>
    </row>
    <row r="31" spans="1:33" x14ac:dyDescent="0.2">
      <c r="A31" s="47">
        <v>48</v>
      </c>
      <c r="B31" s="48">
        <v>51</v>
      </c>
      <c r="C31" s="48" t="s">
        <v>180</v>
      </c>
      <c r="D31" s="48" t="s">
        <v>181</v>
      </c>
      <c r="E31" s="47" t="s">
        <v>175</v>
      </c>
      <c r="F31" s="49"/>
      <c r="G31" s="48" t="s">
        <v>120</v>
      </c>
      <c r="H31" s="47">
        <v>7.0999999999999998E-6</v>
      </c>
      <c r="I31" s="47" t="s">
        <v>49</v>
      </c>
      <c r="J31" s="47" t="s">
        <v>120</v>
      </c>
      <c r="K31" s="47">
        <v>7.0999999999999998E-6</v>
      </c>
      <c r="L31" s="47" t="s">
        <v>49</v>
      </c>
      <c r="M31" s="50">
        <f t="shared" si="0"/>
        <v>0</v>
      </c>
      <c r="N31" s="47" t="str">
        <f t="shared" si="9"/>
        <v>No Change</v>
      </c>
      <c r="O31" s="47" t="s">
        <v>126</v>
      </c>
      <c r="P31" s="47" t="s">
        <v>126</v>
      </c>
      <c r="Q31" s="53" t="s">
        <v>126</v>
      </c>
      <c r="R31" s="47" t="s">
        <v>126</v>
      </c>
      <c r="S31" s="47" t="s">
        <v>126</v>
      </c>
      <c r="T31" s="50" t="str">
        <f t="shared" si="1"/>
        <v>--</v>
      </c>
      <c r="U31" s="47" t="str">
        <f t="shared" si="2"/>
        <v>No TRV</v>
      </c>
      <c r="V31" s="47" t="s">
        <v>126</v>
      </c>
      <c r="W31" s="47" t="s">
        <v>126</v>
      </c>
      <c r="X31" s="53" t="s">
        <v>126</v>
      </c>
      <c r="Y31" s="47" t="s">
        <v>126</v>
      </c>
      <c r="Z31" s="47" t="s">
        <v>126</v>
      </c>
      <c r="AA31" s="50" t="str">
        <f t="shared" si="3"/>
        <v>--</v>
      </c>
      <c r="AB31" s="47" t="str">
        <f t="shared" si="4"/>
        <v>No TRV</v>
      </c>
      <c r="AC31" s="51" t="str">
        <f t="shared" si="5"/>
        <v>No</v>
      </c>
      <c r="AD31" s="47" t="str">
        <f t="shared" si="6"/>
        <v>New or No Change</v>
      </c>
      <c r="AE31" s="47" t="str">
        <f t="shared" si="7"/>
        <v>No New</v>
      </c>
      <c r="AF31" s="47" t="str">
        <f t="shared" si="8"/>
        <v>Yes</v>
      </c>
      <c r="AG31" s="52">
        <v>45672</v>
      </c>
    </row>
    <row r="32" spans="1:33" x14ac:dyDescent="0.2">
      <c r="A32" s="47">
        <v>53</v>
      </c>
      <c r="B32" s="48">
        <v>56</v>
      </c>
      <c r="C32" s="48" t="s">
        <v>182</v>
      </c>
      <c r="D32" s="48" t="s">
        <v>183</v>
      </c>
      <c r="E32" s="47"/>
      <c r="F32" s="49"/>
      <c r="G32" s="48" t="s">
        <v>120</v>
      </c>
      <c r="H32" s="47">
        <v>0.02</v>
      </c>
      <c r="I32" s="47" t="s">
        <v>49</v>
      </c>
      <c r="J32" s="47" t="s">
        <v>120</v>
      </c>
      <c r="K32" s="47">
        <v>0.02</v>
      </c>
      <c r="L32" s="47" t="s">
        <v>49</v>
      </c>
      <c r="M32" s="50">
        <f t="shared" si="0"/>
        <v>0</v>
      </c>
      <c r="N32" s="47" t="str">
        <f t="shared" si="9"/>
        <v>No Change</v>
      </c>
      <c r="O32" s="47">
        <v>1</v>
      </c>
      <c r="P32" s="47" t="s">
        <v>47</v>
      </c>
      <c r="Q32" s="47" t="s">
        <v>120</v>
      </c>
      <c r="R32" s="47">
        <v>1</v>
      </c>
      <c r="S32" s="47" t="s">
        <v>47</v>
      </c>
      <c r="T32" s="50">
        <f t="shared" si="1"/>
        <v>0</v>
      </c>
      <c r="U32" s="47" t="str">
        <f t="shared" si="2"/>
        <v>No Change</v>
      </c>
      <c r="V32" s="47">
        <v>14</v>
      </c>
      <c r="W32" s="47" t="s">
        <v>38</v>
      </c>
      <c r="X32" s="47" t="s">
        <v>121</v>
      </c>
      <c r="Y32" s="47">
        <v>240</v>
      </c>
      <c r="Z32" s="47" t="s">
        <v>49</v>
      </c>
      <c r="AA32" s="50">
        <f t="shared" si="3"/>
        <v>-0.94166666666666665</v>
      </c>
      <c r="AB32" s="47" t="str">
        <f t="shared" si="4"/>
        <v>Yes (-94%)</v>
      </c>
      <c r="AC32" s="51" t="str">
        <f t="shared" si="5"/>
        <v>Yes</v>
      </c>
      <c r="AD32" s="47" t="str">
        <f t="shared" si="6"/>
        <v>Change</v>
      </c>
      <c r="AE32" s="47" t="str">
        <f t="shared" si="7"/>
        <v>No New</v>
      </c>
      <c r="AF32" s="47" t="str">
        <f t="shared" si="8"/>
        <v>Yes</v>
      </c>
      <c r="AG32" s="52">
        <v>45672</v>
      </c>
    </row>
    <row r="33" spans="1:33" x14ac:dyDescent="0.2">
      <c r="A33" s="47">
        <v>55</v>
      </c>
      <c r="B33" s="48">
        <v>58</v>
      </c>
      <c r="C33" s="48" t="s">
        <v>184</v>
      </c>
      <c r="D33" s="48" t="s">
        <v>185</v>
      </c>
      <c r="E33" s="47" t="s">
        <v>149</v>
      </c>
      <c r="F33" s="49"/>
      <c r="G33" s="48" t="s">
        <v>120</v>
      </c>
      <c r="H33" s="47">
        <v>4.2000000000000002E-4</v>
      </c>
      <c r="I33" s="47" t="s">
        <v>49</v>
      </c>
      <c r="J33" s="47" t="s">
        <v>121</v>
      </c>
      <c r="K33" s="47">
        <v>4.2000000000000002E-4</v>
      </c>
      <c r="L33" s="47" t="s">
        <v>122</v>
      </c>
      <c r="M33" s="50">
        <f t="shared" si="0"/>
        <v>0</v>
      </c>
      <c r="N33" s="47" t="str">
        <f t="shared" si="9"/>
        <v>No Change</v>
      </c>
      <c r="O33" s="47">
        <v>1E-3</v>
      </c>
      <c r="P33" s="47" t="s">
        <v>31</v>
      </c>
      <c r="Q33" s="47" t="s">
        <v>121</v>
      </c>
      <c r="R33" s="47">
        <v>7.0000000000000001E-3</v>
      </c>
      <c r="S33" s="47" t="s">
        <v>49</v>
      </c>
      <c r="T33" s="50">
        <f t="shared" si="1"/>
        <v>-0.8571428571428571</v>
      </c>
      <c r="U33" s="47" t="str">
        <f t="shared" si="2"/>
        <v>Yes (-86%)</v>
      </c>
      <c r="V33" s="47" t="s">
        <v>126</v>
      </c>
      <c r="W33" s="47" t="s">
        <v>126</v>
      </c>
      <c r="X33" s="53" t="s">
        <v>126</v>
      </c>
      <c r="Y33" s="47">
        <v>0.02</v>
      </c>
      <c r="Z33" s="47" t="s">
        <v>129</v>
      </c>
      <c r="AA33" s="50" t="str">
        <f t="shared" si="3"/>
        <v>--</v>
      </c>
      <c r="AB33" s="47" t="str">
        <f t="shared" si="4"/>
        <v>No TRV</v>
      </c>
      <c r="AC33" s="51" t="str">
        <f t="shared" si="5"/>
        <v>No</v>
      </c>
      <c r="AD33" s="47" t="str">
        <f t="shared" si="6"/>
        <v>Change</v>
      </c>
      <c r="AE33" s="47" t="str">
        <f t="shared" si="7"/>
        <v>No New</v>
      </c>
      <c r="AF33" s="47" t="str">
        <f t="shared" si="8"/>
        <v>Yes</v>
      </c>
      <c r="AG33" s="52">
        <v>45672</v>
      </c>
    </row>
    <row r="34" spans="1:33" x14ac:dyDescent="0.2">
      <c r="A34" s="47">
        <v>56</v>
      </c>
      <c r="B34" s="47">
        <v>62</v>
      </c>
      <c r="C34" s="47" t="s">
        <v>186</v>
      </c>
      <c r="D34" s="47" t="s">
        <v>187</v>
      </c>
      <c r="E34" s="47"/>
      <c r="F34" s="49"/>
      <c r="G34" s="47" t="s">
        <v>120</v>
      </c>
      <c r="H34" s="47" t="s">
        <v>126</v>
      </c>
      <c r="I34" s="47" t="s">
        <v>126</v>
      </c>
      <c r="J34" s="53" t="s">
        <v>126</v>
      </c>
      <c r="K34" s="47" t="s">
        <v>126</v>
      </c>
      <c r="L34" s="47" t="s">
        <v>126</v>
      </c>
      <c r="M34" s="50" t="str">
        <f t="shared" si="0"/>
        <v>--</v>
      </c>
      <c r="N34" s="47" t="str">
        <f t="shared" si="9"/>
        <v>No TRV</v>
      </c>
      <c r="O34" s="47">
        <v>0.4</v>
      </c>
      <c r="P34" s="47" t="s">
        <v>47</v>
      </c>
      <c r="Q34" s="47" t="s">
        <v>120</v>
      </c>
      <c r="R34" s="47" t="s">
        <v>126</v>
      </c>
      <c r="S34" s="47" t="s">
        <v>126</v>
      </c>
      <c r="T34" s="50" t="e">
        <f t="shared" si="1"/>
        <v>#VALUE!</v>
      </c>
      <c r="U34" s="47" t="str">
        <f t="shared" si="2"/>
        <v>New TRV</v>
      </c>
      <c r="V34" s="47" t="s">
        <v>126</v>
      </c>
      <c r="W34" s="47" t="s">
        <v>126</v>
      </c>
      <c r="X34" s="53" t="s">
        <v>126</v>
      </c>
      <c r="Y34" s="47" t="s">
        <v>126</v>
      </c>
      <c r="Z34" s="47" t="s">
        <v>126</v>
      </c>
      <c r="AA34" s="50" t="str">
        <f t="shared" si="3"/>
        <v>--</v>
      </c>
      <c r="AB34" s="47" t="str">
        <f t="shared" si="4"/>
        <v>No TRV</v>
      </c>
      <c r="AC34" s="51" t="str">
        <f t="shared" si="5"/>
        <v>No</v>
      </c>
      <c r="AD34" s="47" t="str">
        <f t="shared" si="6"/>
        <v>New or No Change</v>
      </c>
      <c r="AE34" s="47" t="str">
        <f t="shared" si="7"/>
        <v>A new</v>
      </c>
      <c r="AF34" s="47" t="str">
        <f t="shared" si="8"/>
        <v>No</v>
      </c>
      <c r="AG34" s="52">
        <v>45672</v>
      </c>
    </row>
    <row r="35" spans="1:33" x14ac:dyDescent="0.2">
      <c r="A35" s="47">
        <v>57</v>
      </c>
      <c r="B35" s="47" t="s">
        <v>193</v>
      </c>
      <c r="C35" s="47" t="s">
        <v>194</v>
      </c>
      <c r="D35" s="47" t="s">
        <v>195</v>
      </c>
      <c r="E35" s="47"/>
      <c r="F35" s="49">
        <v>2</v>
      </c>
      <c r="G35" s="47" t="s">
        <v>120</v>
      </c>
      <c r="H35" s="47" t="s">
        <v>126</v>
      </c>
      <c r="I35" s="47" t="s">
        <v>126</v>
      </c>
      <c r="J35" s="53" t="s">
        <v>126</v>
      </c>
      <c r="K35" s="47" t="s">
        <v>126</v>
      </c>
      <c r="L35" s="47" t="s">
        <v>126</v>
      </c>
      <c r="M35" s="50" t="str">
        <f t="shared" si="0"/>
        <v>--</v>
      </c>
      <c r="N35" s="47" t="str">
        <f t="shared" si="9"/>
        <v>No TRV</v>
      </c>
      <c r="O35" s="47">
        <v>9.6</v>
      </c>
      <c r="P35" s="47" t="s">
        <v>38</v>
      </c>
      <c r="Q35" s="47" t="s">
        <v>121</v>
      </c>
      <c r="R35" s="47" t="s">
        <v>126</v>
      </c>
      <c r="S35" s="47" t="s">
        <v>126</v>
      </c>
      <c r="T35" s="50" t="e">
        <f t="shared" si="1"/>
        <v>#VALUE!</v>
      </c>
      <c r="U35" s="47" t="str">
        <f t="shared" si="2"/>
        <v>New TRV</v>
      </c>
      <c r="V35" s="47">
        <v>94</v>
      </c>
      <c r="W35" s="47" t="s">
        <v>38</v>
      </c>
      <c r="X35" s="47" t="s">
        <v>120</v>
      </c>
      <c r="Y35" s="47" t="s">
        <v>126</v>
      </c>
      <c r="Z35" s="47" t="s">
        <v>126</v>
      </c>
      <c r="AA35" s="50" t="e">
        <f t="shared" si="3"/>
        <v>#VALUE!</v>
      </c>
      <c r="AB35" s="47" t="str">
        <f t="shared" si="4"/>
        <v>New TRV</v>
      </c>
      <c r="AC35" s="51" t="str">
        <f t="shared" si="5"/>
        <v>Yes</v>
      </c>
      <c r="AD35" s="47" t="str">
        <f t="shared" si="6"/>
        <v>New or No Change</v>
      </c>
      <c r="AE35" s="47" t="str">
        <f t="shared" si="7"/>
        <v>A new</v>
      </c>
      <c r="AF35" s="47" t="str">
        <f t="shared" si="8"/>
        <v>No</v>
      </c>
      <c r="AG35" s="52">
        <v>45672</v>
      </c>
    </row>
    <row r="36" spans="1:33" x14ac:dyDescent="0.2">
      <c r="A36" s="47">
        <v>59</v>
      </c>
      <c r="B36" s="47" t="s">
        <v>196</v>
      </c>
      <c r="C36" s="47" t="s">
        <v>197</v>
      </c>
      <c r="D36" s="47" t="s">
        <v>198</v>
      </c>
      <c r="E36" s="47"/>
      <c r="F36" s="49"/>
      <c r="G36" s="47" t="s">
        <v>120</v>
      </c>
      <c r="H36" s="47" t="s">
        <v>126</v>
      </c>
      <c r="I36" s="47" t="s">
        <v>126</v>
      </c>
      <c r="J36" s="53" t="s">
        <v>126</v>
      </c>
      <c r="K36" s="47" t="s">
        <v>126</v>
      </c>
      <c r="L36" s="47" t="s">
        <v>126</v>
      </c>
      <c r="M36" s="50" t="str">
        <f t="shared" si="0"/>
        <v>--</v>
      </c>
      <c r="N36" s="47" t="str">
        <f t="shared" si="9"/>
        <v>No TRV</v>
      </c>
      <c r="O36" s="47">
        <v>60</v>
      </c>
      <c r="P36" s="47" t="s">
        <v>45</v>
      </c>
      <c r="Q36" s="47" t="s">
        <v>120</v>
      </c>
      <c r="R36" s="47" t="s">
        <v>126</v>
      </c>
      <c r="S36" s="47" t="s">
        <v>126</v>
      </c>
      <c r="T36" s="50" t="e">
        <f t="shared" si="1"/>
        <v>#VALUE!</v>
      </c>
      <c r="U36" s="47" t="str">
        <f t="shared" si="2"/>
        <v>New TRV</v>
      </c>
      <c r="V36" s="47" t="s">
        <v>126</v>
      </c>
      <c r="W36" s="47" t="s">
        <v>126</v>
      </c>
      <c r="X36" s="53" t="s">
        <v>126</v>
      </c>
      <c r="Y36" s="47" t="s">
        <v>126</v>
      </c>
      <c r="Z36" s="47" t="s">
        <v>126</v>
      </c>
      <c r="AA36" s="50" t="str">
        <f t="shared" si="3"/>
        <v>--</v>
      </c>
      <c r="AB36" s="47" t="str">
        <f t="shared" si="4"/>
        <v>No TRV</v>
      </c>
      <c r="AC36" s="51" t="str">
        <f t="shared" si="5"/>
        <v>No</v>
      </c>
      <c r="AD36" s="47" t="str">
        <f t="shared" si="6"/>
        <v>New or No Change</v>
      </c>
      <c r="AE36" s="47" t="str">
        <f t="shared" si="7"/>
        <v>A new</v>
      </c>
      <c r="AF36" s="47" t="str">
        <f t="shared" si="8"/>
        <v>No</v>
      </c>
      <c r="AG36" s="52">
        <v>45672</v>
      </c>
    </row>
    <row r="37" spans="1:33" x14ac:dyDescent="0.2">
      <c r="A37" s="47">
        <v>60</v>
      </c>
      <c r="B37" s="47">
        <v>71</v>
      </c>
      <c r="C37" s="47" t="s">
        <v>201</v>
      </c>
      <c r="D37" s="47" t="s">
        <v>202</v>
      </c>
      <c r="E37" s="47"/>
      <c r="F37" s="49"/>
      <c r="G37" s="47" t="s">
        <v>120</v>
      </c>
      <c r="H37" s="47">
        <v>2.7E-2</v>
      </c>
      <c r="I37" s="47" t="s">
        <v>49</v>
      </c>
      <c r="J37" s="47" t="s">
        <v>120</v>
      </c>
      <c r="K37" s="47" t="s">
        <v>126</v>
      </c>
      <c r="L37" s="47" t="s">
        <v>126</v>
      </c>
      <c r="M37" s="50" t="e">
        <f t="shared" si="0"/>
        <v>#VALUE!</v>
      </c>
      <c r="N37" s="47" t="str">
        <f t="shared" si="9"/>
        <v>New TRV</v>
      </c>
      <c r="O37" s="47" t="s">
        <v>126</v>
      </c>
      <c r="P37" s="47" t="s">
        <v>126</v>
      </c>
      <c r="Q37" s="53" t="s">
        <v>126</v>
      </c>
      <c r="R37" s="47" t="s">
        <v>126</v>
      </c>
      <c r="S37" s="47" t="s">
        <v>126</v>
      </c>
      <c r="T37" s="50" t="str">
        <f t="shared" si="1"/>
        <v>--</v>
      </c>
      <c r="U37" s="47" t="str">
        <f t="shared" si="2"/>
        <v>No TRV</v>
      </c>
      <c r="V37" s="47" t="s">
        <v>126</v>
      </c>
      <c r="W37" s="47" t="s">
        <v>126</v>
      </c>
      <c r="X37" s="53" t="s">
        <v>126</v>
      </c>
      <c r="Y37" s="47" t="s">
        <v>126</v>
      </c>
      <c r="Z37" s="47" t="s">
        <v>126</v>
      </c>
      <c r="AA37" s="50" t="str">
        <f t="shared" si="3"/>
        <v>--</v>
      </c>
      <c r="AB37" s="47" t="str">
        <f t="shared" si="4"/>
        <v>No TRV</v>
      </c>
      <c r="AC37" s="51" t="str">
        <f t="shared" si="5"/>
        <v>No</v>
      </c>
      <c r="AD37" s="47" t="str">
        <f t="shared" si="6"/>
        <v>New or No Change</v>
      </c>
      <c r="AE37" s="47" t="str">
        <f t="shared" si="7"/>
        <v>A new</v>
      </c>
      <c r="AF37" s="47" t="str">
        <f t="shared" si="8"/>
        <v>No</v>
      </c>
      <c r="AG37" s="52">
        <v>45672</v>
      </c>
    </row>
    <row r="38" spans="1:33" x14ac:dyDescent="0.2">
      <c r="A38" s="47">
        <v>61</v>
      </c>
      <c r="B38" s="48">
        <v>72</v>
      </c>
      <c r="C38" s="48" t="s">
        <v>203</v>
      </c>
      <c r="D38" s="48" t="s">
        <v>204</v>
      </c>
      <c r="E38" s="47"/>
      <c r="F38" s="49"/>
      <c r="G38" s="48" t="s">
        <v>120</v>
      </c>
      <c r="H38" s="47">
        <v>0.91</v>
      </c>
      <c r="I38" s="47" t="s">
        <v>45</v>
      </c>
      <c r="J38" s="47" t="s">
        <v>120</v>
      </c>
      <c r="K38" s="47">
        <v>0.91</v>
      </c>
      <c r="L38" s="47" t="s">
        <v>45</v>
      </c>
      <c r="M38" s="50">
        <f t="shared" si="0"/>
        <v>0</v>
      </c>
      <c r="N38" s="47" t="str">
        <f t="shared" si="9"/>
        <v>No Change</v>
      </c>
      <c r="O38" s="47" t="s">
        <v>126</v>
      </c>
      <c r="P38" s="47" t="s">
        <v>126</v>
      </c>
      <c r="Q38" s="53" t="s">
        <v>126</v>
      </c>
      <c r="R38" s="47" t="s">
        <v>126</v>
      </c>
      <c r="S38" s="47" t="s">
        <v>126</v>
      </c>
      <c r="T38" s="50" t="str">
        <f t="shared" si="1"/>
        <v>--</v>
      </c>
      <c r="U38" s="47" t="str">
        <f t="shared" si="2"/>
        <v>No TRV</v>
      </c>
      <c r="V38" s="47" t="s">
        <v>126</v>
      </c>
      <c r="W38" s="47" t="s">
        <v>126</v>
      </c>
      <c r="X38" s="53" t="s">
        <v>126</v>
      </c>
      <c r="Y38" s="47" t="s">
        <v>126</v>
      </c>
      <c r="Z38" s="47" t="s">
        <v>126</v>
      </c>
      <c r="AA38" s="50" t="str">
        <f t="shared" si="3"/>
        <v>--</v>
      </c>
      <c r="AB38" s="47" t="str">
        <f t="shared" si="4"/>
        <v>No TRV</v>
      </c>
      <c r="AC38" s="51" t="str">
        <f t="shared" si="5"/>
        <v>No</v>
      </c>
      <c r="AD38" s="47" t="str">
        <f t="shared" si="6"/>
        <v>New or No Change</v>
      </c>
      <c r="AE38" s="47" t="str">
        <f t="shared" si="7"/>
        <v>No New</v>
      </c>
      <c r="AF38" s="47" t="str">
        <f t="shared" si="8"/>
        <v>Yes</v>
      </c>
      <c r="AG38" s="52">
        <v>45672</v>
      </c>
    </row>
    <row r="39" spans="1:33" x14ac:dyDescent="0.2">
      <c r="A39" s="47">
        <v>62</v>
      </c>
      <c r="B39" s="48">
        <v>324</v>
      </c>
      <c r="C39" s="48" t="s">
        <v>199</v>
      </c>
      <c r="D39" s="48" t="s">
        <v>200</v>
      </c>
      <c r="E39" s="47"/>
      <c r="F39" s="49"/>
      <c r="G39" s="48" t="s">
        <v>121</v>
      </c>
      <c r="H39" s="47" t="s">
        <v>126</v>
      </c>
      <c r="I39" s="47" t="s">
        <v>126</v>
      </c>
      <c r="J39" s="53" t="s">
        <v>126</v>
      </c>
      <c r="K39" s="47" t="s">
        <v>126</v>
      </c>
      <c r="L39" s="47" t="s">
        <v>126</v>
      </c>
      <c r="M39" s="50" t="str">
        <f t="shared" si="0"/>
        <v>--</v>
      </c>
      <c r="N39" s="47" t="str">
        <f t="shared" si="9"/>
        <v>No TRV</v>
      </c>
      <c r="O39" s="47">
        <v>3.9</v>
      </c>
      <c r="P39" s="47" t="s">
        <v>31</v>
      </c>
      <c r="Q39" s="47" t="s">
        <v>121</v>
      </c>
      <c r="R39" s="47">
        <v>5</v>
      </c>
      <c r="S39" s="47" t="s">
        <v>122</v>
      </c>
      <c r="T39" s="50">
        <f t="shared" si="1"/>
        <v>-0.22000000000000003</v>
      </c>
      <c r="U39" s="47" t="str">
        <f t="shared" si="2"/>
        <v>Yes (-22%)</v>
      </c>
      <c r="V39" s="47">
        <v>190</v>
      </c>
      <c r="W39" s="47" t="s">
        <v>38</v>
      </c>
      <c r="X39" s="47" t="s">
        <v>121</v>
      </c>
      <c r="Y39" s="47">
        <v>3900</v>
      </c>
      <c r="Z39" s="47" t="s">
        <v>49</v>
      </c>
      <c r="AA39" s="50">
        <f t="shared" si="3"/>
        <v>-0.95128205128205123</v>
      </c>
      <c r="AB39" s="47" t="str">
        <f t="shared" si="4"/>
        <v>Yes (-95%)</v>
      </c>
      <c r="AC39" s="51" t="str">
        <f t="shared" si="5"/>
        <v>Yes</v>
      </c>
      <c r="AD39" s="47" t="str">
        <f t="shared" si="6"/>
        <v>Change</v>
      </c>
      <c r="AE39" s="47" t="str">
        <f t="shared" si="7"/>
        <v>No New</v>
      </c>
      <c r="AF39" s="47" t="str">
        <f t="shared" si="8"/>
        <v>Yes</v>
      </c>
      <c r="AG39" s="52">
        <v>45672</v>
      </c>
    </row>
    <row r="40" spans="1:33" x14ac:dyDescent="0.2">
      <c r="A40" s="47">
        <v>63</v>
      </c>
      <c r="B40" s="48">
        <v>73</v>
      </c>
      <c r="C40" s="48" t="s">
        <v>205</v>
      </c>
      <c r="D40" s="48" t="s">
        <v>206</v>
      </c>
      <c r="E40" s="47"/>
      <c r="F40" s="49"/>
      <c r="G40" s="48" t="s">
        <v>121</v>
      </c>
      <c r="H40" s="47">
        <v>0.27</v>
      </c>
      <c r="I40" s="47" t="s">
        <v>49</v>
      </c>
      <c r="J40" s="47" t="s">
        <v>120</v>
      </c>
      <c r="K40" s="47">
        <v>0.48</v>
      </c>
      <c r="L40" s="47" t="s">
        <v>122</v>
      </c>
      <c r="M40" s="50">
        <f t="shared" si="0"/>
        <v>-0.43749999999999994</v>
      </c>
      <c r="N40" s="47" t="str">
        <f t="shared" si="9"/>
        <v>Yes (-44%)</v>
      </c>
      <c r="O40" s="47">
        <v>1.7</v>
      </c>
      <c r="P40" s="47" t="s">
        <v>49</v>
      </c>
      <c r="Q40" s="47" t="s">
        <v>121</v>
      </c>
      <c r="R40" s="47">
        <v>33</v>
      </c>
      <c r="S40" s="47" t="s">
        <v>31</v>
      </c>
      <c r="T40" s="50">
        <f t="shared" si="1"/>
        <v>-0.94848484848484849</v>
      </c>
      <c r="U40" s="47" t="str">
        <f t="shared" si="2"/>
        <v>Yes (-95%)</v>
      </c>
      <c r="V40" s="47">
        <v>3300</v>
      </c>
      <c r="W40" s="47" t="s">
        <v>49</v>
      </c>
      <c r="X40" s="47" t="s">
        <v>121</v>
      </c>
      <c r="Y40" s="47">
        <v>1700</v>
      </c>
      <c r="Z40" s="47" t="s">
        <v>31</v>
      </c>
      <c r="AA40" s="50">
        <f t="shared" si="3"/>
        <v>0.94117647058823528</v>
      </c>
      <c r="AB40" s="47" t="str">
        <f t="shared" si="4"/>
        <v>Yes (94%)</v>
      </c>
      <c r="AC40" s="51" t="str">
        <f t="shared" si="5"/>
        <v>No</v>
      </c>
      <c r="AD40" s="47" t="str">
        <f t="shared" si="6"/>
        <v>Change</v>
      </c>
      <c r="AE40" s="47" t="str">
        <f t="shared" si="7"/>
        <v>No New</v>
      </c>
      <c r="AF40" s="47" t="str">
        <f t="shared" si="8"/>
        <v>Yes</v>
      </c>
      <c r="AG40" s="52">
        <v>45859</v>
      </c>
    </row>
    <row r="41" spans="1:33" x14ac:dyDescent="0.2">
      <c r="A41" s="47">
        <v>64</v>
      </c>
      <c r="B41" s="48">
        <v>75</v>
      </c>
      <c r="C41" s="48" t="s">
        <v>207</v>
      </c>
      <c r="D41" s="48" t="s">
        <v>208</v>
      </c>
      <c r="E41" s="47"/>
      <c r="F41" s="49"/>
      <c r="G41" s="48" t="s">
        <v>120</v>
      </c>
      <c r="H41" s="47">
        <v>3.3000000000000002E-2</v>
      </c>
      <c r="I41" s="47" t="s">
        <v>45</v>
      </c>
      <c r="J41" s="47" t="s">
        <v>121</v>
      </c>
      <c r="K41" s="47">
        <v>3.3000000000000002E-2</v>
      </c>
      <c r="L41" s="47" t="s">
        <v>122</v>
      </c>
      <c r="M41" s="50">
        <f t="shared" si="0"/>
        <v>0</v>
      </c>
      <c r="N41" s="47" t="str">
        <f t="shared" si="9"/>
        <v>No Change</v>
      </c>
      <c r="O41" s="47">
        <v>2</v>
      </c>
      <c r="P41" s="47" t="s">
        <v>49</v>
      </c>
      <c r="Q41" s="47" t="s">
        <v>121</v>
      </c>
      <c r="R41" s="47">
        <v>2</v>
      </c>
      <c r="S41" s="47" t="s">
        <v>49</v>
      </c>
      <c r="T41" s="50">
        <f t="shared" si="1"/>
        <v>0</v>
      </c>
      <c r="U41" s="47" t="str">
        <f t="shared" si="2"/>
        <v>No Change</v>
      </c>
      <c r="V41" s="47">
        <v>660</v>
      </c>
      <c r="W41" s="47" t="s">
        <v>49</v>
      </c>
      <c r="X41" s="47" t="s">
        <v>120</v>
      </c>
      <c r="Y41" s="47">
        <v>660</v>
      </c>
      <c r="Z41" s="47" t="s">
        <v>49</v>
      </c>
      <c r="AA41" s="50">
        <f t="shared" si="3"/>
        <v>0</v>
      </c>
      <c r="AB41" s="47" t="str">
        <f t="shared" si="4"/>
        <v>No Change</v>
      </c>
      <c r="AC41" s="51" t="str">
        <f t="shared" si="5"/>
        <v>No</v>
      </c>
      <c r="AD41" s="47" t="str">
        <f t="shared" si="6"/>
        <v>New or No Change</v>
      </c>
      <c r="AE41" s="47" t="str">
        <f t="shared" si="7"/>
        <v>No New</v>
      </c>
      <c r="AF41" s="47" t="str">
        <f t="shared" si="8"/>
        <v>Yes</v>
      </c>
      <c r="AG41" s="52">
        <v>45672</v>
      </c>
    </row>
    <row r="42" spans="1:33" x14ac:dyDescent="0.2">
      <c r="A42" s="47">
        <v>65</v>
      </c>
      <c r="B42" s="48">
        <v>333</v>
      </c>
      <c r="C42" s="48" t="s">
        <v>209</v>
      </c>
      <c r="D42" s="48" t="s">
        <v>210</v>
      </c>
      <c r="E42" s="47"/>
      <c r="F42" s="49"/>
      <c r="G42" s="48" t="s">
        <v>121</v>
      </c>
      <c r="H42" s="47" t="s">
        <v>126</v>
      </c>
      <c r="I42" s="47" t="s">
        <v>126</v>
      </c>
      <c r="J42" s="53" t="s">
        <v>126</v>
      </c>
      <c r="K42" s="47" t="s">
        <v>126</v>
      </c>
      <c r="L42" s="47" t="s">
        <v>126</v>
      </c>
      <c r="M42" s="50" t="str">
        <f t="shared" si="0"/>
        <v>--</v>
      </c>
      <c r="N42" s="47" t="str">
        <f t="shared" si="9"/>
        <v>No TRV</v>
      </c>
      <c r="O42" s="47" t="s">
        <v>211</v>
      </c>
      <c r="P42" s="47" t="s">
        <v>211</v>
      </c>
      <c r="Q42" s="47" t="s">
        <v>120</v>
      </c>
      <c r="R42" s="47">
        <v>5000</v>
      </c>
      <c r="S42" s="47" t="s">
        <v>45</v>
      </c>
      <c r="T42" s="50" t="e">
        <f t="shared" si="1"/>
        <v>#VALUE!</v>
      </c>
      <c r="U42" s="47" t="s">
        <v>1117</v>
      </c>
      <c r="V42" s="47">
        <v>2900</v>
      </c>
      <c r="W42" s="47" t="s">
        <v>31</v>
      </c>
      <c r="X42" s="47" t="s">
        <v>121</v>
      </c>
      <c r="Y42" s="47">
        <v>5000</v>
      </c>
      <c r="Z42" s="47" t="s">
        <v>129</v>
      </c>
      <c r="AA42" s="50">
        <f t="shared" si="3"/>
        <v>-0.42</v>
      </c>
      <c r="AB42" s="47" t="str">
        <f t="shared" si="4"/>
        <v>Yes (-42%)</v>
      </c>
      <c r="AC42" s="51" t="str">
        <f t="shared" si="5"/>
        <v>No</v>
      </c>
      <c r="AD42" s="47" t="str">
        <f t="shared" si="6"/>
        <v>Change</v>
      </c>
      <c r="AE42" s="47" t="str">
        <f t="shared" si="7"/>
        <v>No New</v>
      </c>
      <c r="AF42" s="47" t="str">
        <f t="shared" si="8"/>
        <v>Yes</v>
      </c>
      <c r="AG42" s="52">
        <v>45672</v>
      </c>
    </row>
    <row r="43" spans="1:33" x14ac:dyDescent="0.2">
      <c r="A43" s="47">
        <v>66</v>
      </c>
      <c r="B43" s="47">
        <v>76</v>
      </c>
      <c r="C43" s="47" t="s">
        <v>212</v>
      </c>
      <c r="D43" s="47" t="s">
        <v>213</v>
      </c>
      <c r="E43" s="47"/>
      <c r="F43" s="49"/>
      <c r="G43" s="47" t="s">
        <v>120</v>
      </c>
      <c r="H43" s="47">
        <v>0.77</v>
      </c>
      <c r="I43" s="47" t="s">
        <v>49</v>
      </c>
      <c r="J43" s="47" t="s">
        <v>120</v>
      </c>
      <c r="K43" s="47" t="s">
        <v>126</v>
      </c>
      <c r="L43" s="47" t="s">
        <v>126</v>
      </c>
      <c r="M43" s="50" t="e">
        <f t="shared" si="0"/>
        <v>#VALUE!</v>
      </c>
      <c r="N43" s="47" t="str">
        <f t="shared" si="9"/>
        <v>New TRV</v>
      </c>
      <c r="O43" s="47" t="s">
        <v>126</v>
      </c>
      <c r="P43" s="47" t="s">
        <v>126</v>
      </c>
      <c r="Q43" s="53" t="s">
        <v>126</v>
      </c>
      <c r="R43" s="47" t="s">
        <v>126</v>
      </c>
      <c r="S43" s="47" t="s">
        <v>126</v>
      </c>
      <c r="T43" s="50" t="str">
        <f t="shared" si="1"/>
        <v>--</v>
      </c>
      <c r="U43" s="47" t="str">
        <f t="shared" ref="U43:U106" si="10">IF(ISERROR(T43),"New TRV",IF(T43=0,"No Change",IF(T43="--","No TRV","Yes ("&amp;ROUND(T43*100,0)&amp;"%)")))</f>
        <v>No TRV</v>
      </c>
      <c r="V43" s="47" t="s">
        <v>126</v>
      </c>
      <c r="W43" s="47" t="s">
        <v>126</v>
      </c>
      <c r="X43" s="53" t="s">
        <v>126</v>
      </c>
      <c r="Y43" s="47" t="s">
        <v>126</v>
      </c>
      <c r="Z43" s="47" t="s">
        <v>126</v>
      </c>
      <c r="AA43" s="50" t="str">
        <f t="shared" si="3"/>
        <v>--</v>
      </c>
      <c r="AB43" s="47" t="str">
        <f t="shared" si="4"/>
        <v>No TRV</v>
      </c>
      <c r="AC43" s="51" t="str">
        <f t="shared" si="5"/>
        <v>No</v>
      </c>
      <c r="AD43" s="47" t="str">
        <f t="shared" si="6"/>
        <v>New or No Change</v>
      </c>
      <c r="AE43" s="47" t="str">
        <f t="shared" si="7"/>
        <v>A new</v>
      </c>
      <c r="AF43" s="47" t="str">
        <f t="shared" si="8"/>
        <v>No</v>
      </c>
      <c r="AG43" s="52">
        <v>45859</v>
      </c>
    </row>
    <row r="44" spans="1:33" x14ac:dyDescent="0.2">
      <c r="A44" s="47">
        <v>69</v>
      </c>
      <c r="B44" s="48">
        <v>79</v>
      </c>
      <c r="C44" s="48" t="s">
        <v>214</v>
      </c>
      <c r="D44" s="48" t="s">
        <v>215</v>
      </c>
      <c r="E44" s="47"/>
      <c r="F44" s="49"/>
      <c r="G44" s="48" t="s">
        <v>120</v>
      </c>
      <c r="H44" s="47" t="s">
        <v>126</v>
      </c>
      <c r="I44" s="47" t="s">
        <v>126</v>
      </c>
      <c r="J44" s="53" t="s">
        <v>126</v>
      </c>
      <c r="K44" s="47" t="s">
        <v>126</v>
      </c>
      <c r="L44" s="47" t="s">
        <v>126</v>
      </c>
      <c r="M44" s="50" t="str">
        <f t="shared" si="0"/>
        <v>--</v>
      </c>
      <c r="N44" s="47" t="str">
        <f t="shared" si="9"/>
        <v>No TRV</v>
      </c>
      <c r="O44" s="47">
        <v>30000</v>
      </c>
      <c r="P44" s="47" t="s">
        <v>47</v>
      </c>
      <c r="Q44" s="47" t="s">
        <v>120</v>
      </c>
      <c r="R44" s="47">
        <v>30000</v>
      </c>
      <c r="S44" s="47" t="s">
        <v>47</v>
      </c>
      <c r="T44" s="50">
        <f t="shared" si="1"/>
        <v>0</v>
      </c>
      <c r="U44" s="47" t="str">
        <f t="shared" si="10"/>
        <v>No Change</v>
      </c>
      <c r="V44" s="47">
        <v>30000</v>
      </c>
      <c r="W44" s="47" t="s">
        <v>38</v>
      </c>
      <c r="X44" s="47" t="s">
        <v>120</v>
      </c>
      <c r="Y44" s="47" t="s">
        <v>126</v>
      </c>
      <c r="Z44" s="47" t="s">
        <v>126</v>
      </c>
      <c r="AA44" s="50" t="e">
        <f t="shared" si="3"/>
        <v>#VALUE!</v>
      </c>
      <c r="AB44" s="47" t="str">
        <f t="shared" si="4"/>
        <v>New TRV</v>
      </c>
      <c r="AC44" s="51" t="str">
        <f t="shared" si="5"/>
        <v>Yes</v>
      </c>
      <c r="AD44" s="47" t="str">
        <f t="shared" si="6"/>
        <v>New or No Change</v>
      </c>
      <c r="AE44" s="47" t="str">
        <f t="shared" si="7"/>
        <v>A new</v>
      </c>
      <c r="AF44" s="47" t="str">
        <f t="shared" si="8"/>
        <v>Yes</v>
      </c>
      <c r="AG44" s="52">
        <v>45672</v>
      </c>
    </row>
    <row r="45" spans="1:33" x14ac:dyDescent="0.2">
      <c r="A45" s="47">
        <v>70</v>
      </c>
      <c r="B45" s="47">
        <v>80</v>
      </c>
      <c r="C45" s="47" t="s">
        <v>216</v>
      </c>
      <c r="D45" s="47" t="s">
        <v>217</v>
      </c>
      <c r="E45" s="47"/>
      <c r="F45" s="49"/>
      <c r="G45" s="47" t="s">
        <v>120</v>
      </c>
      <c r="H45" s="47" t="s">
        <v>126</v>
      </c>
      <c r="I45" s="47" t="s">
        <v>126</v>
      </c>
      <c r="J45" s="53" t="s">
        <v>126</v>
      </c>
      <c r="K45" s="47" t="s">
        <v>126</v>
      </c>
      <c r="L45" s="47" t="s">
        <v>126</v>
      </c>
      <c r="M45" s="50" t="str">
        <f t="shared" si="0"/>
        <v>--</v>
      </c>
      <c r="N45" s="47" t="str">
        <f t="shared" si="9"/>
        <v>No TRV</v>
      </c>
      <c r="O45" s="47">
        <v>5000</v>
      </c>
      <c r="P45" s="47" t="s">
        <v>45</v>
      </c>
      <c r="Q45" s="47" t="s">
        <v>120</v>
      </c>
      <c r="R45" s="47" t="s">
        <v>126</v>
      </c>
      <c r="S45" s="47" t="s">
        <v>126</v>
      </c>
      <c r="T45" s="50" t="e">
        <f t="shared" si="1"/>
        <v>#VALUE!</v>
      </c>
      <c r="U45" s="47" t="str">
        <f t="shared" si="10"/>
        <v>New TRV</v>
      </c>
      <c r="V45" s="47">
        <v>15000</v>
      </c>
      <c r="W45" s="47" t="s">
        <v>38</v>
      </c>
      <c r="X45" s="47" t="s">
        <v>120</v>
      </c>
      <c r="Y45" s="47" t="s">
        <v>126</v>
      </c>
      <c r="Z45" s="47" t="s">
        <v>126</v>
      </c>
      <c r="AA45" s="50" t="e">
        <f t="shared" si="3"/>
        <v>#VALUE!</v>
      </c>
      <c r="AB45" s="47" t="str">
        <f t="shared" si="4"/>
        <v>New TRV</v>
      </c>
      <c r="AC45" s="51" t="str">
        <f t="shared" si="5"/>
        <v>Yes</v>
      </c>
      <c r="AD45" s="47" t="str">
        <f t="shared" si="6"/>
        <v>New or No Change</v>
      </c>
      <c r="AE45" s="47" t="str">
        <f t="shared" si="7"/>
        <v>A new</v>
      </c>
      <c r="AF45" s="47" t="str">
        <f t="shared" si="8"/>
        <v>No</v>
      </c>
      <c r="AG45" s="52">
        <v>45859</v>
      </c>
    </row>
    <row r="46" spans="1:33" x14ac:dyDescent="0.2">
      <c r="A46" s="47">
        <v>75</v>
      </c>
      <c r="B46" s="48">
        <v>83</v>
      </c>
      <c r="C46" s="48" t="s">
        <v>218</v>
      </c>
      <c r="D46" s="48" t="s">
        <v>219</v>
      </c>
      <c r="E46" s="47" t="s">
        <v>149</v>
      </c>
      <c r="F46" s="49">
        <v>12</v>
      </c>
      <c r="G46" s="48" t="s">
        <v>120</v>
      </c>
      <c r="H46" s="47">
        <v>5.5999999999999995E-4</v>
      </c>
      <c r="I46" s="47" t="s">
        <v>45</v>
      </c>
      <c r="J46" s="47" t="s">
        <v>121</v>
      </c>
      <c r="K46" s="47">
        <v>5.5999999999999995E-4</v>
      </c>
      <c r="L46" s="47" t="s">
        <v>122</v>
      </c>
      <c r="M46" s="50">
        <f t="shared" si="0"/>
        <v>0</v>
      </c>
      <c r="N46" s="47" t="str">
        <f t="shared" si="9"/>
        <v>No Change</v>
      </c>
      <c r="O46" s="47">
        <v>0.01</v>
      </c>
      <c r="P46" s="47" t="s">
        <v>31</v>
      </c>
      <c r="Q46" s="47" t="s">
        <v>121</v>
      </c>
      <c r="R46" s="47">
        <v>0.01</v>
      </c>
      <c r="S46" s="47" t="s">
        <v>31</v>
      </c>
      <c r="T46" s="50">
        <f t="shared" si="1"/>
        <v>0</v>
      </c>
      <c r="U46" s="47" t="str">
        <f t="shared" si="10"/>
        <v>No Change</v>
      </c>
      <c r="V46" s="47">
        <v>0.03</v>
      </c>
      <c r="W46" s="47" t="s">
        <v>31</v>
      </c>
      <c r="X46" s="47" t="s">
        <v>120</v>
      </c>
      <c r="Y46" s="47">
        <v>0.03</v>
      </c>
      <c r="Z46" s="47" t="s">
        <v>129</v>
      </c>
      <c r="AA46" s="50">
        <f t="shared" si="3"/>
        <v>0</v>
      </c>
      <c r="AB46" s="47" t="str">
        <f t="shared" si="4"/>
        <v>No Change</v>
      </c>
      <c r="AC46" s="51" t="str">
        <f t="shared" si="5"/>
        <v>No</v>
      </c>
      <c r="AD46" s="47" t="str">
        <f t="shared" si="6"/>
        <v>New or No Change</v>
      </c>
      <c r="AE46" s="47" t="str">
        <f t="shared" si="7"/>
        <v>No New</v>
      </c>
      <c r="AF46" s="47" t="str">
        <f t="shared" si="8"/>
        <v>Yes</v>
      </c>
      <c r="AG46" s="52">
        <v>45672</v>
      </c>
    </row>
    <row r="47" spans="1:33" x14ac:dyDescent="0.2">
      <c r="A47" s="47">
        <v>77</v>
      </c>
      <c r="B47" s="48">
        <v>86</v>
      </c>
      <c r="C47" s="48" t="s">
        <v>220</v>
      </c>
      <c r="D47" s="48" t="s">
        <v>221</v>
      </c>
      <c r="E47" s="47"/>
      <c r="F47" s="49"/>
      <c r="G47" s="48" t="s">
        <v>120</v>
      </c>
      <c r="H47" s="47" t="s">
        <v>126</v>
      </c>
      <c r="I47" s="47" t="s">
        <v>126</v>
      </c>
      <c r="J47" s="53" t="s">
        <v>126</v>
      </c>
      <c r="K47" s="47" t="s">
        <v>126</v>
      </c>
      <c r="L47" s="47" t="s">
        <v>126</v>
      </c>
      <c r="M47" s="50" t="str">
        <f t="shared" si="0"/>
        <v>--</v>
      </c>
      <c r="N47" s="47" t="str">
        <f t="shared" si="9"/>
        <v>No TRV</v>
      </c>
      <c r="O47" s="47">
        <v>2.2000000000000002</v>
      </c>
      <c r="P47" s="47" t="s">
        <v>49</v>
      </c>
      <c r="Q47" s="47" t="s">
        <v>120</v>
      </c>
      <c r="R47" s="47">
        <v>2.2000000000000002</v>
      </c>
      <c r="S47" s="47" t="s">
        <v>49</v>
      </c>
      <c r="T47" s="50">
        <f t="shared" si="1"/>
        <v>0</v>
      </c>
      <c r="U47" s="47" t="str">
        <f t="shared" si="10"/>
        <v>No Change</v>
      </c>
      <c r="V47" s="47">
        <v>50</v>
      </c>
      <c r="W47" s="47" t="s">
        <v>49</v>
      </c>
      <c r="X47" s="47" t="s">
        <v>120</v>
      </c>
      <c r="Y47" s="47">
        <v>50</v>
      </c>
      <c r="Z47" s="47" t="s">
        <v>49</v>
      </c>
      <c r="AA47" s="50">
        <f t="shared" si="3"/>
        <v>0</v>
      </c>
      <c r="AB47" s="47" t="str">
        <f t="shared" si="4"/>
        <v>No Change</v>
      </c>
      <c r="AC47" s="51" t="str">
        <f t="shared" si="5"/>
        <v>No</v>
      </c>
      <c r="AD47" s="47" t="str">
        <f t="shared" si="6"/>
        <v>New or No Change</v>
      </c>
      <c r="AE47" s="47" t="str">
        <f t="shared" si="7"/>
        <v>No New</v>
      </c>
      <c r="AF47" s="47" t="str">
        <f t="shared" si="8"/>
        <v>Yes</v>
      </c>
      <c r="AG47" s="52">
        <v>45672</v>
      </c>
    </row>
    <row r="48" spans="1:33" x14ac:dyDescent="0.2">
      <c r="A48" s="47">
        <v>81</v>
      </c>
      <c r="B48" s="48">
        <v>90</v>
      </c>
      <c r="C48" s="48" t="s">
        <v>222</v>
      </c>
      <c r="D48" s="48" t="s">
        <v>223</v>
      </c>
      <c r="E48" s="47"/>
      <c r="F48" s="49"/>
      <c r="G48" s="48" t="s">
        <v>121</v>
      </c>
      <c r="H48" s="47" t="s">
        <v>126</v>
      </c>
      <c r="I48" s="47" t="s">
        <v>126</v>
      </c>
      <c r="J48" s="53" t="s">
        <v>126</v>
      </c>
      <c r="K48" s="47" t="s">
        <v>126</v>
      </c>
      <c r="L48" s="47" t="s">
        <v>126</v>
      </c>
      <c r="M48" s="50" t="str">
        <f t="shared" si="0"/>
        <v>--</v>
      </c>
      <c r="N48" s="47" t="str">
        <f t="shared" si="9"/>
        <v>No TRV</v>
      </c>
      <c r="O48" s="47">
        <v>300</v>
      </c>
      <c r="P48" s="47" t="s">
        <v>31</v>
      </c>
      <c r="Q48" s="47" t="s">
        <v>121</v>
      </c>
      <c r="R48" s="47">
        <v>800</v>
      </c>
      <c r="S48" s="47" t="s">
        <v>122</v>
      </c>
      <c r="T48" s="50">
        <f t="shared" si="1"/>
        <v>-0.625</v>
      </c>
      <c r="U48" s="47" t="str">
        <f t="shared" si="10"/>
        <v>Yes (-63%)</v>
      </c>
      <c r="V48" s="47">
        <v>600</v>
      </c>
      <c r="W48" s="47" t="s">
        <v>31</v>
      </c>
      <c r="X48" s="47" t="s">
        <v>121</v>
      </c>
      <c r="Y48" s="47">
        <v>6200</v>
      </c>
      <c r="Z48" s="47" t="s">
        <v>49</v>
      </c>
      <c r="AA48" s="50">
        <f t="shared" si="3"/>
        <v>-0.90322580645161288</v>
      </c>
      <c r="AB48" s="47" t="str">
        <f t="shared" si="4"/>
        <v>Yes (-90%)</v>
      </c>
      <c r="AC48" s="51" t="str">
        <f t="shared" si="5"/>
        <v>No</v>
      </c>
      <c r="AD48" s="47" t="str">
        <f t="shared" si="6"/>
        <v>Change</v>
      </c>
      <c r="AE48" s="47" t="str">
        <f t="shared" si="7"/>
        <v>No New</v>
      </c>
      <c r="AF48" s="47" t="str">
        <f t="shared" si="8"/>
        <v>Yes</v>
      </c>
      <c r="AG48" s="52">
        <v>45672</v>
      </c>
    </row>
    <row r="49" spans="1:33" x14ac:dyDescent="0.2">
      <c r="A49" s="47">
        <v>82</v>
      </c>
      <c r="B49" s="48">
        <v>91</v>
      </c>
      <c r="C49" s="48" t="s">
        <v>224</v>
      </c>
      <c r="D49" s="48" t="s">
        <v>225</v>
      </c>
      <c r="E49" s="47"/>
      <c r="F49" s="49"/>
      <c r="G49" s="48" t="s">
        <v>120</v>
      </c>
      <c r="H49" s="47">
        <v>0.17</v>
      </c>
      <c r="I49" s="47" t="s">
        <v>45</v>
      </c>
      <c r="J49" s="47" t="s">
        <v>121</v>
      </c>
      <c r="K49" s="47">
        <v>0.17</v>
      </c>
      <c r="L49" s="47" t="s">
        <v>122</v>
      </c>
      <c r="M49" s="50">
        <f t="shared" si="0"/>
        <v>0</v>
      </c>
      <c r="N49" s="47" t="str">
        <f t="shared" si="9"/>
        <v>No Change</v>
      </c>
      <c r="O49" s="47">
        <v>100</v>
      </c>
      <c r="P49" s="47" t="s">
        <v>45</v>
      </c>
      <c r="Q49" s="47" t="s">
        <v>121</v>
      </c>
      <c r="R49" s="47">
        <v>100</v>
      </c>
      <c r="S49" s="47" t="s">
        <v>45</v>
      </c>
      <c r="T49" s="50">
        <f t="shared" si="1"/>
        <v>0</v>
      </c>
      <c r="U49" s="47" t="str">
        <f t="shared" si="10"/>
        <v>No Change</v>
      </c>
      <c r="V49" s="47">
        <v>1900</v>
      </c>
      <c r="W49" s="47" t="s">
        <v>49</v>
      </c>
      <c r="X49" s="47" t="s">
        <v>121</v>
      </c>
      <c r="Y49" s="47">
        <v>1900</v>
      </c>
      <c r="Z49" s="47" t="s">
        <v>49</v>
      </c>
      <c r="AA49" s="50">
        <f t="shared" si="3"/>
        <v>0</v>
      </c>
      <c r="AB49" s="47" t="str">
        <f t="shared" si="4"/>
        <v>No Change</v>
      </c>
      <c r="AC49" s="51" t="str">
        <f t="shared" si="5"/>
        <v>No</v>
      </c>
      <c r="AD49" s="47" t="str">
        <f t="shared" si="6"/>
        <v>New or No Change</v>
      </c>
      <c r="AE49" s="47" t="str">
        <f t="shared" si="7"/>
        <v>No New</v>
      </c>
      <c r="AF49" s="47" t="str">
        <f t="shared" si="8"/>
        <v>Yes</v>
      </c>
      <c r="AG49" s="52">
        <v>45672</v>
      </c>
    </row>
    <row r="50" spans="1:33" x14ac:dyDescent="0.2">
      <c r="A50" s="47">
        <v>83</v>
      </c>
      <c r="B50" s="48">
        <v>92</v>
      </c>
      <c r="C50" s="48" t="s">
        <v>226</v>
      </c>
      <c r="D50" s="48" t="s">
        <v>227</v>
      </c>
      <c r="E50" s="47"/>
      <c r="F50" s="49"/>
      <c r="G50" s="48" t="s">
        <v>120</v>
      </c>
      <c r="H50" s="47" t="s">
        <v>126</v>
      </c>
      <c r="I50" s="47" t="s">
        <v>126</v>
      </c>
      <c r="J50" s="53" t="s">
        <v>126</v>
      </c>
      <c r="K50" s="47" t="s">
        <v>126</v>
      </c>
      <c r="L50" s="47" t="s">
        <v>126</v>
      </c>
      <c r="M50" s="50" t="str">
        <f t="shared" si="0"/>
        <v>--</v>
      </c>
      <c r="N50" s="47" t="str">
        <f t="shared" si="9"/>
        <v>No TRV</v>
      </c>
      <c r="O50" s="47">
        <v>10</v>
      </c>
      <c r="P50" s="47" t="s">
        <v>49</v>
      </c>
      <c r="Q50" s="47" t="s">
        <v>121</v>
      </c>
      <c r="R50" s="47">
        <v>10</v>
      </c>
      <c r="S50" s="47" t="s">
        <v>49</v>
      </c>
      <c r="T50" s="50">
        <f t="shared" si="1"/>
        <v>0</v>
      </c>
      <c r="U50" s="47" t="str">
        <f t="shared" si="10"/>
        <v>No Change</v>
      </c>
      <c r="V50" s="47">
        <v>93</v>
      </c>
      <c r="W50" s="47" t="s">
        <v>38</v>
      </c>
      <c r="X50" s="47" t="s">
        <v>121</v>
      </c>
      <c r="Y50" s="47">
        <v>660</v>
      </c>
      <c r="Z50" s="47" t="s">
        <v>49</v>
      </c>
      <c r="AA50" s="50">
        <f t="shared" si="3"/>
        <v>-0.85909090909090913</v>
      </c>
      <c r="AB50" s="47" t="str">
        <f t="shared" si="4"/>
        <v>Yes (-86%)</v>
      </c>
      <c r="AC50" s="51" t="str">
        <f t="shared" si="5"/>
        <v>Yes</v>
      </c>
      <c r="AD50" s="47" t="str">
        <f t="shared" si="6"/>
        <v>Change</v>
      </c>
      <c r="AE50" s="47" t="str">
        <f t="shared" si="7"/>
        <v>No New</v>
      </c>
      <c r="AF50" s="47" t="str">
        <f t="shared" si="8"/>
        <v>Yes</v>
      </c>
      <c r="AG50" s="52">
        <v>45672</v>
      </c>
    </row>
    <row r="51" spans="1:33" x14ac:dyDescent="0.2">
      <c r="A51" s="47">
        <v>86</v>
      </c>
      <c r="B51" s="47" t="s">
        <v>228</v>
      </c>
      <c r="C51" s="47" t="s">
        <v>229</v>
      </c>
      <c r="D51" s="47" t="s">
        <v>230</v>
      </c>
      <c r="E51" s="47"/>
      <c r="F51" s="49"/>
      <c r="G51" s="47" t="s">
        <v>120</v>
      </c>
      <c r="H51" s="47" t="s">
        <v>126</v>
      </c>
      <c r="I51" s="47" t="s">
        <v>126</v>
      </c>
      <c r="J51" s="53" t="s">
        <v>126</v>
      </c>
      <c r="K51" s="47" t="s">
        <v>126</v>
      </c>
      <c r="L51" s="47" t="s">
        <v>126</v>
      </c>
      <c r="M51" s="50" t="str">
        <f t="shared" si="0"/>
        <v>--</v>
      </c>
      <c r="N51" s="47" t="str">
        <f t="shared" si="9"/>
        <v>No TRV</v>
      </c>
      <c r="O51" s="47">
        <v>0.9</v>
      </c>
      <c r="P51" s="47" t="s">
        <v>45</v>
      </c>
      <c r="Q51" s="47" t="s">
        <v>120</v>
      </c>
      <c r="R51" s="47" t="s">
        <v>126</v>
      </c>
      <c r="S51" s="47" t="s">
        <v>126</v>
      </c>
      <c r="T51" s="50" t="e">
        <f t="shared" si="1"/>
        <v>#VALUE!</v>
      </c>
      <c r="U51" s="47" t="str">
        <f t="shared" si="10"/>
        <v>New TRV</v>
      </c>
      <c r="V51" s="47" t="s">
        <v>126</v>
      </c>
      <c r="W51" s="47" t="s">
        <v>126</v>
      </c>
      <c r="X51" s="53" t="s">
        <v>126</v>
      </c>
      <c r="Y51" s="47" t="s">
        <v>126</v>
      </c>
      <c r="Z51" s="47" t="s">
        <v>126</v>
      </c>
      <c r="AA51" s="50" t="str">
        <f t="shared" si="3"/>
        <v>--</v>
      </c>
      <c r="AB51" s="47" t="str">
        <f t="shared" si="4"/>
        <v>No TRV</v>
      </c>
      <c r="AC51" s="51" t="str">
        <f t="shared" si="5"/>
        <v>No</v>
      </c>
      <c r="AD51" s="47" t="str">
        <f t="shared" si="6"/>
        <v>New or No Change</v>
      </c>
      <c r="AE51" s="47" t="str">
        <f t="shared" si="7"/>
        <v>A new</v>
      </c>
      <c r="AF51" s="47" t="str">
        <f t="shared" si="8"/>
        <v>No</v>
      </c>
      <c r="AG51" s="52">
        <v>45859</v>
      </c>
    </row>
    <row r="52" spans="1:33" x14ac:dyDescent="0.2">
      <c r="A52" s="47">
        <v>89</v>
      </c>
      <c r="B52" s="48">
        <v>97</v>
      </c>
      <c r="C52" s="48" t="s">
        <v>231</v>
      </c>
      <c r="D52" s="48" t="s">
        <v>232</v>
      </c>
      <c r="E52" s="47"/>
      <c r="F52" s="49"/>
      <c r="G52" s="48" t="s">
        <v>120</v>
      </c>
      <c r="H52" s="47">
        <v>0.01</v>
      </c>
      <c r="I52" s="47" t="s">
        <v>45</v>
      </c>
      <c r="J52" s="47" t="s">
        <v>121</v>
      </c>
      <c r="K52" s="47">
        <v>0.01</v>
      </c>
      <c r="L52" s="47" t="s">
        <v>45</v>
      </c>
      <c r="M52" s="50">
        <f t="shared" si="0"/>
        <v>0</v>
      </c>
      <c r="N52" s="47" t="str">
        <f t="shared" si="9"/>
        <v>No Change</v>
      </c>
      <c r="O52" s="47">
        <v>0.02</v>
      </c>
      <c r="P52" s="47" t="s">
        <v>31</v>
      </c>
      <c r="Q52" s="47" t="s">
        <v>121</v>
      </c>
      <c r="R52" s="47">
        <v>0.02</v>
      </c>
      <c r="S52" s="47" t="s">
        <v>31</v>
      </c>
      <c r="T52" s="50">
        <f t="shared" si="1"/>
        <v>0</v>
      </c>
      <c r="U52" s="47" t="str">
        <f t="shared" si="10"/>
        <v>No Change</v>
      </c>
      <c r="V52" s="47">
        <v>0.28000000000000003</v>
      </c>
      <c r="W52" s="47" t="s">
        <v>38</v>
      </c>
      <c r="X52" s="47" t="s">
        <v>121</v>
      </c>
      <c r="Y52" s="47">
        <v>0.2</v>
      </c>
      <c r="Z52" s="47" t="s">
        <v>190</v>
      </c>
      <c r="AA52" s="50">
        <f t="shared" si="3"/>
        <v>0.40000000000000008</v>
      </c>
      <c r="AB52" s="47" t="str">
        <f t="shared" si="4"/>
        <v>Yes (40%)</v>
      </c>
      <c r="AC52" s="51" t="str">
        <f t="shared" si="5"/>
        <v>Yes</v>
      </c>
      <c r="AD52" s="47" t="str">
        <f t="shared" si="6"/>
        <v>Change</v>
      </c>
      <c r="AE52" s="47" t="str">
        <f t="shared" si="7"/>
        <v>No New</v>
      </c>
      <c r="AF52" s="47" t="str">
        <f t="shared" si="8"/>
        <v>Yes</v>
      </c>
      <c r="AG52" s="52">
        <v>45672</v>
      </c>
    </row>
    <row r="53" spans="1:33" x14ac:dyDescent="0.2">
      <c r="A53" s="47">
        <v>90</v>
      </c>
      <c r="B53" s="47">
        <v>98</v>
      </c>
      <c r="C53" s="47" t="s">
        <v>233</v>
      </c>
      <c r="D53" s="47" t="s">
        <v>234</v>
      </c>
      <c r="E53" s="47"/>
      <c r="F53" s="49"/>
      <c r="G53" s="47" t="s">
        <v>120</v>
      </c>
      <c r="H53" s="47">
        <v>2.2000000000000001E-4</v>
      </c>
      <c r="I53" s="47" t="s">
        <v>49</v>
      </c>
      <c r="J53" s="47" t="s">
        <v>120</v>
      </c>
      <c r="K53" s="47" t="s">
        <v>126</v>
      </c>
      <c r="L53" s="47" t="s">
        <v>126</v>
      </c>
      <c r="M53" s="50" t="e">
        <f t="shared" si="0"/>
        <v>#VALUE!</v>
      </c>
      <c r="N53" s="47" t="str">
        <f t="shared" si="9"/>
        <v>New TRV</v>
      </c>
      <c r="O53" s="47" t="s">
        <v>126</v>
      </c>
      <c r="P53" s="47" t="s">
        <v>126</v>
      </c>
      <c r="Q53" s="53" t="s">
        <v>126</v>
      </c>
      <c r="R53" s="47" t="s">
        <v>126</v>
      </c>
      <c r="S53" s="47" t="s">
        <v>126</v>
      </c>
      <c r="T53" s="50" t="str">
        <f t="shared" si="1"/>
        <v>--</v>
      </c>
      <c r="U53" s="47" t="str">
        <f t="shared" si="10"/>
        <v>No TRV</v>
      </c>
      <c r="V53" s="47" t="s">
        <v>126</v>
      </c>
      <c r="W53" s="47" t="s">
        <v>126</v>
      </c>
      <c r="X53" s="53" t="s">
        <v>126</v>
      </c>
      <c r="Y53" s="47" t="s">
        <v>126</v>
      </c>
      <c r="Z53" s="47" t="s">
        <v>126</v>
      </c>
      <c r="AA53" s="50" t="str">
        <f t="shared" si="3"/>
        <v>--</v>
      </c>
      <c r="AB53" s="47" t="str">
        <f t="shared" si="4"/>
        <v>No TRV</v>
      </c>
      <c r="AC53" s="51" t="str">
        <f t="shared" si="5"/>
        <v>No</v>
      </c>
      <c r="AD53" s="47" t="str">
        <f t="shared" si="6"/>
        <v>New or No Change</v>
      </c>
      <c r="AE53" s="47" t="str">
        <f t="shared" si="7"/>
        <v>A new</v>
      </c>
      <c r="AF53" s="47" t="str">
        <f t="shared" si="8"/>
        <v>No</v>
      </c>
      <c r="AG53" s="52">
        <v>45672</v>
      </c>
    </row>
    <row r="54" spans="1:33" x14ac:dyDescent="0.2">
      <c r="A54" s="47">
        <v>92</v>
      </c>
      <c r="B54" s="48">
        <v>100</v>
      </c>
      <c r="C54" s="48" t="s">
        <v>235</v>
      </c>
      <c r="D54" s="48" t="s">
        <v>236</v>
      </c>
      <c r="E54" s="47"/>
      <c r="F54" s="49"/>
      <c r="G54" s="48" t="s">
        <v>120</v>
      </c>
      <c r="H54" s="47">
        <v>0.04</v>
      </c>
      <c r="I54" s="47" t="s">
        <v>49</v>
      </c>
      <c r="J54" s="47" t="s">
        <v>120</v>
      </c>
      <c r="K54" s="47">
        <v>0.04</v>
      </c>
      <c r="L54" s="47" t="s">
        <v>49</v>
      </c>
      <c r="M54" s="50">
        <f t="shared" si="0"/>
        <v>0</v>
      </c>
      <c r="N54" s="47" t="str">
        <f t="shared" si="9"/>
        <v>No Change</v>
      </c>
      <c r="O54" s="47" t="s">
        <v>126</v>
      </c>
      <c r="P54" s="47" t="s">
        <v>126</v>
      </c>
      <c r="Q54" s="53" t="s">
        <v>126</v>
      </c>
      <c r="R54" s="47" t="s">
        <v>126</v>
      </c>
      <c r="S54" s="47" t="s">
        <v>126</v>
      </c>
      <c r="T54" s="50" t="str">
        <f t="shared" si="1"/>
        <v>--</v>
      </c>
      <c r="U54" s="47" t="str">
        <f t="shared" si="10"/>
        <v>No TRV</v>
      </c>
      <c r="V54" s="47" t="s">
        <v>126</v>
      </c>
      <c r="W54" s="47" t="s">
        <v>126</v>
      </c>
      <c r="X54" s="53" t="s">
        <v>126</v>
      </c>
      <c r="Y54" s="47" t="s">
        <v>126</v>
      </c>
      <c r="Z54" s="47" t="s">
        <v>126</v>
      </c>
      <c r="AA54" s="50" t="str">
        <f t="shared" si="3"/>
        <v>--</v>
      </c>
      <c r="AB54" s="47" t="str">
        <f t="shared" si="4"/>
        <v>No TRV</v>
      </c>
      <c r="AC54" s="51" t="str">
        <f t="shared" si="5"/>
        <v>No</v>
      </c>
      <c r="AD54" s="47" t="str">
        <f t="shared" si="6"/>
        <v>New or No Change</v>
      </c>
      <c r="AE54" s="47" t="str">
        <f t="shared" si="7"/>
        <v>No New</v>
      </c>
      <c r="AF54" s="47" t="str">
        <f t="shared" si="8"/>
        <v>Yes</v>
      </c>
      <c r="AG54" s="52">
        <v>45672</v>
      </c>
    </row>
    <row r="55" spans="1:33" x14ac:dyDescent="0.2">
      <c r="A55" s="47">
        <v>93</v>
      </c>
      <c r="B55" s="48">
        <v>101</v>
      </c>
      <c r="C55" s="48" t="s">
        <v>237</v>
      </c>
      <c r="D55" s="48" t="s">
        <v>238</v>
      </c>
      <c r="E55" s="47"/>
      <c r="F55" s="49"/>
      <c r="G55" s="48" t="s">
        <v>120</v>
      </c>
      <c r="H55" s="47" t="s">
        <v>126</v>
      </c>
      <c r="I55" s="47" t="s">
        <v>126</v>
      </c>
      <c r="J55" s="53" t="s">
        <v>126</v>
      </c>
      <c r="K55" s="47" t="s">
        <v>126</v>
      </c>
      <c r="L55" s="47" t="s">
        <v>126</v>
      </c>
      <c r="M55" s="50" t="str">
        <f t="shared" si="0"/>
        <v>--</v>
      </c>
      <c r="N55" s="47" t="str">
        <f t="shared" si="9"/>
        <v>No TRV</v>
      </c>
      <c r="O55" s="47">
        <v>0.15</v>
      </c>
      <c r="P55" s="47" t="s">
        <v>31</v>
      </c>
      <c r="Q55" s="47" t="s">
        <v>121</v>
      </c>
      <c r="R55" s="47">
        <v>0.15</v>
      </c>
      <c r="S55" s="47" t="s">
        <v>122</v>
      </c>
      <c r="T55" s="50">
        <f t="shared" si="1"/>
        <v>0</v>
      </c>
      <c r="U55" s="47" t="str">
        <f t="shared" si="10"/>
        <v>No Change</v>
      </c>
      <c r="V55" s="47">
        <v>170</v>
      </c>
      <c r="W55" s="47" t="s">
        <v>31</v>
      </c>
      <c r="X55" s="47" t="s">
        <v>121</v>
      </c>
      <c r="Y55" s="47">
        <v>170</v>
      </c>
      <c r="Z55" s="47" t="s">
        <v>31</v>
      </c>
      <c r="AA55" s="50">
        <f t="shared" si="3"/>
        <v>0</v>
      </c>
      <c r="AB55" s="47" t="str">
        <f t="shared" si="4"/>
        <v>No Change</v>
      </c>
      <c r="AC55" s="51" t="str">
        <f t="shared" si="5"/>
        <v>No</v>
      </c>
      <c r="AD55" s="47" t="str">
        <f t="shared" si="6"/>
        <v>New or No Change</v>
      </c>
      <c r="AE55" s="47" t="str">
        <f t="shared" si="7"/>
        <v>No New</v>
      </c>
      <c r="AF55" s="47" t="str">
        <f t="shared" si="8"/>
        <v>Yes</v>
      </c>
      <c r="AG55" s="52">
        <v>45672</v>
      </c>
    </row>
    <row r="56" spans="1:33" x14ac:dyDescent="0.2">
      <c r="A56" s="47">
        <v>94</v>
      </c>
      <c r="B56" s="48">
        <v>102</v>
      </c>
      <c r="C56" s="48" t="s">
        <v>239</v>
      </c>
      <c r="D56" s="48" t="s">
        <v>240</v>
      </c>
      <c r="E56" s="47"/>
      <c r="F56" s="49"/>
      <c r="G56" s="48" t="s">
        <v>120</v>
      </c>
      <c r="H56" s="47" t="s">
        <v>126</v>
      </c>
      <c r="I56" s="47" t="s">
        <v>126</v>
      </c>
      <c r="J56" s="53" t="s">
        <v>126</v>
      </c>
      <c r="K56" s="47" t="s">
        <v>126</v>
      </c>
      <c r="L56" s="47" t="s">
        <v>126</v>
      </c>
      <c r="M56" s="50" t="str">
        <f t="shared" si="0"/>
        <v>--</v>
      </c>
      <c r="N56" s="47" t="str">
        <f t="shared" si="9"/>
        <v>No TRV</v>
      </c>
      <c r="O56" s="47">
        <v>0.6</v>
      </c>
      <c r="P56" s="47" t="s">
        <v>49</v>
      </c>
      <c r="Q56" s="47" t="s">
        <v>121</v>
      </c>
      <c r="R56" s="47">
        <v>0.6</v>
      </c>
      <c r="S56" s="47" t="s">
        <v>49</v>
      </c>
      <c r="T56" s="50">
        <f t="shared" si="1"/>
        <v>0</v>
      </c>
      <c r="U56" s="47" t="str">
        <f t="shared" si="10"/>
        <v>No Change</v>
      </c>
      <c r="V56" s="47">
        <v>3.9</v>
      </c>
      <c r="W56" s="47" t="s">
        <v>38</v>
      </c>
      <c r="X56" s="47" t="s">
        <v>121</v>
      </c>
      <c r="Y56" s="47">
        <v>2.8</v>
      </c>
      <c r="Z56" s="47" t="s">
        <v>190</v>
      </c>
      <c r="AA56" s="50">
        <f t="shared" si="3"/>
        <v>0.3928571428571429</v>
      </c>
      <c r="AB56" s="47" t="str">
        <f t="shared" si="4"/>
        <v>Yes (39%)</v>
      </c>
      <c r="AC56" s="51" t="str">
        <f t="shared" si="5"/>
        <v>Yes</v>
      </c>
      <c r="AD56" s="47" t="str">
        <f t="shared" si="6"/>
        <v>Change</v>
      </c>
      <c r="AE56" s="47" t="str">
        <f t="shared" si="7"/>
        <v>No New</v>
      </c>
      <c r="AF56" s="47" t="str">
        <f t="shared" si="8"/>
        <v>Yes</v>
      </c>
      <c r="AG56" s="52">
        <v>45672</v>
      </c>
    </row>
    <row r="57" spans="1:33" x14ac:dyDescent="0.2">
      <c r="A57" s="47">
        <v>96</v>
      </c>
      <c r="B57" s="48">
        <v>104</v>
      </c>
      <c r="C57" s="48" t="s">
        <v>245</v>
      </c>
      <c r="D57" s="48" t="s">
        <v>246</v>
      </c>
      <c r="E57" s="47"/>
      <c r="F57" s="49"/>
      <c r="G57" s="48" t="s">
        <v>120</v>
      </c>
      <c r="H57" s="47" t="s">
        <v>126</v>
      </c>
      <c r="I57" s="47" t="s">
        <v>126</v>
      </c>
      <c r="J57" s="53" t="s">
        <v>126</v>
      </c>
      <c r="K57" s="47" t="s">
        <v>126</v>
      </c>
      <c r="L57" s="47" t="s">
        <v>126</v>
      </c>
      <c r="M57" s="50" t="str">
        <f t="shared" si="0"/>
        <v>--</v>
      </c>
      <c r="N57" s="47" t="str">
        <f t="shared" si="9"/>
        <v>No TRV</v>
      </c>
      <c r="O57" s="47">
        <v>0.03</v>
      </c>
      <c r="P57" s="47" t="s">
        <v>45</v>
      </c>
      <c r="Q57" s="47" t="s">
        <v>120</v>
      </c>
      <c r="R57" s="47">
        <v>0.03</v>
      </c>
      <c r="S57" s="47" t="s">
        <v>45</v>
      </c>
      <c r="T57" s="50">
        <f t="shared" si="1"/>
        <v>0</v>
      </c>
      <c r="U57" s="47" t="str">
        <f t="shared" si="10"/>
        <v>No Change</v>
      </c>
      <c r="V57" s="47" t="s">
        <v>126</v>
      </c>
      <c r="W57" s="47" t="s">
        <v>126</v>
      </c>
      <c r="X57" s="53" t="s">
        <v>126</v>
      </c>
      <c r="Y57" s="47" t="s">
        <v>126</v>
      </c>
      <c r="Z57" s="47" t="s">
        <v>126</v>
      </c>
      <c r="AA57" s="50" t="str">
        <f t="shared" si="3"/>
        <v>--</v>
      </c>
      <c r="AB57" s="47" t="str">
        <f t="shared" si="4"/>
        <v>No TRV</v>
      </c>
      <c r="AC57" s="51" t="str">
        <f t="shared" si="5"/>
        <v>No</v>
      </c>
      <c r="AD57" s="47" t="str">
        <f t="shared" si="6"/>
        <v>New or No Change</v>
      </c>
      <c r="AE57" s="47" t="str">
        <f t="shared" si="7"/>
        <v>No New</v>
      </c>
      <c r="AF57" s="47" t="str">
        <f t="shared" si="8"/>
        <v>Yes</v>
      </c>
      <c r="AG57" s="52">
        <v>45672</v>
      </c>
    </row>
    <row r="58" spans="1:33" x14ac:dyDescent="0.2">
      <c r="A58" s="47">
        <v>99</v>
      </c>
      <c r="B58" s="48">
        <v>108</v>
      </c>
      <c r="C58" s="48" t="s">
        <v>247</v>
      </c>
      <c r="D58" s="48" t="s">
        <v>248</v>
      </c>
      <c r="E58" s="47" t="s">
        <v>248</v>
      </c>
      <c r="F58" s="49"/>
      <c r="G58" s="48" t="s">
        <v>120</v>
      </c>
      <c r="H58" s="47" t="s">
        <v>126</v>
      </c>
      <c r="I58" s="47" t="s">
        <v>126</v>
      </c>
      <c r="J58" s="53" t="s">
        <v>126</v>
      </c>
      <c r="K58" s="47" t="s">
        <v>126</v>
      </c>
      <c r="L58" s="47" t="s">
        <v>126</v>
      </c>
      <c r="M58" s="50" t="str">
        <f t="shared" si="0"/>
        <v>--</v>
      </c>
      <c r="N58" s="47" t="str">
        <f t="shared" si="9"/>
        <v>No TRV</v>
      </c>
      <c r="O58" s="47">
        <v>50</v>
      </c>
      <c r="P58" s="47" t="s">
        <v>47</v>
      </c>
      <c r="Q58" s="47" t="s">
        <v>121</v>
      </c>
      <c r="R58" s="47">
        <v>50</v>
      </c>
      <c r="S58" s="47" t="s">
        <v>47</v>
      </c>
      <c r="T58" s="50">
        <f t="shared" si="1"/>
        <v>0</v>
      </c>
      <c r="U58" s="47" t="str">
        <f t="shared" si="10"/>
        <v>No Change</v>
      </c>
      <c r="V58" s="47" t="s">
        <v>126</v>
      </c>
      <c r="W58" s="47" t="s">
        <v>126</v>
      </c>
      <c r="X58" s="53" t="s">
        <v>126</v>
      </c>
      <c r="Y58" s="47" t="s">
        <v>126</v>
      </c>
      <c r="Z58" s="47" t="s">
        <v>126</v>
      </c>
      <c r="AA58" s="50" t="str">
        <f t="shared" si="3"/>
        <v>--</v>
      </c>
      <c r="AB58" s="47" t="str">
        <f t="shared" si="4"/>
        <v>No TRV</v>
      </c>
      <c r="AC58" s="51" t="str">
        <f t="shared" si="5"/>
        <v>No</v>
      </c>
      <c r="AD58" s="47" t="str">
        <f t="shared" si="6"/>
        <v>New or No Change</v>
      </c>
      <c r="AE58" s="47" t="str">
        <f t="shared" si="7"/>
        <v>No New</v>
      </c>
      <c r="AF58" s="47" t="str">
        <f t="shared" si="8"/>
        <v>Yes</v>
      </c>
      <c r="AG58" s="52">
        <v>45672</v>
      </c>
    </row>
    <row r="59" spans="1:33" x14ac:dyDescent="0.2">
      <c r="A59" s="47">
        <v>101</v>
      </c>
      <c r="B59" s="47" t="s">
        <v>249</v>
      </c>
      <c r="C59" s="47" t="s">
        <v>250</v>
      </c>
      <c r="D59" s="47" t="s">
        <v>251</v>
      </c>
      <c r="E59" s="47"/>
      <c r="F59" s="49"/>
      <c r="G59" s="47" t="s">
        <v>120</v>
      </c>
      <c r="H59" s="47">
        <v>0.12</v>
      </c>
      <c r="I59" s="47" t="s">
        <v>49</v>
      </c>
      <c r="J59" s="47" t="s">
        <v>120</v>
      </c>
      <c r="K59" s="47" t="s">
        <v>126</v>
      </c>
      <c r="L59" s="47" t="s">
        <v>126</v>
      </c>
      <c r="M59" s="50" t="e">
        <f t="shared" si="0"/>
        <v>#VALUE!</v>
      </c>
      <c r="N59" s="47" t="str">
        <f t="shared" si="9"/>
        <v>New TRV</v>
      </c>
      <c r="O59" s="47">
        <v>300</v>
      </c>
      <c r="P59" s="47" t="s">
        <v>47</v>
      </c>
      <c r="Q59" s="47" t="s">
        <v>120</v>
      </c>
      <c r="R59" s="47" t="s">
        <v>126</v>
      </c>
      <c r="S59" s="47" t="s">
        <v>126</v>
      </c>
      <c r="T59" s="50" t="e">
        <f t="shared" si="1"/>
        <v>#VALUE!</v>
      </c>
      <c r="U59" s="47" t="str">
        <f t="shared" si="10"/>
        <v>New TRV</v>
      </c>
      <c r="V59" s="47" t="s">
        <v>126</v>
      </c>
      <c r="W59" s="47" t="s">
        <v>126</v>
      </c>
      <c r="X59" s="53" t="s">
        <v>126</v>
      </c>
      <c r="Y59" s="47" t="s">
        <v>126</v>
      </c>
      <c r="Z59" s="47" t="s">
        <v>126</v>
      </c>
      <c r="AA59" s="50" t="str">
        <f t="shared" si="3"/>
        <v>--</v>
      </c>
      <c r="AB59" s="47" t="str">
        <f t="shared" si="4"/>
        <v>No TRV</v>
      </c>
      <c r="AC59" s="51" t="str">
        <f t="shared" si="5"/>
        <v>No</v>
      </c>
      <c r="AD59" s="47" t="str">
        <f t="shared" si="6"/>
        <v>New or No Change</v>
      </c>
      <c r="AE59" s="47" t="str">
        <f t="shared" si="7"/>
        <v>A new</v>
      </c>
      <c r="AF59" s="47" t="str">
        <f t="shared" si="8"/>
        <v>No</v>
      </c>
      <c r="AG59" s="52">
        <v>45672</v>
      </c>
    </row>
    <row r="60" spans="1:33" x14ac:dyDescent="0.2">
      <c r="A60" s="47">
        <v>102</v>
      </c>
      <c r="B60" s="48">
        <v>117</v>
      </c>
      <c r="C60" s="48" t="s">
        <v>241</v>
      </c>
      <c r="D60" s="48" t="s">
        <v>242</v>
      </c>
      <c r="E60" s="47"/>
      <c r="F60" s="49"/>
      <c r="G60" s="48" t="s">
        <v>120</v>
      </c>
      <c r="H60" s="47" t="s">
        <v>126</v>
      </c>
      <c r="I60" s="47" t="s">
        <v>126</v>
      </c>
      <c r="J60" s="53" t="s">
        <v>126</v>
      </c>
      <c r="K60" s="47" t="s">
        <v>126</v>
      </c>
      <c r="L60" s="47" t="s">
        <v>126</v>
      </c>
      <c r="M60" s="50" t="str">
        <f t="shared" si="0"/>
        <v>--</v>
      </c>
      <c r="N60" s="47" t="str">
        <f t="shared" si="9"/>
        <v>No TRV</v>
      </c>
      <c r="O60" s="47">
        <v>50000</v>
      </c>
      <c r="P60" s="47" t="s">
        <v>45</v>
      </c>
      <c r="Q60" s="47" t="s">
        <v>120</v>
      </c>
      <c r="R60" s="47">
        <v>50000</v>
      </c>
      <c r="S60" s="47" t="s">
        <v>45</v>
      </c>
      <c r="T60" s="50">
        <f t="shared" si="1"/>
        <v>0</v>
      </c>
      <c r="U60" s="47" t="str">
        <f t="shared" si="10"/>
        <v>No Change</v>
      </c>
      <c r="V60" s="47" t="s">
        <v>126</v>
      </c>
      <c r="W60" s="47" t="s">
        <v>126</v>
      </c>
      <c r="X60" s="53" t="s">
        <v>126</v>
      </c>
      <c r="Y60" s="47" t="s">
        <v>126</v>
      </c>
      <c r="Z60" s="47" t="s">
        <v>126</v>
      </c>
      <c r="AA60" s="50" t="str">
        <f t="shared" si="3"/>
        <v>--</v>
      </c>
      <c r="AB60" s="47" t="str">
        <f t="shared" si="4"/>
        <v>No TRV</v>
      </c>
      <c r="AC60" s="51" t="str">
        <f t="shared" si="5"/>
        <v>No</v>
      </c>
      <c r="AD60" s="47" t="str">
        <f t="shared" si="6"/>
        <v>New or No Change</v>
      </c>
      <c r="AE60" s="47" t="str">
        <f t="shared" si="7"/>
        <v>No New</v>
      </c>
      <c r="AF60" s="47" t="str">
        <f t="shared" si="8"/>
        <v>Yes</v>
      </c>
      <c r="AG60" s="52">
        <v>45672</v>
      </c>
    </row>
    <row r="61" spans="1:33" x14ac:dyDescent="0.2">
      <c r="A61" s="47">
        <v>103</v>
      </c>
      <c r="B61" s="48">
        <v>230</v>
      </c>
      <c r="C61" s="48" t="s">
        <v>252</v>
      </c>
      <c r="D61" s="48" t="s">
        <v>253</v>
      </c>
      <c r="E61" s="47"/>
      <c r="F61" s="49"/>
      <c r="G61" s="48" t="s">
        <v>120</v>
      </c>
      <c r="H61" s="47" t="s">
        <v>126</v>
      </c>
      <c r="I61" s="47" t="s">
        <v>126</v>
      </c>
      <c r="J61" s="53" t="s">
        <v>126</v>
      </c>
      <c r="K61" s="47" t="s">
        <v>126</v>
      </c>
      <c r="L61" s="47" t="s">
        <v>126</v>
      </c>
      <c r="M61" s="50" t="str">
        <f t="shared" si="0"/>
        <v>--</v>
      </c>
      <c r="N61" s="47" t="str">
        <f t="shared" si="9"/>
        <v>No TRV</v>
      </c>
      <c r="O61" s="47">
        <v>4000</v>
      </c>
      <c r="P61" s="47" t="s">
        <v>47</v>
      </c>
      <c r="Q61" s="47" t="s">
        <v>121</v>
      </c>
      <c r="R61" s="47">
        <v>30000</v>
      </c>
      <c r="S61" s="47" t="s">
        <v>49</v>
      </c>
      <c r="T61" s="50">
        <f t="shared" si="1"/>
        <v>-0.8666666666666667</v>
      </c>
      <c r="U61" s="47" t="str">
        <f t="shared" si="10"/>
        <v>Yes (-87%)</v>
      </c>
      <c r="V61" s="47">
        <v>34000</v>
      </c>
      <c r="W61" s="47" t="s">
        <v>31</v>
      </c>
      <c r="X61" s="47" t="s">
        <v>120</v>
      </c>
      <c r="Y61" s="47">
        <v>40000</v>
      </c>
      <c r="Z61" s="47" t="s">
        <v>31</v>
      </c>
      <c r="AA61" s="50">
        <f t="shared" si="3"/>
        <v>-0.15</v>
      </c>
      <c r="AB61" s="47" t="str">
        <f t="shared" si="4"/>
        <v>Yes (-15%)</v>
      </c>
      <c r="AC61" s="51" t="str">
        <f t="shared" si="5"/>
        <v>No</v>
      </c>
      <c r="AD61" s="47" t="str">
        <f t="shared" si="6"/>
        <v>Change</v>
      </c>
      <c r="AE61" s="47" t="str">
        <f t="shared" si="7"/>
        <v>No New</v>
      </c>
      <c r="AF61" s="47" t="str">
        <f t="shared" si="8"/>
        <v>Yes</v>
      </c>
      <c r="AG61" s="52">
        <v>45672</v>
      </c>
    </row>
    <row r="62" spans="1:33" x14ac:dyDescent="0.2">
      <c r="A62" s="47">
        <v>104</v>
      </c>
      <c r="B62" s="48">
        <v>63</v>
      </c>
      <c r="C62" s="48" t="s">
        <v>188</v>
      </c>
      <c r="D62" s="48" t="s">
        <v>189</v>
      </c>
      <c r="E62" s="47"/>
      <c r="F62" s="49"/>
      <c r="G62" s="48" t="s">
        <v>120</v>
      </c>
      <c r="H62" s="47">
        <v>1.4E-3</v>
      </c>
      <c r="I62" s="47" t="s">
        <v>49</v>
      </c>
      <c r="J62" s="47" t="s">
        <v>121</v>
      </c>
      <c r="K62" s="47">
        <v>1.4E-3</v>
      </c>
      <c r="L62" s="47" t="s">
        <v>49</v>
      </c>
      <c r="M62" s="50">
        <f t="shared" si="0"/>
        <v>0</v>
      </c>
      <c r="N62" s="47" t="str">
        <f t="shared" si="9"/>
        <v>No Change</v>
      </c>
      <c r="O62" s="47" t="s">
        <v>126</v>
      </c>
      <c r="P62" s="47" t="s">
        <v>126</v>
      </c>
      <c r="Q62" s="53" t="s">
        <v>126</v>
      </c>
      <c r="R62" s="47" t="s">
        <v>126</v>
      </c>
      <c r="S62" s="47" t="s">
        <v>126</v>
      </c>
      <c r="T62" s="50" t="str">
        <f t="shared" si="1"/>
        <v>--</v>
      </c>
      <c r="U62" s="47" t="str">
        <f t="shared" si="10"/>
        <v>No TRV</v>
      </c>
      <c r="V62" s="47">
        <v>170</v>
      </c>
      <c r="W62" s="47" t="s">
        <v>38</v>
      </c>
      <c r="X62" s="47" t="s">
        <v>121</v>
      </c>
      <c r="Y62" s="47">
        <v>120</v>
      </c>
      <c r="Z62" s="47" t="s">
        <v>190</v>
      </c>
      <c r="AA62" s="50">
        <f t="shared" si="3"/>
        <v>0.41666666666666669</v>
      </c>
      <c r="AB62" s="47" t="str">
        <f t="shared" si="4"/>
        <v>Yes (42%)</v>
      </c>
      <c r="AC62" s="51" t="str">
        <f t="shared" si="5"/>
        <v>Yes</v>
      </c>
      <c r="AD62" s="47" t="str">
        <f t="shared" si="6"/>
        <v>Change</v>
      </c>
      <c r="AE62" s="47" t="str">
        <f t="shared" si="7"/>
        <v>No New</v>
      </c>
      <c r="AF62" s="47" t="str">
        <f t="shared" si="8"/>
        <v>Yes</v>
      </c>
      <c r="AG62" s="52">
        <v>45672</v>
      </c>
    </row>
    <row r="63" spans="1:33" x14ac:dyDescent="0.2">
      <c r="A63" s="47">
        <v>105</v>
      </c>
      <c r="B63" s="48">
        <v>118</v>
      </c>
      <c r="C63" s="48" t="s">
        <v>254</v>
      </c>
      <c r="D63" s="48" t="s">
        <v>255</v>
      </c>
      <c r="E63" s="47"/>
      <c r="F63" s="49"/>
      <c r="G63" s="48" t="s">
        <v>120</v>
      </c>
      <c r="H63" s="47">
        <v>4.2999999999999997E-2</v>
      </c>
      <c r="I63" s="47" t="s">
        <v>45</v>
      </c>
      <c r="J63" s="47" t="s">
        <v>121</v>
      </c>
      <c r="K63" s="47" t="s">
        <v>126</v>
      </c>
      <c r="L63" s="47" t="s">
        <v>256</v>
      </c>
      <c r="M63" s="50" t="e">
        <f t="shared" si="0"/>
        <v>#VALUE!</v>
      </c>
      <c r="N63" s="47" t="str">
        <f t="shared" si="9"/>
        <v>New TRV</v>
      </c>
      <c r="O63" s="47">
        <v>2</v>
      </c>
      <c r="P63" s="47" t="s">
        <v>31</v>
      </c>
      <c r="Q63" s="47" t="s">
        <v>121</v>
      </c>
      <c r="R63" s="47">
        <v>300</v>
      </c>
      <c r="S63" s="47" t="s">
        <v>122</v>
      </c>
      <c r="T63" s="50">
        <f t="shared" si="1"/>
        <v>-0.99333333333333329</v>
      </c>
      <c r="U63" s="47" t="str">
        <f t="shared" si="10"/>
        <v>Yes (-99%)</v>
      </c>
      <c r="V63" s="47">
        <v>5</v>
      </c>
      <c r="W63" s="47" t="s">
        <v>31</v>
      </c>
      <c r="X63" s="47" t="s">
        <v>121</v>
      </c>
      <c r="Y63" s="47">
        <v>490</v>
      </c>
      <c r="Z63" s="47" t="s">
        <v>31</v>
      </c>
      <c r="AA63" s="50">
        <f t="shared" si="3"/>
        <v>-0.98979591836734693</v>
      </c>
      <c r="AB63" s="47" t="str">
        <f t="shared" si="4"/>
        <v>Yes (-99%)</v>
      </c>
      <c r="AC63" s="51" t="str">
        <f t="shared" si="5"/>
        <v>No</v>
      </c>
      <c r="AD63" s="47" t="str">
        <f t="shared" si="6"/>
        <v>Change</v>
      </c>
      <c r="AE63" s="47" t="str">
        <f t="shared" si="7"/>
        <v>A new</v>
      </c>
      <c r="AF63" s="47" t="str">
        <f t="shared" si="8"/>
        <v>Yes</v>
      </c>
      <c r="AG63" s="52">
        <v>45672</v>
      </c>
    </row>
    <row r="64" spans="1:33" x14ac:dyDescent="0.2">
      <c r="A64" s="47">
        <v>106</v>
      </c>
      <c r="B64" s="48">
        <v>325</v>
      </c>
      <c r="C64" s="48" t="s">
        <v>243</v>
      </c>
      <c r="D64" s="48" t="s">
        <v>244</v>
      </c>
      <c r="E64" s="47"/>
      <c r="F64" s="49"/>
      <c r="G64" s="48" t="s">
        <v>120</v>
      </c>
      <c r="H64" s="47" t="s">
        <v>126</v>
      </c>
      <c r="I64" s="47" t="s">
        <v>126</v>
      </c>
      <c r="J64" s="53" t="s">
        <v>126</v>
      </c>
      <c r="K64" s="47" t="s">
        <v>126</v>
      </c>
      <c r="L64" s="47" t="s">
        <v>126</v>
      </c>
      <c r="M64" s="50" t="str">
        <f t="shared" si="0"/>
        <v>--</v>
      </c>
      <c r="N64" s="47" t="str">
        <f t="shared" si="9"/>
        <v>No TRV</v>
      </c>
      <c r="O64" s="47">
        <v>62</v>
      </c>
      <c r="P64" s="47" t="s">
        <v>31</v>
      </c>
      <c r="Q64" s="47" t="s">
        <v>121</v>
      </c>
      <c r="R64" s="47">
        <v>90</v>
      </c>
      <c r="S64" s="47" t="s">
        <v>122</v>
      </c>
      <c r="T64" s="50">
        <f t="shared" si="1"/>
        <v>-0.31111111111111112</v>
      </c>
      <c r="U64" s="47" t="str">
        <f t="shared" si="10"/>
        <v>Yes (-31%)</v>
      </c>
      <c r="V64" s="47">
        <v>1000</v>
      </c>
      <c r="W64" s="47" t="s">
        <v>31</v>
      </c>
      <c r="X64" s="47" t="s">
        <v>120</v>
      </c>
      <c r="Y64" s="47">
        <v>1000</v>
      </c>
      <c r="Z64" s="47" t="s">
        <v>31</v>
      </c>
      <c r="AA64" s="50">
        <f t="shared" si="3"/>
        <v>0</v>
      </c>
      <c r="AB64" s="47" t="str">
        <f t="shared" si="4"/>
        <v>No Change</v>
      </c>
      <c r="AC64" s="51" t="str">
        <f t="shared" si="5"/>
        <v>No</v>
      </c>
      <c r="AD64" s="47" t="str">
        <f t="shared" si="6"/>
        <v>Change</v>
      </c>
      <c r="AE64" s="47" t="str">
        <f t="shared" si="7"/>
        <v>No New</v>
      </c>
      <c r="AF64" s="47" t="str">
        <f t="shared" si="8"/>
        <v>Yes</v>
      </c>
      <c r="AG64" s="52">
        <v>45672</v>
      </c>
    </row>
    <row r="65" spans="1:33" x14ac:dyDescent="0.2">
      <c r="A65" s="47">
        <v>107</v>
      </c>
      <c r="B65" s="48">
        <v>64</v>
      </c>
      <c r="C65" s="48" t="s">
        <v>191</v>
      </c>
      <c r="D65" s="48" t="s">
        <v>192</v>
      </c>
      <c r="E65" s="47"/>
      <c r="F65" s="49"/>
      <c r="G65" s="48" t="s">
        <v>120</v>
      </c>
      <c r="H65" s="47">
        <v>7.7000000000000001E-5</v>
      </c>
      <c r="I65" s="47" t="s">
        <v>49</v>
      </c>
      <c r="J65" s="47" t="s">
        <v>121</v>
      </c>
      <c r="K65" s="47">
        <v>7.7000000000000001E-5</v>
      </c>
      <c r="L65" s="47" t="s">
        <v>49</v>
      </c>
      <c r="M65" s="50">
        <f t="shared" si="0"/>
        <v>0</v>
      </c>
      <c r="N65" s="47" t="str">
        <f t="shared" si="9"/>
        <v>No Change</v>
      </c>
      <c r="O65" s="47" t="s">
        <v>126</v>
      </c>
      <c r="P65" s="47" t="s">
        <v>126</v>
      </c>
      <c r="Q65" s="53" t="s">
        <v>126</v>
      </c>
      <c r="R65" s="47" t="s">
        <v>126</v>
      </c>
      <c r="S65" s="47" t="s">
        <v>126</v>
      </c>
      <c r="T65" s="50" t="str">
        <f t="shared" si="1"/>
        <v>--</v>
      </c>
      <c r="U65" s="47" t="str">
        <f t="shared" si="10"/>
        <v>No TRV</v>
      </c>
      <c r="V65" s="47">
        <v>2</v>
      </c>
      <c r="W65" s="47" t="s">
        <v>38</v>
      </c>
      <c r="X65" s="47" t="s">
        <v>121</v>
      </c>
      <c r="Y65" s="47">
        <v>1.4</v>
      </c>
      <c r="Z65" s="47" t="s">
        <v>190</v>
      </c>
      <c r="AA65" s="50">
        <f t="shared" si="3"/>
        <v>0.42857142857142866</v>
      </c>
      <c r="AB65" s="47" t="str">
        <f t="shared" si="4"/>
        <v>Yes (43%)</v>
      </c>
      <c r="AC65" s="51" t="str">
        <f t="shared" si="5"/>
        <v>Yes</v>
      </c>
      <c r="AD65" s="47" t="str">
        <f t="shared" si="6"/>
        <v>Change</v>
      </c>
      <c r="AE65" s="47" t="str">
        <f t="shared" si="7"/>
        <v>No New</v>
      </c>
      <c r="AF65" s="47" t="str">
        <f t="shared" si="8"/>
        <v>Yes</v>
      </c>
      <c r="AG65" s="52">
        <v>45672</v>
      </c>
    </row>
    <row r="66" spans="1:33" x14ac:dyDescent="0.2">
      <c r="A66" s="47">
        <v>110</v>
      </c>
      <c r="B66" s="47" t="s">
        <v>257</v>
      </c>
      <c r="C66" s="47" t="s">
        <v>258</v>
      </c>
      <c r="D66" s="47" t="s">
        <v>259</v>
      </c>
      <c r="E66" s="47"/>
      <c r="F66" s="49"/>
      <c r="G66" s="47" t="s">
        <v>120</v>
      </c>
      <c r="H66" s="47" t="s">
        <v>126</v>
      </c>
      <c r="I66" s="47" t="s">
        <v>126</v>
      </c>
      <c r="J66" s="53" t="s">
        <v>126</v>
      </c>
      <c r="K66" s="47" t="s">
        <v>126</v>
      </c>
      <c r="L66" s="47" t="s">
        <v>126</v>
      </c>
      <c r="M66" s="50" t="str">
        <f t="shared" si="0"/>
        <v>--</v>
      </c>
      <c r="N66" s="47" t="str">
        <f t="shared" si="9"/>
        <v>No TRV</v>
      </c>
      <c r="O66" s="47">
        <v>2</v>
      </c>
      <c r="P66" s="47" t="s">
        <v>47</v>
      </c>
      <c r="Q66" s="47" t="s">
        <v>120</v>
      </c>
      <c r="R66" s="47" t="s">
        <v>126</v>
      </c>
      <c r="S66" s="47" t="s">
        <v>126</v>
      </c>
      <c r="T66" s="50" t="e">
        <f t="shared" si="1"/>
        <v>#VALUE!</v>
      </c>
      <c r="U66" s="47" t="str">
        <f t="shared" si="10"/>
        <v>New TRV</v>
      </c>
      <c r="V66" s="47" t="s">
        <v>126</v>
      </c>
      <c r="W66" s="47" t="s">
        <v>126</v>
      </c>
      <c r="X66" s="53" t="s">
        <v>126</v>
      </c>
      <c r="Y66" s="47" t="s">
        <v>126</v>
      </c>
      <c r="Z66" s="47" t="s">
        <v>126</v>
      </c>
      <c r="AA66" s="50" t="str">
        <f t="shared" si="3"/>
        <v>--</v>
      </c>
      <c r="AB66" s="47" t="str">
        <f t="shared" si="4"/>
        <v>No TRV</v>
      </c>
      <c r="AC66" s="51" t="str">
        <f t="shared" si="5"/>
        <v>No</v>
      </c>
      <c r="AD66" s="47" t="str">
        <f t="shared" si="6"/>
        <v>New or No Change</v>
      </c>
      <c r="AE66" s="47" t="str">
        <f t="shared" si="7"/>
        <v>A new</v>
      </c>
      <c r="AF66" s="47" t="str">
        <f t="shared" si="8"/>
        <v>No</v>
      </c>
      <c r="AG66" s="52">
        <v>45672</v>
      </c>
    </row>
    <row r="67" spans="1:33" x14ac:dyDescent="0.2">
      <c r="A67" s="47">
        <v>112</v>
      </c>
      <c r="B67" s="48">
        <v>129</v>
      </c>
      <c r="C67" s="48" t="s">
        <v>260</v>
      </c>
      <c r="D67" s="48" t="s">
        <v>261</v>
      </c>
      <c r="E67" s="47"/>
      <c r="F67" s="49"/>
      <c r="G67" s="48" t="s">
        <v>120</v>
      </c>
      <c r="H67" s="47">
        <v>0.22</v>
      </c>
      <c r="I67" s="47" t="s">
        <v>49</v>
      </c>
      <c r="J67" s="47" t="s">
        <v>120</v>
      </c>
      <c r="K67" s="47">
        <v>0.22</v>
      </c>
      <c r="L67" s="47" t="s">
        <v>49</v>
      </c>
      <c r="M67" s="50">
        <f t="shared" si="0"/>
        <v>0</v>
      </c>
      <c r="N67" s="47" t="str">
        <f t="shared" si="9"/>
        <v>No Change</v>
      </c>
      <c r="O67" s="47" t="s">
        <v>126</v>
      </c>
      <c r="P67" s="47" t="s">
        <v>126</v>
      </c>
      <c r="Q67" s="53" t="s">
        <v>126</v>
      </c>
      <c r="R67" s="47" t="s">
        <v>126</v>
      </c>
      <c r="S67" s="47" t="s">
        <v>126</v>
      </c>
      <c r="T67" s="50" t="str">
        <f t="shared" si="1"/>
        <v>--</v>
      </c>
      <c r="U67" s="47" t="str">
        <f t="shared" si="10"/>
        <v>No TRV</v>
      </c>
      <c r="V67" s="47" t="s">
        <v>126</v>
      </c>
      <c r="W67" s="47" t="s">
        <v>126</v>
      </c>
      <c r="X67" s="53" t="s">
        <v>126</v>
      </c>
      <c r="Y67" s="47" t="s">
        <v>126</v>
      </c>
      <c r="Z67" s="47" t="s">
        <v>126</v>
      </c>
      <c r="AA67" s="50" t="str">
        <f t="shared" si="3"/>
        <v>--</v>
      </c>
      <c r="AB67" s="47" t="str">
        <f t="shared" si="4"/>
        <v>No TRV</v>
      </c>
      <c r="AC67" s="51" t="str">
        <f t="shared" si="5"/>
        <v>No</v>
      </c>
      <c r="AD67" s="47" t="str">
        <f t="shared" si="6"/>
        <v>New or No Change</v>
      </c>
      <c r="AE67" s="47" t="str">
        <f t="shared" si="7"/>
        <v>No New</v>
      </c>
      <c r="AF67" s="47" t="str">
        <f t="shared" si="8"/>
        <v>Yes</v>
      </c>
      <c r="AG67" s="52">
        <v>45672</v>
      </c>
    </row>
    <row r="68" spans="1:33" x14ac:dyDescent="0.2">
      <c r="A68" s="47">
        <v>113</v>
      </c>
      <c r="B68" s="48">
        <v>130</v>
      </c>
      <c r="C68" s="48" t="s">
        <v>262</v>
      </c>
      <c r="D68" s="48" t="s">
        <v>263</v>
      </c>
      <c r="E68" s="47"/>
      <c r="F68" s="49"/>
      <c r="G68" s="48" t="s">
        <v>120</v>
      </c>
      <c r="H68" s="47" t="s">
        <v>126</v>
      </c>
      <c r="I68" s="47" t="s">
        <v>126</v>
      </c>
      <c r="J68" s="53" t="s">
        <v>126</v>
      </c>
      <c r="K68" s="47" t="s">
        <v>126</v>
      </c>
      <c r="L68" s="47" t="s">
        <v>126</v>
      </c>
      <c r="M68" s="50" t="str">
        <f t="shared" si="0"/>
        <v>--</v>
      </c>
      <c r="N68" s="47" t="str">
        <f t="shared" si="9"/>
        <v>No TRV</v>
      </c>
      <c r="O68" s="47">
        <v>0.4</v>
      </c>
      <c r="P68" s="47" t="s">
        <v>49</v>
      </c>
      <c r="Q68" s="47" t="s">
        <v>120</v>
      </c>
      <c r="R68" s="47">
        <v>0.4</v>
      </c>
      <c r="S68" s="47" t="s">
        <v>49</v>
      </c>
      <c r="T68" s="50">
        <f t="shared" si="1"/>
        <v>0</v>
      </c>
      <c r="U68" s="47" t="str">
        <f t="shared" si="10"/>
        <v>No Change</v>
      </c>
      <c r="V68" s="47">
        <v>29</v>
      </c>
      <c r="W68" s="47" t="s">
        <v>49</v>
      </c>
      <c r="X68" s="47" t="s">
        <v>120</v>
      </c>
      <c r="Y68" s="47">
        <v>29</v>
      </c>
      <c r="Z68" s="47" t="s">
        <v>49</v>
      </c>
      <c r="AA68" s="50">
        <f t="shared" si="3"/>
        <v>0</v>
      </c>
      <c r="AB68" s="47" t="str">
        <f t="shared" si="4"/>
        <v>No Change</v>
      </c>
      <c r="AC68" s="51" t="str">
        <f t="shared" si="5"/>
        <v>No</v>
      </c>
      <c r="AD68" s="47" t="str">
        <f t="shared" si="6"/>
        <v>New or No Change</v>
      </c>
      <c r="AE68" s="47" t="str">
        <f t="shared" si="7"/>
        <v>No New</v>
      </c>
      <c r="AF68" s="47" t="str">
        <f t="shared" si="8"/>
        <v>Yes</v>
      </c>
      <c r="AG68" s="52">
        <v>45672</v>
      </c>
    </row>
    <row r="69" spans="1:33" x14ac:dyDescent="0.2">
      <c r="A69" s="47">
        <v>114</v>
      </c>
      <c r="B69" s="48">
        <v>131</v>
      </c>
      <c r="C69" s="48" t="s">
        <v>264</v>
      </c>
      <c r="D69" s="48" t="s">
        <v>265</v>
      </c>
      <c r="E69" s="47"/>
      <c r="F69" s="49"/>
      <c r="G69" s="48" t="s">
        <v>120</v>
      </c>
      <c r="H69" s="47">
        <v>3.3E-3</v>
      </c>
      <c r="I69" s="47" t="s">
        <v>45</v>
      </c>
      <c r="J69" s="47" t="s">
        <v>120</v>
      </c>
      <c r="K69" s="47">
        <v>3.3E-3</v>
      </c>
      <c r="L69" s="47" t="s">
        <v>45</v>
      </c>
      <c r="M69" s="50">
        <f t="shared" si="0"/>
        <v>0</v>
      </c>
      <c r="N69" s="47" t="str">
        <f t="shared" si="9"/>
        <v>No Change</v>
      </c>
      <c r="O69" s="47">
        <v>20</v>
      </c>
      <c r="P69" s="47" t="s">
        <v>45</v>
      </c>
      <c r="Q69" s="47" t="s">
        <v>120</v>
      </c>
      <c r="R69" s="47">
        <v>20</v>
      </c>
      <c r="S69" s="47" t="s">
        <v>45</v>
      </c>
      <c r="T69" s="50">
        <f t="shared" si="1"/>
        <v>0</v>
      </c>
      <c r="U69" s="47" t="str">
        <f t="shared" si="10"/>
        <v>No Change</v>
      </c>
      <c r="V69" s="47" t="s">
        <v>126</v>
      </c>
      <c r="W69" s="47" t="s">
        <v>126</v>
      </c>
      <c r="X69" s="53" t="s">
        <v>126</v>
      </c>
      <c r="Y69" s="47" t="s">
        <v>126</v>
      </c>
      <c r="Z69" s="47" t="s">
        <v>126</v>
      </c>
      <c r="AA69" s="50" t="str">
        <f t="shared" si="3"/>
        <v>--</v>
      </c>
      <c r="AB69" s="47" t="str">
        <f t="shared" si="4"/>
        <v>No TRV</v>
      </c>
      <c r="AC69" s="51" t="str">
        <f t="shared" si="5"/>
        <v>No</v>
      </c>
      <c r="AD69" s="47" t="str">
        <f t="shared" si="6"/>
        <v>New or No Change</v>
      </c>
      <c r="AE69" s="47" t="str">
        <f t="shared" si="7"/>
        <v>No New</v>
      </c>
      <c r="AF69" s="47" t="str">
        <f t="shared" si="8"/>
        <v>Yes</v>
      </c>
      <c r="AG69" s="52">
        <v>45672</v>
      </c>
    </row>
    <row r="70" spans="1:33" x14ac:dyDescent="0.2">
      <c r="A70" s="47">
        <v>116</v>
      </c>
      <c r="B70" s="48">
        <v>133</v>
      </c>
      <c r="C70" s="48" t="s">
        <v>266</v>
      </c>
      <c r="D70" s="48" t="s">
        <v>267</v>
      </c>
      <c r="E70" s="47"/>
      <c r="F70" s="49"/>
      <c r="G70" s="48" t="s">
        <v>120</v>
      </c>
      <c r="H70" s="47">
        <v>1.2999999999999999E-2</v>
      </c>
      <c r="I70" s="47" t="s">
        <v>49</v>
      </c>
      <c r="J70" s="47" t="s">
        <v>120</v>
      </c>
      <c r="K70" s="47">
        <v>1.2999999999999999E-2</v>
      </c>
      <c r="L70" s="47" t="s">
        <v>49</v>
      </c>
      <c r="M70" s="50">
        <f t="shared" ref="M70:M133" si="11">IF(H70="--","--",(H70-K70)/K70)</f>
        <v>0</v>
      </c>
      <c r="N70" s="47" t="str">
        <f t="shared" si="9"/>
        <v>No Change</v>
      </c>
      <c r="O70" s="47" t="s">
        <v>126</v>
      </c>
      <c r="P70" s="47" t="s">
        <v>126</v>
      </c>
      <c r="Q70" s="53" t="s">
        <v>126</v>
      </c>
      <c r="R70" s="47" t="s">
        <v>126</v>
      </c>
      <c r="S70" s="47" t="s">
        <v>126</v>
      </c>
      <c r="T70" s="50" t="str">
        <f t="shared" ref="T70:T133" si="12">IF(O70="--","--",(O70-R70)/R70)</f>
        <v>--</v>
      </c>
      <c r="U70" s="47" t="str">
        <f t="shared" si="10"/>
        <v>No TRV</v>
      </c>
      <c r="V70" s="47" t="s">
        <v>126</v>
      </c>
      <c r="W70" s="47" t="s">
        <v>126</v>
      </c>
      <c r="X70" s="53" t="s">
        <v>126</v>
      </c>
      <c r="Y70" s="47" t="s">
        <v>126</v>
      </c>
      <c r="Z70" s="47" t="s">
        <v>126</v>
      </c>
      <c r="AA70" s="50" t="str">
        <f t="shared" ref="AA70:AA133" si="13">IF(V70="--","--",(V70-Y70)/Y70)</f>
        <v>--</v>
      </c>
      <c r="AB70" s="47" t="str">
        <f t="shared" ref="AB70:AB133" si="14">IF(ISERROR(AA70),"New TRV",IF(AA70=0,"No Change",IF(AA70="--","No TRV","Yes ("&amp;ROUND(AA70*100,0)&amp;"%)")))</f>
        <v>No TRV</v>
      </c>
      <c r="AC70" s="51" t="str">
        <f t="shared" ref="AC70:AC133" si="15">IF(OR(I70="DEQ",P70="DEQ",W70="DEQ"),"Yes","No")</f>
        <v>No</v>
      </c>
      <c r="AD70" s="47" t="str">
        <f t="shared" ref="AD70:AD133" si="16">IF(OR(LEFT(N70,3)="Yes",LEFT(U70,3)="Yes",LEFT(AB70,3)="Yes"),"Change","New or No Change")</f>
        <v>New or No Change</v>
      </c>
      <c r="AE70" s="47" t="str">
        <f t="shared" ref="AE70:AE133" si="17">IF(OR(N70="New TRV", U70="New TRV",AB70="New TRV"),"A new","No New")</f>
        <v>No New</v>
      </c>
      <c r="AF70" s="47" t="str">
        <f t="shared" ref="AF70:AF133" si="18">IF(OR(K70&lt;&gt;"--",R70&lt;&gt;"--",Y70&lt;&gt;"--"),"Yes","No")</f>
        <v>Yes</v>
      </c>
      <c r="AG70" s="52">
        <v>45672</v>
      </c>
    </row>
    <row r="71" spans="1:33" x14ac:dyDescent="0.2">
      <c r="A71" s="47">
        <v>119</v>
      </c>
      <c r="B71" s="47" t="s">
        <v>268</v>
      </c>
      <c r="C71" s="47" t="s">
        <v>269</v>
      </c>
      <c r="D71" s="47" t="s">
        <v>270</v>
      </c>
      <c r="E71" s="47" t="s">
        <v>149</v>
      </c>
      <c r="F71" s="49">
        <v>12</v>
      </c>
      <c r="G71" s="47" t="s">
        <v>120</v>
      </c>
      <c r="H71" s="47" t="s">
        <v>126</v>
      </c>
      <c r="I71" s="47" t="s">
        <v>126</v>
      </c>
      <c r="J71" s="53" t="s">
        <v>126</v>
      </c>
      <c r="K71" s="47" t="s">
        <v>126</v>
      </c>
      <c r="L71" s="47" t="s">
        <v>126</v>
      </c>
      <c r="M71" s="50" t="str">
        <f t="shared" si="11"/>
        <v>--</v>
      </c>
      <c r="N71" s="47" t="str">
        <f t="shared" ref="N71:N134" si="19">IF(ISERROR(M71),"New TRV",IF(M71=0,"No Change",IF(M71="--","No TRV","Yes ("&amp;ROUND(M71*100,0)&amp;"%)")))</f>
        <v>No TRV</v>
      </c>
      <c r="O71" s="47">
        <v>1.4</v>
      </c>
      <c r="P71" s="47" t="s">
        <v>38</v>
      </c>
      <c r="Q71" s="47" t="s">
        <v>120</v>
      </c>
      <c r="R71" s="47" t="s">
        <v>126</v>
      </c>
      <c r="S71" s="47" t="s">
        <v>126</v>
      </c>
      <c r="T71" s="50" t="e">
        <f t="shared" si="12"/>
        <v>#VALUE!</v>
      </c>
      <c r="U71" s="47" t="str">
        <f t="shared" si="10"/>
        <v>New TRV</v>
      </c>
      <c r="V71" s="47">
        <v>7</v>
      </c>
      <c r="W71" s="47" t="s">
        <v>38</v>
      </c>
      <c r="X71" s="47" t="s">
        <v>121</v>
      </c>
      <c r="Y71" s="47" t="s">
        <v>126</v>
      </c>
      <c r="Z71" s="47" t="s">
        <v>126</v>
      </c>
      <c r="AA71" s="50" t="e">
        <f t="shared" si="13"/>
        <v>#VALUE!</v>
      </c>
      <c r="AB71" s="47" t="str">
        <f t="shared" si="14"/>
        <v>New TRV</v>
      </c>
      <c r="AC71" s="51" t="str">
        <f t="shared" si="15"/>
        <v>Yes</v>
      </c>
      <c r="AD71" s="47" t="str">
        <f t="shared" si="16"/>
        <v>New or No Change</v>
      </c>
      <c r="AE71" s="47" t="str">
        <f t="shared" si="17"/>
        <v>A new</v>
      </c>
      <c r="AF71" s="47" t="str">
        <f t="shared" si="18"/>
        <v>No</v>
      </c>
      <c r="AG71" s="52">
        <v>45672</v>
      </c>
    </row>
    <row r="72" spans="1:33" x14ac:dyDescent="0.2">
      <c r="A72" s="47">
        <v>120</v>
      </c>
      <c r="B72" s="47" t="s">
        <v>271</v>
      </c>
      <c r="C72" s="47" t="s">
        <v>271</v>
      </c>
      <c r="D72" s="47" t="s">
        <v>272</v>
      </c>
      <c r="E72" s="47" t="s">
        <v>149</v>
      </c>
      <c r="F72" s="49"/>
      <c r="G72" s="47" t="s">
        <v>120</v>
      </c>
      <c r="H72" s="47" t="s">
        <v>126</v>
      </c>
      <c r="I72" s="47" t="s">
        <v>126</v>
      </c>
      <c r="J72" s="53" t="s">
        <v>126</v>
      </c>
      <c r="K72" s="47" t="s">
        <v>126</v>
      </c>
      <c r="L72" s="47" t="s">
        <v>126</v>
      </c>
      <c r="M72" s="50" t="str">
        <f t="shared" si="11"/>
        <v>--</v>
      </c>
      <c r="N72" s="47" t="str">
        <f t="shared" si="19"/>
        <v>No TRV</v>
      </c>
      <c r="O72" s="47">
        <v>0.06</v>
      </c>
      <c r="P72" s="47" t="s">
        <v>49</v>
      </c>
      <c r="Q72" s="47" t="s">
        <v>120</v>
      </c>
      <c r="R72" s="47" t="s">
        <v>126</v>
      </c>
      <c r="S72" s="47" t="s">
        <v>126</v>
      </c>
      <c r="T72" s="50" t="e">
        <f t="shared" si="12"/>
        <v>#VALUE!</v>
      </c>
      <c r="U72" s="47" t="str">
        <f t="shared" si="10"/>
        <v>New TRV</v>
      </c>
      <c r="V72" s="47">
        <v>0.14000000000000001</v>
      </c>
      <c r="W72" s="47" t="s">
        <v>38</v>
      </c>
      <c r="X72" s="47" t="s">
        <v>121</v>
      </c>
      <c r="Y72" s="47" t="s">
        <v>126</v>
      </c>
      <c r="Z72" s="47" t="s">
        <v>126</v>
      </c>
      <c r="AA72" s="50" t="e">
        <f t="shared" si="13"/>
        <v>#VALUE!</v>
      </c>
      <c r="AB72" s="47" t="str">
        <f t="shared" si="14"/>
        <v>New TRV</v>
      </c>
      <c r="AC72" s="51" t="str">
        <f t="shared" si="15"/>
        <v>Yes</v>
      </c>
      <c r="AD72" s="47" t="str">
        <f t="shared" si="16"/>
        <v>New or No Change</v>
      </c>
      <c r="AE72" s="47" t="str">
        <f t="shared" si="17"/>
        <v>A new</v>
      </c>
      <c r="AF72" s="47" t="str">
        <f t="shared" si="18"/>
        <v>No</v>
      </c>
      <c r="AG72" s="52">
        <v>45672</v>
      </c>
    </row>
    <row r="73" spans="1:33" x14ac:dyDescent="0.2">
      <c r="A73" s="47">
        <v>121</v>
      </c>
      <c r="B73" s="48">
        <v>140</v>
      </c>
      <c r="C73" s="48" t="s">
        <v>273</v>
      </c>
      <c r="D73" s="48" t="s">
        <v>274</v>
      </c>
      <c r="E73" s="47" t="s">
        <v>149</v>
      </c>
      <c r="F73" s="49">
        <v>13</v>
      </c>
      <c r="G73" s="48" t="s">
        <v>120</v>
      </c>
      <c r="H73" s="47">
        <v>9.0000000000000006E-5</v>
      </c>
      <c r="I73" s="47" t="s">
        <v>45</v>
      </c>
      <c r="J73" s="47" t="s">
        <v>121</v>
      </c>
      <c r="K73" s="47">
        <v>8.2999999999999998E-5</v>
      </c>
      <c r="L73" s="47" t="s">
        <v>122</v>
      </c>
      <c r="M73" s="50">
        <f t="shared" si="11"/>
        <v>8.4337349397590453E-2</v>
      </c>
      <c r="N73" s="47" t="str">
        <f t="shared" si="19"/>
        <v>Yes (8%)</v>
      </c>
      <c r="O73" s="47">
        <v>0.03</v>
      </c>
      <c r="P73" s="47" t="s">
        <v>45</v>
      </c>
      <c r="Q73" s="47" t="s">
        <v>121</v>
      </c>
      <c r="R73" s="47">
        <v>5.0000000000000001E-3</v>
      </c>
      <c r="S73" s="47" t="s">
        <v>31</v>
      </c>
      <c r="T73" s="50">
        <f t="shared" si="12"/>
        <v>4.9999999999999991</v>
      </c>
      <c r="U73" s="47" t="str">
        <f t="shared" si="10"/>
        <v>Yes (500%)</v>
      </c>
      <c r="V73" s="47">
        <v>7.0000000000000001E-3</v>
      </c>
      <c r="W73" s="47" t="s">
        <v>38</v>
      </c>
      <c r="X73" s="47" t="s">
        <v>121</v>
      </c>
      <c r="Y73" s="47">
        <v>5.0000000000000001E-3</v>
      </c>
      <c r="Z73" s="47" t="s">
        <v>129</v>
      </c>
      <c r="AA73" s="50">
        <f t="shared" si="13"/>
        <v>0.4</v>
      </c>
      <c r="AB73" s="47" t="str">
        <f t="shared" si="14"/>
        <v>Yes (40%)</v>
      </c>
      <c r="AC73" s="51" t="str">
        <f t="shared" si="15"/>
        <v>Yes</v>
      </c>
      <c r="AD73" s="47" t="str">
        <f t="shared" si="16"/>
        <v>Change</v>
      </c>
      <c r="AE73" s="47" t="str">
        <f t="shared" si="17"/>
        <v>No New</v>
      </c>
      <c r="AF73" s="47" t="str">
        <f t="shared" si="18"/>
        <v>Yes</v>
      </c>
      <c r="AG73" s="52">
        <v>45672</v>
      </c>
    </row>
    <row r="74" spans="1:33" x14ac:dyDescent="0.2">
      <c r="A74" s="47">
        <v>122</v>
      </c>
      <c r="B74" s="48">
        <v>136</v>
      </c>
      <c r="C74" s="48" t="s">
        <v>275</v>
      </c>
      <c r="D74" s="48" t="s">
        <v>276</v>
      </c>
      <c r="E74" s="47" t="s">
        <v>149</v>
      </c>
      <c r="F74" s="49" t="s">
        <v>1212</v>
      </c>
      <c r="G74" s="48" t="s">
        <v>120</v>
      </c>
      <c r="H74" s="47">
        <v>9.0000000000000006E-5</v>
      </c>
      <c r="I74" s="47" t="s">
        <v>45</v>
      </c>
      <c r="J74" s="47" t="s">
        <v>121</v>
      </c>
      <c r="K74" s="47">
        <v>8.2999999999999998E-5</v>
      </c>
      <c r="L74" s="47" t="s">
        <v>122</v>
      </c>
      <c r="M74" s="50">
        <f t="shared" si="11"/>
        <v>8.4337349397590453E-2</v>
      </c>
      <c r="N74" s="47" t="str">
        <f t="shared" si="19"/>
        <v>Yes (8%)</v>
      </c>
      <c r="O74" s="47">
        <v>0.03</v>
      </c>
      <c r="P74" s="47" t="s">
        <v>45</v>
      </c>
      <c r="Q74" s="47" t="s">
        <v>121</v>
      </c>
      <c r="R74" s="47">
        <v>0.2</v>
      </c>
      <c r="S74" s="47" t="s">
        <v>49</v>
      </c>
      <c r="T74" s="50">
        <f t="shared" si="12"/>
        <v>-0.85</v>
      </c>
      <c r="U74" s="47" t="str">
        <f t="shared" si="10"/>
        <v>Yes (-85%)</v>
      </c>
      <c r="V74" s="47">
        <v>0.3</v>
      </c>
      <c r="W74" s="47" t="s">
        <v>31</v>
      </c>
      <c r="X74" s="47" t="s">
        <v>120</v>
      </c>
      <c r="Y74" s="47">
        <v>0.3</v>
      </c>
      <c r="Z74" s="47" t="s">
        <v>129</v>
      </c>
      <c r="AA74" s="50">
        <f t="shared" si="13"/>
        <v>0</v>
      </c>
      <c r="AB74" s="47" t="str">
        <f t="shared" si="14"/>
        <v>No Change</v>
      </c>
      <c r="AC74" s="51" t="str">
        <f t="shared" si="15"/>
        <v>No</v>
      </c>
      <c r="AD74" s="47" t="str">
        <f t="shared" si="16"/>
        <v>Change</v>
      </c>
      <c r="AE74" s="47" t="str">
        <f t="shared" si="17"/>
        <v>No New</v>
      </c>
      <c r="AF74" s="47" t="str">
        <f t="shared" si="18"/>
        <v>Yes</v>
      </c>
      <c r="AG74" s="52">
        <v>45672</v>
      </c>
    </row>
    <row r="75" spans="1:33" x14ac:dyDescent="0.2">
      <c r="A75" s="47">
        <v>124</v>
      </c>
      <c r="B75" s="47">
        <v>146</v>
      </c>
      <c r="C75" s="47" t="s">
        <v>277</v>
      </c>
      <c r="D75" s="47" t="s">
        <v>278</v>
      </c>
      <c r="E75" s="47" t="s">
        <v>149</v>
      </c>
      <c r="F75" s="49">
        <v>12</v>
      </c>
      <c r="G75" s="47" t="s">
        <v>120</v>
      </c>
      <c r="H75" s="47">
        <v>1.2999999999999999E-4</v>
      </c>
      <c r="I75" s="47" t="s">
        <v>49</v>
      </c>
      <c r="J75" s="47" t="s">
        <v>120</v>
      </c>
      <c r="K75" s="47" t="s">
        <v>126</v>
      </c>
      <c r="L75" s="47" t="s">
        <v>126</v>
      </c>
      <c r="M75" s="50" t="e">
        <f t="shared" si="11"/>
        <v>#VALUE!</v>
      </c>
      <c r="N75" s="47" t="str">
        <f t="shared" si="19"/>
        <v>New TRV</v>
      </c>
      <c r="O75" s="47">
        <v>0.1</v>
      </c>
      <c r="P75" s="47" t="s">
        <v>31</v>
      </c>
      <c r="Q75" s="47" t="s">
        <v>121</v>
      </c>
      <c r="R75" s="47">
        <v>0.1</v>
      </c>
      <c r="S75" s="47" t="s">
        <v>279</v>
      </c>
      <c r="T75" s="50">
        <f t="shared" si="12"/>
        <v>0</v>
      </c>
      <c r="U75" s="47" t="str">
        <f t="shared" si="10"/>
        <v>No Change</v>
      </c>
      <c r="V75" s="47">
        <v>0.3</v>
      </c>
      <c r="W75" s="47" t="s">
        <v>31</v>
      </c>
      <c r="X75" s="47" t="s">
        <v>120</v>
      </c>
      <c r="Y75" s="47" t="s">
        <v>126</v>
      </c>
      <c r="Z75" s="47" t="s">
        <v>126</v>
      </c>
      <c r="AA75" s="50" t="e">
        <f t="shared" si="13"/>
        <v>#VALUE!</v>
      </c>
      <c r="AB75" s="47" t="str">
        <f t="shared" si="14"/>
        <v>New TRV</v>
      </c>
      <c r="AC75" s="51" t="str">
        <f t="shared" si="15"/>
        <v>No</v>
      </c>
      <c r="AD75" s="47" t="str">
        <f t="shared" si="16"/>
        <v>New or No Change</v>
      </c>
      <c r="AE75" s="47" t="str">
        <f t="shared" si="17"/>
        <v>A new</v>
      </c>
      <c r="AF75" s="47" t="str">
        <f t="shared" si="18"/>
        <v>Yes</v>
      </c>
      <c r="AG75" s="52">
        <v>45672</v>
      </c>
    </row>
    <row r="76" spans="1:33" x14ac:dyDescent="0.2">
      <c r="A76" s="47">
        <v>125</v>
      </c>
      <c r="B76" s="47" t="s">
        <v>280</v>
      </c>
      <c r="C76" s="47" t="s">
        <v>280</v>
      </c>
      <c r="D76" s="47" t="s">
        <v>281</v>
      </c>
      <c r="E76" s="47" t="s">
        <v>149</v>
      </c>
      <c r="F76" s="49" t="s">
        <v>1118</v>
      </c>
      <c r="G76" s="47" t="s">
        <v>120</v>
      </c>
      <c r="H76" s="47">
        <v>1E-4</v>
      </c>
      <c r="I76" s="47" t="s">
        <v>49</v>
      </c>
      <c r="J76" s="47" t="s">
        <v>121</v>
      </c>
      <c r="K76" s="47" t="s">
        <v>126</v>
      </c>
      <c r="L76" s="47" t="s">
        <v>126</v>
      </c>
      <c r="M76" s="50" t="e">
        <f t="shared" si="11"/>
        <v>#VALUE!</v>
      </c>
      <c r="N76" s="47" t="str">
        <f t="shared" si="19"/>
        <v>New TRV</v>
      </c>
      <c r="O76" s="47">
        <v>0.1</v>
      </c>
      <c r="P76" s="47" t="s">
        <v>31</v>
      </c>
      <c r="Q76" s="47" t="s">
        <v>121</v>
      </c>
      <c r="R76" s="47">
        <v>0.1</v>
      </c>
      <c r="S76" s="47" t="s">
        <v>279</v>
      </c>
      <c r="T76" s="50">
        <f t="shared" si="12"/>
        <v>0</v>
      </c>
      <c r="U76" s="47" t="str">
        <f t="shared" si="10"/>
        <v>No Change</v>
      </c>
      <c r="V76" s="47">
        <v>0.3</v>
      </c>
      <c r="W76" s="47" t="s">
        <v>31</v>
      </c>
      <c r="X76" s="47" t="s">
        <v>120</v>
      </c>
      <c r="Y76" s="47" t="s">
        <v>126</v>
      </c>
      <c r="Z76" s="47" t="s">
        <v>126</v>
      </c>
      <c r="AA76" s="50" t="e">
        <f t="shared" si="13"/>
        <v>#VALUE!</v>
      </c>
      <c r="AB76" s="47" t="str">
        <f t="shared" si="14"/>
        <v>New TRV</v>
      </c>
      <c r="AC76" s="51" t="str">
        <f t="shared" si="15"/>
        <v>No</v>
      </c>
      <c r="AD76" s="47" t="str">
        <f t="shared" si="16"/>
        <v>New or No Change</v>
      </c>
      <c r="AE76" s="47" t="str">
        <f t="shared" si="17"/>
        <v>A new</v>
      </c>
      <c r="AF76" s="47" t="str">
        <f t="shared" si="18"/>
        <v>Yes</v>
      </c>
      <c r="AG76" s="52">
        <v>45672</v>
      </c>
    </row>
    <row r="77" spans="1:33" x14ac:dyDescent="0.2">
      <c r="A77" s="47">
        <v>126</v>
      </c>
      <c r="B77" s="48">
        <v>148</v>
      </c>
      <c r="C77" s="48">
        <v>148</v>
      </c>
      <c r="D77" s="48" t="s">
        <v>284</v>
      </c>
      <c r="E77" s="47"/>
      <c r="F77" s="49">
        <v>13</v>
      </c>
      <c r="G77" s="48" t="s">
        <v>120</v>
      </c>
      <c r="H77" s="47">
        <v>1.6000000000000001E-3</v>
      </c>
      <c r="I77" s="47" t="s">
        <v>45</v>
      </c>
      <c r="J77" s="47" t="s">
        <v>120</v>
      </c>
      <c r="K77" s="47">
        <v>1.6000000000000001E-3</v>
      </c>
      <c r="L77" s="47" t="s">
        <v>45</v>
      </c>
      <c r="M77" s="50">
        <f t="shared" si="11"/>
        <v>0</v>
      </c>
      <c r="N77" s="47" t="str">
        <f t="shared" si="19"/>
        <v>No Change</v>
      </c>
      <c r="O77" s="47" t="s">
        <v>126</v>
      </c>
      <c r="P77" s="47" t="s">
        <v>126</v>
      </c>
      <c r="Q77" s="53" t="s">
        <v>126</v>
      </c>
      <c r="R77" s="47" t="s">
        <v>126</v>
      </c>
      <c r="S77" s="47" t="s">
        <v>126</v>
      </c>
      <c r="T77" s="50" t="str">
        <f t="shared" si="12"/>
        <v>--</v>
      </c>
      <c r="U77" s="47" t="str">
        <f t="shared" si="10"/>
        <v>No TRV</v>
      </c>
      <c r="V77" s="47" t="s">
        <v>126</v>
      </c>
      <c r="W77" s="47" t="s">
        <v>126</v>
      </c>
      <c r="X77" s="53" t="s">
        <v>126</v>
      </c>
      <c r="Y77" s="47" t="s">
        <v>126</v>
      </c>
      <c r="Z77" s="47" t="s">
        <v>126</v>
      </c>
      <c r="AA77" s="50" t="str">
        <f t="shared" si="13"/>
        <v>--</v>
      </c>
      <c r="AB77" s="47" t="str">
        <f t="shared" si="14"/>
        <v>No TRV</v>
      </c>
      <c r="AC77" s="51" t="str">
        <f t="shared" si="15"/>
        <v>No</v>
      </c>
      <c r="AD77" s="47" t="str">
        <f t="shared" si="16"/>
        <v>New or No Change</v>
      </c>
      <c r="AE77" s="47" t="str">
        <f t="shared" si="17"/>
        <v>No New</v>
      </c>
      <c r="AF77" s="47" t="str">
        <f t="shared" si="18"/>
        <v>Yes</v>
      </c>
      <c r="AG77" s="52">
        <v>45672</v>
      </c>
    </row>
    <row r="78" spans="1:33" x14ac:dyDescent="0.2">
      <c r="A78" s="47">
        <v>127</v>
      </c>
      <c r="B78" s="48">
        <v>149</v>
      </c>
      <c r="C78" s="48" t="s">
        <v>282</v>
      </c>
      <c r="D78" s="48" t="s">
        <v>283</v>
      </c>
      <c r="E78" s="47" t="s">
        <v>149</v>
      </c>
      <c r="F78" s="49"/>
      <c r="G78" s="48" t="s">
        <v>120</v>
      </c>
      <c r="H78" s="47" t="s">
        <v>126</v>
      </c>
      <c r="I78" s="47" t="s">
        <v>126</v>
      </c>
      <c r="J78" s="53" t="s">
        <v>126</v>
      </c>
      <c r="K78" s="47" t="s">
        <v>126</v>
      </c>
      <c r="L78" s="47" t="s">
        <v>126</v>
      </c>
      <c r="M78" s="50" t="str">
        <f t="shared" si="11"/>
        <v>--</v>
      </c>
      <c r="N78" s="47" t="str">
        <f t="shared" si="19"/>
        <v>No TRV</v>
      </c>
      <c r="O78" s="47" t="s">
        <v>126</v>
      </c>
      <c r="P78" s="47" t="s">
        <v>126</v>
      </c>
      <c r="Q78" s="53" t="s">
        <v>126</v>
      </c>
      <c r="R78" s="47" t="s">
        <v>126</v>
      </c>
      <c r="S78" s="47" t="s">
        <v>126</v>
      </c>
      <c r="T78" s="50" t="str">
        <f t="shared" si="12"/>
        <v>--</v>
      </c>
      <c r="U78" s="47" t="str">
        <f t="shared" si="10"/>
        <v>No TRV</v>
      </c>
      <c r="V78" s="47">
        <v>100</v>
      </c>
      <c r="W78" s="47" t="s">
        <v>49</v>
      </c>
      <c r="X78" s="47" t="s">
        <v>120</v>
      </c>
      <c r="Y78" s="47">
        <v>100</v>
      </c>
      <c r="Z78" s="47" t="s">
        <v>49</v>
      </c>
      <c r="AA78" s="50">
        <f t="shared" si="13"/>
        <v>0</v>
      </c>
      <c r="AB78" s="47" t="str">
        <f t="shared" si="14"/>
        <v>No Change</v>
      </c>
      <c r="AC78" s="51" t="str">
        <f t="shared" si="15"/>
        <v>No</v>
      </c>
      <c r="AD78" s="47" t="str">
        <f t="shared" si="16"/>
        <v>New or No Change</v>
      </c>
      <c r="AE78" s="47" t="str">
        <f t="shared" si="17"/>
        <v>No New</v>
      </c>
      <c r="AF78" s="47" t="str">
        <f t="shared" si="18"/>
        <v>Yes</v>
      </c>
      <c r="AG78" s="52">
        <v>45672</v>
      </c>
    </row>
    <row r="79" spans="1:33" x14ac:dyDescent="0.2">
      <c r="A79" s="47">
        <v>129</v>
      </c>
      <c r="B79" s="48">
        <v>151</v>
      </c>
      <c r="C79" s="48" t="s">
        <v>285</v>
      </c>
      <c r="D79" s="48" t="s">
        <v>286</v>
      </c>
      <c r="E79" s="47"/>
      <c r="F79" s="49"/>
      <c r="G79" s="48" t="s">
        <v>120</v>
      </c>
      <c r="H79" s="47">
        <v>2.3E-2</v>
      </c>
      <c r="I79" s="47" t="s">
        <v>49</v>
      </c>
      <c r="J79" s="47" t="s">
        <v>120</v>
      </c>
      <c r="K79" s="47">
        <v>2.3E-2</v>
      </c>
      <c r="L79" s="47" t="s">
        <v>49</v>
      </c>
      <c r="M79" s="50">
        <f t="shared" si="11"/>
        <v>0</v>
      </c>
      <c r="N79" s="47" t="str">
        <f t="shared" si="19"/>
        <v>No Change</v>
      </c>
      <c r="O79" s="47" t="s">
        <v>126</v>
      </c>
      <c r="P79" s="47" t="s">
        <v>126</v>
      </c>
      <c r="Q79" s="53" t="s">
        <v>126</v>
      </c>
      <c r="R79" s="47" t="s">
        <v>126</v>
      </c>
      <c r="S79" s="47" t="s">
        <v>126</v>
      </c>
      <c r="T79" s="50" t="str">
        <f t="shared" si="12"/>
        <v>--</v>
      </c>
      <c r="U79" s="47" t="str">
        <f t="shared" si="10"/>
        <v>No TRV</v>
      </c>
      <c r="V79" s="47" t="s">
        <v>126</v>
      </c>
      <c r="W79" s="47" t="s">
        <v>126</v>
      </c>
      <c r="X79" s="53" t="s">
        <v>126</v>
      </c>
      <c r="Y79" s="47" t="s">
        <v>126</v>
      </c>
      <c r="Z79" s="47" t="s">
        <v>126</v>
      </c>
      <c r="AA79" s="50" t="str">
        <f t="shared" si="13"/>
        <v>--</v>
      </c>
      <c r="AB79" s="47" t="str">
        <f t="shared" si="14"/>
        <v>No TRV</v>
      </c>
      <c r="AC79" s="51" t="str">
        <f t="shared" si="15"/>
        <v>No</v>
      </c>
      <c r="AD79" s="47" t="str">
        <f t="shared" si="16"/>
        <v>New or No Change</v>
      </c>
      <c r="AE79" s="47" t="str">
        <f t="shared" si="17"/>
        <v>No New</v>
      </c>
      <c r="AF79" s="47" t="str">
        <f t="shared" si="18"/>
        <v>Yes</v>
      </c>
      <c r="AG79" s="52">
        <v>45672</v>
      </c>
    </row>
    <row r="80" spans="1:33" x14ac:dyDescent="0.2">
      <c r="A80" s="47">
        <v>130</v>
      </c>
      <c r="B80" s="48">
        <v>152</v>
      </c>
      <c r="C80" s="48" t="s">
        <v>287</v>
      </c>
      <c r="D80" s="48" t="s">
        <v>288</v>
      </c>
      <c r="E80" s="47"/>
      <c r="F80" s="49"/>
      <c r="G80" s="48" t="s">
        <v>120</v>
      </c>
      <c r="H80" s="47" t="s">
        <v>126</v>
      </c>
      <c r="I80" s="47" t="s">
        <v>126</v>
      </c>
      <c r="J80" s="53" t="s">
        <v>126</v>
      </c>
      <c r="K80" s="47" t="s">
        <v>126</v>
      </c>
      <c r="L80" s="47" t="s">
        <v>126</v>
      </c>
      <c r="M80" s="50" t="str">
        <f t="shared" si="11"/>
        <v>--</v>
      </c>
      <c r="N80" s="47" t="str">
        <f t="shared" si="19"/>
        <v>No TRV</v>
      </c>
      <c r="O80" s="47">
        <v>600</v>
      </c>
      <c r="P80" s="47" t="s">
        <v>49</v>
      </c>
      <c r="Q80" s="47" t="s">
        <v>120</v>
      </c>
      <c r="R80" s="47">
        <v>600</v>
      </c>
      <c r="S80" s="47" t="s">
        <v>49</v>
      </c>
      <c r="T80" s="50">
        <f t="shared" si="12"/>
        <v>0</v>
      </c>
      <c r="U80" s="47" t="str">
        <f t="shared" si="10"/>
        <v>No Change</v>
      </c>
      <c r="V80" s="47" t="s">
        <v>126</v>
      </c>
      <c r="W80" s="47" t="s">
        <v>126</v>
      </c>
      <c r="X80" s="53" t="s">
        <v>126</v>
      </c>
      <c r="Y80" s="47" t="s">
        <v>126</v>
      </c>
      <c r="Z80" s="47" t="s">
        <v>126</v>
      </c>
      <c r="AA80" s="50" t="str">
        <f t="shared" si="13"/>
        <v>--</v>
      </c>
      <c r="AB80" s="47" t="str">
        <f t="shared" si="14"/>
        <v>No TRV</v>
      </c>
      <c r="AC80" s="51" t="str">
        <f t="shared" si="15"/>
        <v>No</v>
      </c>
      <c r="AD80" s="47" t="str">
        <f t="shared" si="16"/>
        <v>New or No Change</v>
      </c>
      <c r="AE80" s="47" t="str">
        <f t="shared" si="17"/>
        <v>No New</v>
      </c>
      <c r="AF80" s="47" t="str">
        <f t="shared" si="18"/>
        <v>Yes</v>
      </c>
      <c r="AG80" s="52">
        <v>45672</v>
      </c>
    </row>
    <row r="81" spans="1:33" x14ac:dyDescent="0.2">
      <c r="A81" s="47">
        <v>134</v>
      </c>
      <c r="B81" s="47">
        <v>156</v>
      </c>
      <c r="C81" s="47" t="s">
        <v>289</v>
      </c>
      <c r="D81" s="47" t="s">
        <v>290</v>
      </c>
      <c r="E81" s="47"/>
      <c r="F81" s="49">
        <v>4</v>
      </c>
      <c r="G81" s="47" t="s">
        <v>121</v>
      </c>
      <c r="H81" s="47" t="s">
        <v>126</v>
      </c>
      <c r="I81" s="47" t="s">
        <v>126</v>
      </c>
      <c r="J81" s="53" t="s">
        <v>126</v>
      </c>
      <c r="K81" s="47" t="s">
        <v>126</v>
      </c>
      <c r="L81" s="47" t="s">
        <v>126</v>
      </c>
      <c r="M81" s="50" t="str">
        <f t="shared" si="11"/>
        <v>--</v>
      </c>
      <c r="N81" s="47" t="str">
        <f t="shared" si="19"/>
        <v>No TRV</v>
      </c>
      <c r="O81" s="47">
        <v>2.7</v>
      </c>
      <c r="P81" s="47" t="s">
        <v>38</v>
      </c>
      <c r="Q81" s="47" t="s">
        <v>120</v>
      </c>
      <c r="R81" s="47" t="s">
        <v>126</v>
      </c>
      <c r="S81" s="47" t="s">
        <v>126</v>
      </c>
      <c r="T81" s="50" t="e">
        <f t="shared" si="12"/>
        <v>#VALUE!</v>
      </c>
      <c r="U81" s="47" t="str">
        <f t="shared" si="10"/>
        <v>New TRV</v>
      </c>
      <c r="V81" s="47">
        <v>29</v>
      </c>
      <c r="W81" s="47" t="s">
        <v>38</v>
      </c>
      <c r="X81" s="47" t="s">
        <v>120</v>
      </c>
      <c r="Y81" s="47" t="s">
        <v>126</v>
      </c>
      <c r="Z81" s="47" t="s">
        <v>126</v>
      </c>
      <c r="AA81" s="50" t="e">
        <f t="shared" si="13"/>
        <v>#VALUE!</v>
      </c>
      <c r="AB81" s="47" t="str">
        <f t="shared" si="14"/>
        <v>New TRV</v>
      </c>
      <c r="AC81" s="51" t="str">
        <f t="shared" si="15"/>
        <v>Yes</v>
      </c>
      <c r="AD81" s="47" t="str">
        <f t="shared" si="16"/>
        <v>New or No Change</v>
      </c>
      <c r="AE81" s="47" t="str">
        <f t="shared" si="17"/>
        <v>A new</v>
      </c>
      <c r="AF81" s="47" t="str">
        <f t="shared" si="18"/>
        <v>No</v>
      </c>
      <c r="AG81" s="52">
        <v>45672</v>
      </c>
    </row>
    <row r="82" spans="1:33" x14ac:dyDescent="0.2">
      <c r="A82" s="47">
        <v>136</v>
      </c>
      <c r="B82" s="48">
        <v>159</v>
      </c>
      <c r="C82" s="48" t="s">
        <v>291</v>
      </c>
      <c r="D82" s="48" t="s">
        <v>292</v>
      </c>
      <c r="E82" s="47"/>
      <c r="F82" s="49"/>
      <c r="G82" s="48" t="s">
        <v>120</v>
      </c>
      <c r="H82" s="47">
        <v>1.6E-2</v>
      </c>
      <c r="I82" s="47" t="s">
        <v>49</v>
      </c>
      <c r="J82" s="47" t="s">
        <v>120</v>
      </c>
      <c r="K82" s="47">
        <v>1.6E-2</v>
      </c>
      <c r="L82" s="47" t="s">
        <v>49</v>
      </c>
      <c r="M82" s="50">
        <f t="shared" si="11"/>
        <v>0</v>
      </c>
      <c r="N82" s="47" t="str">
        <f t="shared" si="19"/>
        <v>No Change</v>
      </c>
      <c r="O82" s="47" t="s">
        <v>126</v>
      </c>
      <c r="P82" s="47" t="s">
        <v>126</v>
      </c>
      <c r="Q82" s="53" t="s">
        <v>126</v>
      </c>
      <c r="R82" s="47" t="s">
        <v>126</v>
      </c>
      <c r="S82" s="47" t="s">
        <v>126</v>
      </c>
      <c r="T82" s="50" t="str">
        <f t="shared" si="12"/>
        <v>--</v>
      </c>
      <c r="U82" s="47" t="str">
        <f t="shared" si="10"/>
        <v>No TRV</v>
      </c>
      <c r="V82" s="47" t="s">
        <v>126</v>
      </c>
      <c r="W82" s="47" t="s">
        <v>126</v>
      </c>
      <c r="X82" s="53" t="s">
        <v>126</v>
      </c>
      <c r="Y82" s="47" t="s">
        <v>126</v>
      </c>
      <c r="Z82" s="47" t="s">
        <v>126</v>
      </c>
      <c r="AA82" s="50" t="str">
        <f t="shared" si="13"/>
        <v>--</v>
      </c>
      <c r="AB82" s="47" t="str">
        <f t="shared" si="14"/>
        <v>No TRV</v>
      </c>
      <c r="AC82" s="51" t="str">
        <f t="shared" si="15"/>
        <v>No</v>
      </c>
      <c r="AD82" s="47" t="str">
        <f t="shared" si="16"/>
        <v>New or No Change</v>
      </c>
      <c r="AE82" s="47" t="str">
        <f t="shared" si="17"/>
        <v>No New</v>
      </c>
      <c r="AF82" s="47" t="str">
        <f t="shared" si="18"/>
        <v>Yes</v>
      </c>
      <c r="AG82" s="52">
        <v>45859</v>
      </c>
    </row>
    <row r="83" spans="1:33" x14ac:dyDescent="0.2">
      <c r="A83" s="47">
        <v>137</v>
      </c>
      <c r="B83" s="48">
        <v>161</v>
      </c>
      <c r="C83" s="48" t="s">
        <v>293</v>
      </c>
      <c r="D83" s="48" t="s">
        <v>294</v>
      </c>
      <c r="E83" s="47"/>
      <c r="F83" s="49"/>
      <c r="G83" s="48" t="s">
        <v>120</v>
      </c>
      <c r="H83" s="47" t="s">
        <v>126</v>
      </c>
      <c r="I83" s="47" t="s">
        <v>126</v>
      </c>
      <c r="J83" s="53" t="s">
        <v>126</v>
      </c>
      <c r="K83" s="47" t="s">
        <v>126</v>
      </c>
      <c r="L83" s="47" t="s">
        <v>126</v>
      </c>
      <c r="M83" s="50" t="str">
        <f t="shared" si="11"/>
        <v>--</v>
      </c>
      <c r="N83" s="47" t="str">
        <f t="shared" si="19"/>
        <v>No TRV</v>
      </c>
      <c r="O83" s="47">
        <v>0.8</v>
      </c>
      <c r="P83" s="47" t="s">
        <v>45</v>
      </c>
      <c r="Q83" s="47" t="s">
        <v>121</v>
      </c>
      <c r="R83" s="47">
        <v>0.8</v>
      </c>
      <c r="S83" s="47" t="s">
        <v>122</v>
      </c>
      <c r="T83" s="50">
        <f t="shared" si="12"/>
        <v>0</v>
      </c>
      <c r="U83" s="47" t="str">
        <f t="shared" si="10"/>
        <v>No Change</v>
      </c>
      <c r="V83" s="47">
        <v>14</v>
      </c>
      <c r="W83" s="47" t="s">
        <v>38</v>
      </c>
      <c r="X83" s="47" t="s">
        <v>121</v>
      </c>
      <c r="Y83" s="47">
        <v>340</v>
      </c>
      <c r="Z83" s="47" t="s">
        <v>49</v>
      </c>
      <c r="AA83" s="50">
        <f t="shared" si="13"/>
        <v>-0.95882352941176474</v>
      </c>
      <c r="AB83" s="47" t="str">
        <f t="shared" si="14"/>
        <v>Yes (-96%)</v>
      </c>
      <c r="AC83" s="51" t="str">
        <f t="shared" si="15"/>
        <v>Yes</v>
      </c>
      <c r="AD83" s="47" t="str">
        <f t="shared" si="16"/>
        <v>Change</v>
      </c>
      <c r="AE83" s="47" t="str">
        <f t="shared" si="17"/>
        <v>No New</v>
      </c>
      <c r="AF83" s="47" t="str">
        <f t="shared" si="18"/>
        <v>Yes</v>
      </c>
      <c r="AG83" s="52">
        <v>45672</v>
      </c>
    </row>
    <row r="84" spans="1:33" x14ac:dyDescent="0.2">
      <c r="A84" s="47">
        <v>138</v>
      </c>
      <c r="B84" s="48">
        <v>162</v>
      </c>
      <c r="C84" s="48" t="s">
        <v>295</v>
      </c>
      <c r="D84" s="48" t="s">
        <v>296</v>
      </c>
      <c r="E84" s="47"/>
      <c r="F84" s="49"/>
      <c r="G84" s="48" t="s">
        <v>120</v>
      </c>
      <c r="H84" s="47" t="s">
        <v>126</v>
      </c>
      <c r="I84" s="47" t="s">
        <v>126</v>
      </c>
      <c r="J84" s="53" t="s">
        <v>126</v>
      </c>
      <c r="K84" s="47" t="s">
        <v>126</v>
      </c>
      <c r="L84" s="47" t="s">
        <v>126</v>
      </c>
      <c r="M84" s="50" t="str">
        <f t="shared" si="11"/>
        <v>--</v>
      </c>
      <c r="N84" s="47" t="str">
        <f t="shared" si="19"/>
        <v>No TRV</v>
      </c>
      <c r="O84" s="47">
        <v>6000</v>
      </c>
      <c r="P84" s="47" t="s">
        <v>45</v>
      </c>
      <c r="Q84" s="47" t="s">
        <v>121</v>
      </c>
      <c r="R84" s="47">
        <v>6000</v>
      </c>
      <c r="S84" s="47" t="s">
        <v>45</v>
      </c>
      <c r="T84" s="50">
        <f t="shared" si="12"/>
        <v>0</v>
      </c>
      <c r="U84" s="47" t="str">
        <f t="shared" si="10"/>
        <v>No Change</v>
      </c>
      <c r="V84" s="47" t="s">
        <v>126</v>
      </c>
      <c r="W84" s="47" t="s">
        <v>126</v>
      </c>
      <c r="X84" s="53" t="s">
        <v>126</v>
      </c>
      <c r="Y84" s="47" t="s">
        <v>126</v>
      </c>
      <c r="Z84" s="47" t="s">
        <v>126</v>
      </c>
      <c r="AA84" s="50" t="str">
        <f t="shared" si="13"/>
        <v>--</v>
      </c>
      <c r="AB84" s="47" t="str">
        <f t="shared" si="14"/>
        <v>No TRV</v>
      </c>
      <c r="AC84" s="51" t="str">
        <f t="shared" si="15"/>
        <v>No</v>
      </c>
      <c r="AD84" s="47" t="str">
        <f t="shared" si="16"/>
        <v>New or No Change</v>
      </c>
      <c r="AE84" s="47" t="str">
        <f t="shared" si="17"/>
        <v>No New</v>
      </c>
      <c r="AF84" s="47" t="str">
        <f t="shared" si="18"/>
        <v>Yes</v>
      </c>
      <c r="AG84" s="52">
        <v>45672</v>
      </c>
    </row>
    <row r="85" spans="1:33" x14ac:dyDescent="0.2">
      <c r="A85" s="47">
        <v>140</v>
      </c>
      <c r="B85" s="47" t="s">
        <v>297</v>
      </c>
      <c r="C85" s="47" t="s">
        <v>298</v>
      </c>
      <c r="D85" s="47" t="s">
        <v>299</v>
      </c>
      <c r="E85" s="47"/>
      <c r="F85" s="49"/>
      <c r="G85" s="47" t="s">
        <v>120</v>
      </c>
      <c r="H85" s="47" t="s">
        <v>126</v>
      </c>
      <c r="I85" s="47" t="s">
        <v>126</v>
      </c>
      <c r="J85" s="53" t="s">
        <v>126</v>
      </c>
      <c r="K85" s="47" t="s">
        <v>126</v>
      </c>
      <c r="L85" s="47" t="s">
        <v>126</v>
      </c>
      <c r="M85" s="50" t="str">
        <f t="shared" si="11"/>
        <v>--</v>
      </c>
      <c r="N85" s="47" t="str">
        <f t="shared" si="19"/>
        <v>No TRV</v>
      </c>
      <c r="O85" s="47">
        <v>700</v>
      </c>
      <c r="P85" s="47" t="s">
        <v>47</v>
      </c>
      <c r="Q85" s="47" t="s">
        <v>120</v>
      </c>
      <c r="R85" s="47" t="s">
        <v>126</v>
      </c>
      <c r="S85" s="47" t="s">
        <v>126</v>
      </c>
      <c r="T85" s="50" t="e">
        <f t="shared" si="12"/>
        <v>#VALUE!</v>
      </c>
      <c r="U85" s="47" t="str">
        <f t="shared" si="10"/>
        <v>New TRV</v>
      </c>
      <c r="V85" s="47" t="s">
        <v>126</v>
      </c>
      <c r="W85" s="47" t="s">
        <v>126</v>
      </c>
      <c r="X85" s="53" t="s">
        <v>126</v>
      </c>
      <c r="Y85" s="47" t="s">
        <v>126</v>
      </c>
      <c r="Z85" s="47" t="s">
        <v>126</v>
      </c>
      <c r="AA85" s="50" t="str">
        <f t="shared" si="13"/>
        <v>--</v>
      </c>
      <c r="AB85" s="47" t="str">
        <f t="shared" si="14"/>
        <v>No TRV</v>
      </c>
      <c r="AC85" s="51" t="str">
        <f t="shared" si="15"/>
        <v>No</v>
      </c>
      <c r="AD85" s="47" t="str">
        <f t="shared" si="16"/>
        <v>New or No Change</v>
      </c>
      <c r="AE85" s="47" t="str">
        <f t="shared" si="17"/>
        <v>A new</v>
      </c>
      <c r="AF85" s="47" t="str">
        <f t="shared" si="18"/>
        <v>No</v>
      </c>
      <c r="AG85" s="52">
        <v>45672</v>
      </c>
    </row>
    <row r="86" spans="1:33" x14ac:dyDescent="0.2">
      <c r="A86" s="47">
        <v>147</v>
      </c>
      <c r="B86" s="48">
        <v>170</v>
      </c>
      <c r="C86" s="48" t="s">
        <v>300</v>
      </c>
      <c r="D86" s="48" t="s">
        <v>301</v>
      </c>
      <c r="E86" s="47"/>
      <c r="F86" s="49"/>
      <c r="G86" s="48" t="s">
        <v>120</v>
      </c>
      <c r="H86" s="47">
        <v>1.4E-2</v>
      </c>
      <c r="I86" s="47" t="s">
        <v>49</v>
      </c>
      <c r="J86" s="47" t="s">
        <v>120</v>
      </c>
      <c r="K86" s="47">
        <v>1.4E-2</v>
      </c>
      <c r="L86" s="47" t="s">
        <v>49</v>
      </c>
      <c r="M86" s="50">
        <f t="shared" si="11"/>
        <v>0</v>
      </c>
      <c r="N86" s="47" t="str">
        <f t="shared" si="19"/>
        <v>No Change</v>
      </c>
      <c r="O86" s="47" t="s">
        <v>126</v>
      </c>
      <c r="P86" s="47" t="s">
        <v>126</v>
      </c>
      <c r="Q86" s="53" t="s">
        <v>126</v>
      </c>
      <c r="R86" s="47" t="s">
        <v>126</v>
      </c>
      <c r="S86" s="47" t="s">
        <v>126</v>
      </c>
      <c r="T86" s="50" t="str">
        <f t="shared" si="12"/>
        <v>--</v>
      </c>
      <c r="U86" s="47" t="str">
        <f t="shared" si="10"/>
        <v>No TRV</v>
      </c>
      <c r="V86" s="47" t="s">
        <v>126</v>
      </c>
      <c r="W86" s="47" t="s">
        <v>126</v>
      </c>
      <c r="X86" s="53" t="s">
        <v>126</v>
      </c>
      <c r="Y86" s="47" t="s">
        <v>126</v>
      </c>
      <c r="Z86" s="47" t="s">
        <v>126</v>
      </c>
      <c r="AA86" s="50" t="str">
        <f t="shared" si="13"/>
        <v>--</v>
      </c>
      <c r="AB86" s="47" t="str">
        <f t="shared" si="14"/>
        <v>No TRV</v>
      </c>
      <c r="AC86" s="51" t="str">
        <f t="shared" si="15"/>
        <v>No</v>
      </c>
      <c r="AD86" s="47" t="str">
        <f t="shared" si="16"/>
        <v>New or No Change</v>
      </c>
      <c r="AE86" s="47" t="str">
        <f t="shared" si="17"/>
        <v>No New</v>
      </c>
      <c r="AF86" s="47" t="str">
        <f t="shared" si="18"/>
        <v>Yes</v>
      </c>
      <c r="AG86" s="52">
        <v>45672</v>
      </c>
    </row>
    <row r="87" spans="1:33" x14ac:dyDescent="0.2">
      <c r="A87" s="47">
        <v>150</v>
      </c>
      <c r="B87" s="48">
        <v>173</v>
      </c>
      <c r="C87" s="48" t="s">
        <v>302</v>
      </c>
      <c r="D87" s="48" t="s">
        <v>303</v>
      </c>
      <c r="E87" s="47"/>
      <c r="F87" s="49"/>
      <c r="G87" s="48" t="s">
        <v>120</v>
      </c>
      <c r="H87" s="47">
        <v>0.01</v>
      </c>
      <c r="I87" s="47" t="s">
        <v>49</v>
      </c>
      <c r="J87" s="47" t="s">
        <v>120</v>
      </c>
      <c r="K87" s="47">
        <v>0.01</v>
      </c>
      <c r="L87" s="47" t="s">
        <v>49</v>
      </c>
      <c r="M87" s="50">
        <f t="shared" si="11"/>
        <v>0</v>
      </c>
      <c r="N87" s="47" t="str">
        <f t="shared" si="19"/>
        <v>No Change</v>
      </c>
      <c r="O87" s="47" t="s">
        <v>126</v>
      </c>
      <c r="P87" s="47" t="s">
        <v>126</v>
      </c>
      <c r="Q87" s="53" t="s">
        <v>126</v>
      </c>
      <c r="R87" s="47" t="s">
        <v>126</v>
      </c>
      <c r="S87" s="47" t="s">
        <v>126</v>
      </c>
      <c r="T87" s="50" t="str">
        <f t="shared" si="12"/>
        <v>--</v>
      </c>
      <c r="U87" s="47" t="str">
        <f t="shared" si="10"/>
        <v>No TRV</v>
      </c>
      <c r="V87" s="47" t="s">
        <v>126</v>
      </c>
      <c r="W87" s="47" t="s">
        <v>126</v>
      </c>
      <c r="X87" s="53" t="s">
        <v>126</v>
      </c>
      <c r="Y87" s="47" t="s">
        <v>126</v>
      </c>
      <c r="Z87" s="47" t="s">
        <v>126</v>
      </c>
      <c r="AA87" s="50" t="str">
        <f t="shared" si="13"/>
        <v>--</v>
      </c>
      <c r="AB87" s="47" t="str">
        <f t="shared" si="14"/>
        <v>No TRV</v>
      </c>
      <c r="AC87" s="51" t="str">
        <f t="shared" si="15"/>
        <v>No</v>
      </c>
      <c r="AD87" s="47" t="str">
        <f t="shared" si="16"/>
        <v>New or No Change</v>
      </c>
      <c r="AE87" s="47" t="str">
        <f t="shared" si="17"/>
        <v>No New</v>
      </c>
      <c r="AF87" s="47" t="str">
        <f t="shared" si="18"/>
        <v>Yes</v>
      </c>
      <c r="AG87" s="52">
        <v>45672</v>
      </c>
    </row>
    <row r="88" spans="1:33" x14ac:dyDescent="0.2">
      <c r="A88" s="47">
        <v>151</v>
      </c>
      <c r="B88" s="48">
        <v>175</v>
      </c>
      <c r="C88" s="48" t="s">
        <v>304</v>
      </c>
      <c r="D88" s="48" t="s">
        <v>305</v>
      </c>
      <c r="E88" s="47"/>
      <c r="F88" s="49"/>
      <c r="G88" s="48" t="s">
        <v>120</v>
      </c>
      <c r="H88" s="47">
        <v>0.01</v>
      </c>
      <c r="I88" s="47" t="s">
        <v>45</v>
      </c>
      <c r="J88" s="47" t="s">
        <v>121</v>
      </c>
      <c r="K88" s="47">
        <v>0.01</v>
      </c>
      <c r="L88" s="47" t="s">
        <v>45</v>
      </c>
      <c r="M88" s="50">
        <f t="shared" si="11"/>
        <v>0</v>
      </c>
      <c r="N88" s="47" t="str">
        <f t="shared" si="19"/>
        <v>No Change</v>
      </c>
      <c r="O88" s="47" t="s">
        <v>126</v>
      </c>
      <c r="P88" s="47" t="s">
        <v>126</v>
      </c>
      <c r="Q88" s="53" t="s">
        <v>126</v>
      </c>
      <c r="R88" s="47" t="s">
        <v>126</v>
      </c>
      <c r="S88" s="47" t="s">
        <v>126</v>
      </c>
      <c r="T88" s="50" t="str">
        <f t="shared" si="12"/>
        <v>--</v>
      </c>
      <c r="U88" s="47" t="str">
        <f t="shared" si="10"/>
        <v>No TRV</v>
      </c>
      <c r="V88" s="47" t="s">
        <v>126</v>
      </c>
      <c r="W88" s="47" t="s">
        <v>126</v>
      </c>
      <c r="X88" s="53" t="s">
        <v>126</v>
      </c>
      <c r="Y88" s="47" t="s">
        <v>126</v>
      </c>
      <c r="Z88" s="47" t="s">
        <v>126</v>
      </c>
      <c r="AA88" s="50" t="str">
        <f t="shared" si="13"/>
        <v>--</v>
      </c>
      <c r="AB88" s="47" t="str">
        <f t="shared" si="14"/>
        <v>No TRV</v>
      </c>
      <c r="AC88" s="51" t="str">
        <f t="shared" si="15"/>
        <v>No</v>
      </c>
      <c r="AD88" s="47" t="str">
        <f t="shared" si="16"/>
        <v>New or No Change</v>
      </c>
      <c r="AE88" s="47" t="str">
        <f t="shared" si="17"/>
        <v>No New</v>
      </c>
      <c r="AF88" s="47" t="str">
        <f t="shared" si="18"/>
        <v>Yes</v>
      </c>
      <c r="AG88" s="52">
        <v>45672</v>
      </c>
    </row>
    <row r="89" spans="1:33" x14ac:dyDescent="0.2">
      <c r="A89" s="47">
        <v>153</v>
      </c>
      <c r="B89" s="48">
        <v>183</v>
      </c>
      <c r="C89" s="48" t="s">
        <v>306</v>
      </c>
      <c r="D89" s="48" t="s">
        <v>307</v>
      </c>
      <c r="E89" s="47"/>
      <c r="F89" s="49"/>
      <c r="G89" s="48" t="s">
        <v>120</v>
      </c>
      <c r="H89" s="47">
        <v>0.15</v>
      </c>
      <c r="I89" s="47" t="s">
        <v>49</v>
      </c>
      <c r="J89" s="47" t="s">
        <v>120</v>
      </c>
      <c r="K89" s="47">
        <v>0.15</v>
      </c>
      <c r="L89" s="47" t="s">
        <v>49</v>
      </c>
      <c r="M89" s="50">
        <f t="shared" si="11"/>
        <v>0</v>
      </c>
      <c r="N89" s="47" t="str">
        <f t="shared" si="19"/>
        <v>No Change</v>
      </c>
      <c r="O89" s="47" t="s">
        <v>126</v>
      </c>
      <c r="P89" s="47" t="s">
        <v>126</v>
      </c>
      <c r="Q89" s="53" t="s">
        <v>126</v>
      </c>
      <c r="R89" s="47" t="s">
        <v>126</v>
      </c>
      <c r="S89" s="47" t="s">
        <v>126</v>
      </c>
      <c r="T89" s="50" t="str">
        <f t="shared" si="12"/>
        <v>--</v>
      </c>
      <c r="U89" s="47" t="str">
        <f t="shared" si="10"/>
        <v>No TRV</v>
      </c>
      <c r="V89" s="47" t="s">
        <v>126</v>
      </c>
      <c r="W89" s="47" t="s">
        <v>126</v>
      </c>
      <c r="X89" s="53" t="s">
        <v>126</v>
      </c>
      <c r="Y89" s="47" t="s">
        <v>126</v>
      </c>
      <c r="Z89" s="47" t="s">
        <v>126</v>
      </c>
      <c r="AA89" s="50" t="str">
        <f t="shared" si="13"/>
        <v>--</v>
      </c>
      <c r="AB89" s="47" t="str">
        <f t="shared" si="14"/>
        <v>No TRV</v>
      </c>
      <c r="AC89" s="51" t="str">
        <f t="shared" si="15"/>
        <v>No</v>
      </c>
      <c r="AD89" s="47" t="str">
        <f t="shared" si="16"/>
        <v>New or No Change</v>
      </c>
      <c r="AE89" s="47" t="str">
        <f t="shared" si="17"/>
        <v>No New</v>
      </c>
      <c r="AF89" s="47" t="str">
        <f t="shared" si="18"/>
        <v>Yes</v>
      </c>
      <c r="AG89" s="52">
        <v>45672</v>
      </c>
    </row>
    <row r="90" spans="1:33" x14ac:dyDescent="0.2">
      <c r="A90" s="47">
        <v>156</v>
      </c>
      <c r="B90" s="48">
        <v>184</v>
      </c>
      <c r="C90" s="48" t="s">
        <v>308</v>
      </c>
      <c r="D90" s="48" t="s">
        <v>309</v>
      </c>
      <c r="E90" s="47"/>
      <c r="F90" s="49"/>
      <c r="G90" s="48" t="s">
        <v>120</v>
      </c>
      <c r="H90" s="47">
        <v>9.1E-4</v>
      </c>
      <c r="I90" s="47" t="s">
        <v>49</v>
      </c>
      <c r="J90" s="47" t="s">
        <v>120</v>
      </c>
      <c r="K90" s="47">
        <v>9.1E-4</v>
      </c>
      <c r="L90" s="47" t="s">
        <v>49</v>
      </c>
      <c r="M90" s="50">
        <f t="shared" si="11"/>
        <v>0</v>
      </c>
      <c r="N90" s="47" t="str">
        <f t="shared" si="19"/>
        <v>No Change</v>
      </c>
      <c r="O90" s="47" t="s">
        <v>126</v>
      </c>
      <c r="P90" s="47" t="s">
        <v>126</v>
      </c>
      <c r="Q90" s="53" t="s">
        <v>126</v>
      </c>
      <c r="R90" s="47" t="s">
        <v>126</v>
      </c>
      <c r="S90" s="47" t="s">
        <v>126</v>
      </c>
      <c r="T90" s="50" t="str">
        <f t="shared" si="12"/>
        <v>--</v>
      </c>
      <c r="U90" s="47" t="str">
        <f t="shared" si="10"/>
        <v>No TRV</v>
      </c>
      <c r="V90" s="47" t="s">
        <v>126</v>
      </c>
      <c r="W90" s="47" t="s">
        <v>126</v>
      </c>
      <c r="X90" s="53" t="s">
        <v>126</v>
      </c>
      <c r="Y90" s="47" t="s">
        <v>126</v>
      </c>
      <c r="Z90" s="47" t="s">
        <v>126</v>
      </c>
      <c r="AA90" s="50" t="str">
        <f t="shared" si="13"/>
        <v>--</v>
      </c>
      <c r="AB90" s="47" t="str">
        <f t="shared" si="14"/>
        <v>No TRV</v>
      </c>
      <c r="AC90" s="51" t="str">
        <f t="shared" si="15"/>
        <v>No</v>
      </c>
      <c r="AD90" s="47" t="str">
        <f t="shared" si="16"/>
        <v>New or No Change</v>
      </c>
      <c r="AE90" s="47" t="str">
        <f t="shared" si="17"/>
        <v>No New</v>
      </c>
      <c r="AF90" s="47" t="str">
        <f t="shared" si="18"/>
        <v>Yes</v>
      </c>
      <c r="AG90" s="52">
        <v>45672</v>
      </c>
    </row>
    <row r="91" spans="1:33" x14ac:dyDescent="0.2">
      <c r="A91" s="47">
        <v>157</v>
      </c>
      <c r="B91" s="48">
        <v>186</v>
      </c>
      <c r="C91" s="48" t="s">
        <v>310</v>
      </c>
      <c r="D91" s="48" t="s">
        <v>311</v>
      </c>
      <c r="E91" s="47"/>
      <c r="F91" s="49"/>
      <c r="G91" s="48" t="s">
        <v>120</v>
      </c>
      <c r="H91" s="47" t="s">
        <v>126</v>
      </c>
      <c r="I91" s="47" t="s">
        <v>126</v>
      </c>
      <c r="J91" s="53" t="s">
        <v>126</v>
      </c>
      <c r="K91" s="47" t="s">
        <v>126</v>
      </c>
      <c r="L91" s="47" t="s">
        <v>126</v>
      </c>
      <c r="M91" s="50" t="str">
        <f t="shared" si="11"/>
        <v>--</v>
      </c>
      <c r="N91" s="47" t="str">
        <f t="shared" si="19"/>
        <v>No TRV</v>
      </c>
      <c r="O91" s="47" t="s">
        <v>126</v>
      </c>
      <c r="P91" s="47" t="s">
        <v>126</v>
      </c>
      <c r="Q91" s="53" t="s">
        <v>126</v>
      </c>
      <c r="R91" s="47" t="s">
        <v>126</v>
      </c>
      <c r="S91" s="47" t="s">
        <v>126</v>
      </c>
      <c r="T91" s="50" t="str">
        <f t="shared" si="12"/>
        <v>--</v>
      </c>
      <c r="U91" s="47" t="str">
        <f t="shared" si="10"/>
        <v>No TRV</v>
      </c>
      <c r="V91" s="47">
        <v>14</v>
      </c>
      <c r="W91" s="47" t="s">
        <v>38</v>
      </c>
      <c r="X91" s="47" t="s">
        <v>121</v>
      </c>
      <c r="Y91" s="47">
        <v>10</v>
      </c>
      <c r="Z91" s="47" t="s">
        <v>190</v>
      </c>
      <c r="AA91" s="50">
        <f t="shared" si="13"/>
        <v>0.4</v>
      </c>
      <c r="AB91" s="47" t="str">
        <f t="shared" si="14"/>
        <v>Yes (40%)</v>
      </c>
      <c r="AC91" s="51" t="str">
        <f t="shared" si="15"/>
        <v>Yes</v>
      </c>
      <c r="AD91" s="47" t="str">
        <f t="shared" si="16"/>
        <v>Change</v>
      </c>
      <c r="AE91" s="47" t="str">
        <f t="shared" si="17"/>
        <v>No New</v>
      </c>
      <c r="AF91" s="47" t="str">
        <f t="shared" si="18"/>
        <v>Yes</v>
      </c>
      <c r="AG91" s="52">
        <v>45672</v>
      </c>
    </row>
    <row r="92" spans="1:33" x14ac:dyDescent="0.2">
      <c r="A92" s="47">
        <v>161</v>
      </c>
      <c r="B92" s="48">
        <v>190</v>
      </c>
      <c r="C92" s="48" t="s">
        <v>319</v>
      </c>
      <c r="D92" s="48" t="s">
        <v>320</v>
      </c>
      <c r="E92" s="47"/>
      <c r="F92" s="49">
        <v>13</v>
      </c>
      <c r="G92" s="48" t="s">
        <v>120</v>
      </c>
      <c r="H92" s="47">
        <v>1.7000000000000001E-4</v>
      </c>
      <c r="I92" s="47" t="s">
        <v>47</v>
      </c>
      <c r="J92" s="47" t="s">
        <v>121</v>
      </c>
      <c r="K92" s="47">
        <v>1.7000000000000001E-4</v>
      </c>
      <c r="L92" s="47" t="s">
        <v>47</v>
      </c>
      <c r="M92" s="50">
        <f t="shared" si="11"/>
        <v>0</v>
      </c>
      <c r="N92" s="47" t="str">
        <f t="shared" si="19"/>
        <v>No Change</v>
      </c>
      <c r="O92" s="47">
        <v>0.2</v>
      </c>
      <c r="P92" s="47" t="s">
        <v>45</v>
      </c>
      <c r="Q92" s="47" t="s">
        <v>121</v>
      </c>
      <c r="R92" s="47">
        <v>0.2</v>
      </c>
      <c r="S92" s="47" t="s">
        <v>45</v>
      </c>
      <c r="T92" s="50">
        <f t="shared" si="12"/>
        <v>0</v>
      </c>
      <c r="U92" s="47" t="str">
        <f t="shared" si="10"/>
        <v>No Change</v>
      </c>
      <c r="V92" s="47">
        <v>2.7</v>
      </c>
      <c r="W92" s="47" t="s">
        <v>38</v>
      </c>
      <c r="X92" s="47" t="s">
        <v>121</v>
      </c>
      <c r="Y92" s="47">
        <v>1.9</v>
      </c>
      <c r="Z92" s="47" t="s">
        <v>190</v>
      </c>
      <c r="AA92" s="50">
        <f t="shared" si="13"/>
        <v>0.42105263157894751</v>
      </c>
      <c r="AB92" s="47" t="str">
        <f t="shared" si="14"/>
        <v>Yes (42%)</v>
      </c>
      <c r="AC92" s="51" t="str">
        <f t="shared" si="15"/>
        <v>Yes</v>
      </c>
      <c r="AD92" s="47" t="str">
        <f t="shared" si="16"/>
        <v>Change</v>
      </c>
      <c r="AE92" s="47" t="str">
        <f t="shared" si="17"/>
        <v>No New</v>
      </c>
      <c r="AF92" s="47" t="str">
        <f t="shared" si="18"/>
        <v>Yes</v>
      </c>
      <c r="AG92" s="52">
        <v>45672</v>
      </c>
    </row>
    <row r="93" spans="1:33" x14ac:dyDescent="0.2">
      <c r="A93" s="47">
        <v>167</v>
      </c>
      <c r="B93" s="48">
        <v>112</v>
      </c>
      <c r="C93" s="48" t="s">
        <v>321</v>
      </c>
      <c r="D93" s="48" t="s">
        <v>322</v>
      </c>
      <c r="E93" s="47" t="s">
        <v>248</v>
      </c>
      <c r="F93" s="49"/>
      <c r="G93" s="48" t="s">
        <v>121</v>
      </c>
      <c r="H93" s="47">
        <v>9.0999999999999998E-2</v>
      </c>
      <c r="I93" s="47" t="s">
        <v>49</v>
      </c>
      <c r="J93" s="47" t="s">
        <v>120</v>
      </c>
      <c r="K93" s="47">
        <v>9.0999999999999998E-2</v>
      </c>
      <c r="L93" s="47" t="s">
        <v>122</v>
      </c>
      <c r="M93" s="50">
        <f t="shared" si="11"/>
        <v>0</v>
      </c>
      <c r="N93" s="47" t="str">
        <f t="shared" si="19"/>
        <v>No Change</v>
      </c>
      <c r="O93" s="47">
        <v>5</v>
      </c>
      <c r="P93" s="47" t="s">
        <v>49</v>
      </c>
      <c r="Q93" s="47" t="s">
        <v>121</v>
      </c>
      <c r="R93" s="47">
        <v>60</v>
      </c>
      <c r="S93" s="47" t="s">
        <v>31</v>
      </c>
      <c r="T93" s="50">
        <f t="shared" si="12"/>
        <v>-0.91666666666666663</v>
      </c>
      <c r="U93" s="47" t="str">
        <f t="shared" si="10"/>
        <v>Yes (-92%)</v>
      </c>
      <c r="V93" s="47">
        <v>8700</v>
      </c>
      <c r="W93" s="47" t="s">
        <v>49</v>
      </c>
      <c r="X93" s="47" t="s">
        <v>121</v>
      </c>
      <c r="Y93" s="47">
        <v>12000</v>
      </c>
      <c r="Z93" s="47" t="s">
        <v>31</v>
      </c>
      <c r="AA93" s="50">
        <f t="shared" si="13"/>
        <v>-0.27500000000000002</v>
      </c>
      <c r="AB93" s="47" t="str">
        <f t="shared" si="14"/>
        <v>Yes (-28%)</v>
      </c>
      <c r="AC93" s="51" t="str">
        <f t="shared" si="15"/>
        <v>No</v>
      </c>
      <c r="AD93" s="47" t="str">
        <f t="shared" si="16"/>
        <v>Change</v>
      </c>
      <c r="AE93" s="47" t="str">
        <f t="shared" si="17"/>
        <v>No New</v>
      </c>
      <c r="AF93" s="47" t="str">
        <f t="shared" si="18"/>
        <v>Yes</v>
      </c>
      <c r="AG93" s="52">
        <v>45672</v>
      </c>
    </row>
    <row r="94" spans="1:33" x14ac:dyDescent="0.2">
      <c r="A94" s="47">
        <v>168</v>
      </c>
      <c r="B94" s="48">
        <v>192</v>
      </c>
      <c r="C94" s="48" t="s">
        <v>323</v>
      </c>
      <c r="D94" s="48" t="s">
        <v>324</v>
      </c>
      <c r="E94" s="47"/>
      <c r="F94" s="49"/>
      <c r="G94" s="48" t="s">
        <v>120</v>
      </c>
      <c r="H94" s="47">
        <v>2.8999999999999998E-3</v>
      </c>
      <c r="I94" s="47" t="s">
        <v>49</v>
      </c>
      <c r="J94" s="47" t="s">
        <v>120</v>
      </c>
      <c r="K94" s="47">
        <v>2.8999999999999998E-3</v>
      </c>
      <c r="L94" s="47" t="s">
        <v>49</v>
      </c>
      <c r="M94" s="50">
        <f t="shared" si="11"/>
        <v>0</v>
      </c>
      <c r="N94" s="47" t="str">
        <f t="shared" si="19"/>
        <v>No Change</v>
      </c>
      <c r="O94" s="47" t="s">
        <v>126</v>
      </c>
      <c r="P94" s="47" t="s">
        <v>126</v>
      </c>
      <c r="Q94" s="53" t="s">
        <v>126</v>
      </c>
      <c r="R94" s="47" t="s">
        <v>126</v>
      </c>
      <c r="S94" s="47" t="s">
        <v>126</v>
      </c>
      <c r="T94" s="50" t="str">
        <f t="shared" si="12"/>
        <v>--</v>
      </c>
      <c r="U94" s="47" t="str">
        <f t="shared" si="10"/>
        <v>No TRV</v>
      </c>
      <c r="V94" s="47" t="s">
        <v>126</v>
      </c>
      <c r="W94" s="47" t="s">
        <v>126</v>
      </c>
      <c r="X94" s="53" t="s">
        <v>126</v>
      </c>
      <c r="Y94" s="47" t="s">
        <v>126</v>
      </c>
      <c r="Z94" s="47" t="s">
        <v>126</v>
      </c>
      <c r="AA94" s="50" t="str">
        <f t="shared" si="13"/>
        <v>--</v>
      </c>
      <c r="AB94" s="47" t="str">
        <f t="shared" si="14"/>
        <v>No TRV</v>
      </c>
      <c r="AC94" s="51" t="str">
        <f t="shared" si="15"/>
        <v>No</v>
      </c>
      <c r="AD94" s="47" t="str">
        <f t="shared" si="16"/>
        <v>New or No Change</v>
      </c>
      <c r="AE94" s="47" t="str">
        <f t="shared" si="17"/>
        <v>No New</v>
      </c>
      <c r="AF94" s="47" t="str">
        <f t="shared" si="18"/>
        <v>Yes</v>
      </c>
      <c r="AG94" s="52">
        <v>45672</v>
      </c>
    </row>
    <row r="95" spans="1:33" x14ac:dyDescent="0.2">
      <c r="A95" s="47">
        <v>169</v>
      </c>
      <c r="B95" s="48">
        <v>193</v>
      </c>
      <c r="C95" s="48" t="s">
        <v>325</v>
      </c>
      <c r="D95" s="48" t="s">
        <v>326</v>
      </c>
      <c r="E95" s="47"/>
      <c r="F95" s="49"/>
      <c r="G95" s="48" t="s">
        <v>120</v>
      </c>
      <c r="H95" s="47">
        <v>0.63</v>
      </c>
      <c r="I95" s="47" t="s">
        <v>49</v>
      </c>
      <c r="J95" s="47" t="s">
        <v>120</v>
      </c>
      <c r="K95" s="47">
        <v>0.63</v>
      </c>
      <c r="L95" s="47" t="s">
        <v>49</v>
      </c>
      <c r="M95" s="50">
        <f t="shared" si="11"/>
        <v>0</v>
      </c>
      <c r="N95" s="47" t="str">
        <f t="shared" si="19"/>
        <v>No Change</v>
      </c>
      <c r="O95" s="47" t="s">
        <v>126</v>
      </c>
      <c r="P95" s="47" t="s">
        <v>126</v>
      </c>
      <c r="Q95" s="53" t="s">
        <v>126</v>
      </c>
      <c r="R95" s="47" t="s">
        <v>126</v>
      </c>
      <c r="S95" s="47" t="s">
        <v>126</v>
      </c>
      <c r="T95" s="50" t="str">
        <f t="shared" si="12"/>
        <v>--</v>
      </c>
      <c r="U95" s="47" t="str">
        <f t="shared" si="10"/>
        <v>No TRV</v>
      </c>
      <c r="V95" s="47" t="s">
        <v>126</v>
      </c>
      <c r="W95" s="47" t="s">
        <v>126</v>
      </c>
      <c r="X95" s="53" t="s">
        <v>126</v>
      </c>
      <c r="Y95" s="47" t="s">
        <v>126</v>
      </c>
      <c r="Z95" s="47" t="s">
        <v>126</v>
      </c>
      <c r="AA95" s="50" t="str">
        <f t="shared" si="13"/>
        <v>--</v>
      </c>
      <c r="AB95" s="47" t="str">
        <f t="shared" si="14"/>
        <v>No TRV</v>
      </c>
      <c r="AC95" s="51" t="str">
        <f t="shared" si="15"/>
        <v>No</v>
      </c>
      <c r="AD95" s="47" t="str">
        <f t="shared" si="16"/>
        <v>New or No Change</v>
      </c>
      <c r="AE95" s="47" t="str">
        <f t="shared" si="17"/>
        <v>No New</v>
      </c>
      <c r="AF95" s="47" t="str">
        <f t="shared" si="18"/>
        <v>Yes</v>
      </c>
      <c r="AG95" s="52">
        <v>45672</v>
      </c>
    </row>
    <row r="96" spans="1:33" x14ac:dyDescent="0.2">
      <c r="A96" s="47">
        <v>170</v>
      </c>
      <c r="B96" s="47" t="s">
        <v>327</v>
      </c>
      <c r="C96" s="47" t="s">
        <v>328</v>
      </c>
      <c r="D96" s="47" t="s">
        <v>329</v>
      </c>
      <c r="E96" s="47"/>
      <c r="F96" s="49"/>
      <c r="G96" s="47" t="s">
        <v>120</v>
      </c>
      <c r="H96" s="47" t="s">
        <v>126</v>
      </c>
      <c r="I96" s="47" t="s">
        <v>126</v>
      </c>
      <c r="J96" s="53" t="s">
        <v>126</v>
      </c>
      <c r="K96" s="47" t="s">
        <v>126</v>
      </c>
      <c r="L96" s="47" t="s">
        <v>126</v>
      </c>
      <c r="M96" s="50" t="str">
        <f t="shared" si="11"/>
        <v>--</v>
      </c>
      <c r="N96" s="47" t="str">
        <f t="shared" si="19"/>
        <v>No TRV</v>
      </c>
      <c r="O96" s="47">
        <v>40</v>
      </c>
      <c r="P96" s="47" t="s">
        <v>47</v>
      </c>
      <c r="Q96" s="47" t="s">
        <v>120</v>
      </c>
      <c r="R96" s="47" t="s">
        <v>126</v>
      </c>
      <c r="S96" s="47" t="s">
        <v>126</v>
      </c>
      <c r="T96" s="50" t="e">
        <f t="shared" si="12"/>
        <v>#VALUE!</v>
      </c>
      <c r="U96" s="47" t="str">
        <f t="shared" si="10"/>
        <v>New TRV</v>
      </c>
      <c r="V96" s="47" t="s">
        <v>126</v>
      </c>
      <c r="W96" s="47" t="s">
        <v>126</v>
      </c>
      <c r="X96" s="53" t="s">
        <v>126</v>
      </c>
      <c r="Y96" s="47" t="s">
        <v>126</v>
      </c>
      <c r="Z96" s="47" t="s">
        <v>126</v>
      </c>
      <c r="AA96" s="50" t="str">
        <f t="shared" si="13"/>
        <v>--</v>
      </c>
      <c r="AB96" s="47" t="str">
        <f t="shared" si="14"/>
        <v>No TRV</v>
      </c>
      <c r="AC96" s="51" t="str">
        <f t="shared" si="15"/>
        <v>No</v>
      </c>
      <c r="AD96" s="47" t="str">
        <f t="shared" si="16"/>
        <v>New or No Change</v>
      </c>
      <c r="AE96" s="47" t="str">
        <f t="shared" si="17"/>
        <v>A new</v>
      </c>
      <c r="AF96" s="47" t="str">
        <f t="shared" si="18"/>
        <v>No</v>
      </c>
      <c r="AG96" s="52">
        <v>45672</v>
      </c>
    </row>
    <row r="97" spans="1:33" x14ac:dyDescent="0.2">
      <c r="A97" s="47">
        <v>171</v>
      </c>
      <c r="B97" s="48">
        <v>116</v>
      </c>
      <c r="C97" s="48" t="s">
        <v>330</v>
      </c>
      <c r="D97" s="48" t="s">
        <v>331</v>
      </c>
      <c r="E97" s="47"/>
      <c r="F97" s="49"/>
      <c r="G97" s="48" t="s">
        <v>120</v>
      </c>
      <c r="H97" s="47" t="s">
        <v>126</v>
      </c>
      <c r="I97" s="47" t="s">
        <v>126</v>
      </c>
      <c r="J97" s="53" t="s">
        <v>126</v>
      </c>
      <c r="K97" s="47" t="s">
        <v>126</v>
      </c>
      <c r="L97" s="47" t="s">
        <v>126</v>
      </c>
      <c r="M97" s="50" t="str">
        <f t="shared" si="11"/>
        <v>--</v>
      </c>
      <c r="N97" s="47" t="str">
        <f t="shared" si="19"/>
        <v>No TRV</v>
      </c>
      <c r="O97" s="47">
        <v>40</v>
      </c>
      <c r="P97" s="47" t="s">
        <v>47</v>
      </c>
      <c r="Q97" s="47" t="s">
        <v>120</v>
      </c>
      <c r="R97" s="47" t="s">
        <v>126</v>
      </c>
      <c r="S97" s="47" t="s">
        <v>126</v>
      </c>
      <c r="T97" s="50" t="e">
        <f t="shared" si="12"/>
        <v>#VALUE!</v>
      </c>
      <c r="U97" s="47" t="str">
        <f t="shared" si="10"/>
        <v>New TRV</v>
      </c>
      <c r="V97" s="47">
        <v>12000</v>
      </c>
      <c r="W97" s="47" t="s">
        <v>31</v>
      </c>
      <c r="X97" s="47" t="s">
        <v>120</v>
      </c>
      <c r="Y97" s="47">
        <v>790</v>
      </c>
      <c r="Z97" s="47" t="s">
        <v>31</v>
      </c>
      <c r="AA97" s="50">
        <f t="shared" si="13"/>
        <v>14.189873417721518</v>
      </c>
      <c r="AB97" s="47" t="str">
        <f t="shared" si="14"/>
        <v>Yes (1419%)</v>
      </c>
      <c r="AC97" s="51" t="str">
        <f t="shared" si="15"/>
        <v>No</v>
      </c>
      <c r="AD97" s="47" t="str">
        <f t="shared" si="16"/>
        <v>Change</v>
      </c>
      <c r="AE97" s="47" t="str">
        <f t="shared" si="17"/>
        <v>A new</v>
      </c>
      <c r="AF97" s="47" t="str">
        <f t="shared" si="18"/>
        <v>Yes</v>
      </c>
      <c r="AG97" s="52">
        <v>45859</v>
      </c>
    </row>
    <row r="98" spans="1:33" x14ac:dyDescent="0.2">
      <c r="A98" s="47">
        <v>172</v>
      </c>
      <c r="B98" s="48">
        <v>328</v>
      </c>
      <c r="C98" s="48" t="s">
        <v>332</v>
      </c>
      <c r="D98" s="48" t="s">
        <v>333</v>
      </c>
      <c r="E98" s="47"/>
      <c r="F98" s="49">
        <v>13</v>
      </c>
      <c r="G98" s="48" t="s">
        <v>120</v>
      </c>
      <c r="H98" s="47">
        <v>100</v>
      </c>
      <c r="I98" s="47" t="s">
        <v>45</v>
      </c>
      <c r="J98" s="47" t="s">
        <v>121</v>
      </c>
      <c r="K98" s="47">
        <v>100</v>
      </c>
      <c r="L98" s="47" t="s">
        <v>122</v>
      </c>
      <c r="M98" s="50">
        <f t="shared" si="11"/>
        <v>0</v>
      </c>
      <c r="N98" s="47" t="str">
        <f t="shared" si="19"/>
        <v>No Change</v>
      </c>
      <c r="O98" s="47">
        <v>600</v>
      </c>
      <c r="P98" s="47" t="s">
        <v>45</v>
      </c>
      <c r="Q98" s="47" t="s">
        <v>121</v>
      </c>
      <c r="R98" s="47">
        <v>600</v>
      </c>
      <c r="S98" s="47" t="s">
        <v>45</v>
      </c>
      <c r="T98" s="50">
        <f t="shared" si="12"/>
        <v>0</v>
      </c>
      <c r="U98" s="47" t="str">
        <f t="shared" si="10"/>
        <v>No Change</v>
      </c>
      <c r="V98" s="47">
        <v>2100</v>
      </c>
      <c r="W98" s="47" t="s">
        <v>31</v>
      </c>
      <c r="X98" s="47" t="s">
        <v>121</v>
      </c>
      <c r="Y98" s="47">
        <v>2100</v>
      </c>
      <c r="Z98" s="47" t="s">
        <v>31</v>
      </c>
      <c r="AA98" s="50">
        <f t="shared" si="13"/>
        <v>0</v>
      </c>
      <c r="AB98" s="47" t="str">
        <f t="shared" si="14"/>
        <v>No Change</v>
      </c>
      <c r="AC98" s="51" t="str">
        <f t="shared" si="15"/>
        <v>No</v>
      </c>
      <c r="AD98" s="47" t="str">
        <f t="shared" si="16"/>
        <v>New or No Change</v>
      </c>
      <c r="AE98" s="47" t="str">
        <f t="shared" si="17"/>
        <v>No New</v>
      </c>
      <c r="AF98" s="47" t="str">
        <f t="shared" si="18"/>
        <v>Yes</v>
      </c>
      <c r="AG98" s="52">
        <v>45672</v>
      </c>
    </row>
    <row r="99" spans="1:33" x14ac:dyDescent="0.2">
      <c r="A99" s="47">
        <v>176</v>
      </c>
      <c r="B99" s="48">
        <v>195</v>
      </c>
      <c r="C99" s="48" t="s">
        <v>334</v>
      </c>
      <c r="D99" s="48" t="s">
        <v>335</v>
      </c>
      <c r="E99" s="47"/>
      <c r="F99" s="49"/>
      <c r="G99" s="48" t="s">
        <v>120</v>
      </c>
      <c r="H99" s="47">
        <v>0.27</v>
      </c>
      <c r="I99" s="47" t="s">
        <v>47</v>
      </c>
      <c r="J99" s="47" t="s">
        <v>121</v>
      </c>
      <c r="K99" s="47" t="s">
        <v>126</v>
      </c>
      <c r="L99" s="47" t="s">
        <v>126</v>
      </c>
      <c r="M99" s="50" t="e">
        <f t="shared" si="11"/>
        <v>#VALUE!</v>
      </c>
      <c r="N99" s="47" t="str">
        <f t="shared" si="19"/>
        <v>New TRV</v>
      </c>
      <c r="O99" s="47">
        <v>4</v>
      </c>
      <c r="P99" s="47" t="s">
        <v>45</v>
      </c>
      <c r="Q99" s="47" t="s">
        <v>120</v>
      </c>
      <c r="R99" s="47">
        <v>4</v>
      </c>
      <c r="S99" s="47" t="s">
        <v>45</v>
      </c>
      <c r="T99" s="50">
        <f t="shared" si="12"/>
        <v>0</v>
      </c>
      <c r="U99" s="47" t="str">
        <f t="shared" si="10"/>
        <v>No Change</v>
      </c>
      <c r="V99" s="47">
        <v>92</v>
      </c>
      <c r="W99" s="47" t="s">
        <v>31</v>
      </c>
      <c r="X99" s="47" t="s">
        <v>120</v>
      </c>
      <c r="Y99" s="47">
        <v>230</v>
      </c>
      <c r="Z99" s="47" t="s">
        <v>31</v>
      </c>
      <c r="AA99" s="50">
        <f t="shared" si="13"/>
        <v>-0.6</v>
      </c>
      <c r="AB99" s="47" t="str">
        <f t="shared" si="14"/>
        <v>Yes (-60%)</v>
      </c>
      <c r="AC99" s="51" t="str">
        <f t="shared" si="15"/>
        <v>No</v>
      </c>
      <c r="AD99" s="47" t="str">
        <f t="shared" si="16"/>
        <v>Change</v>
      </c>
      <c r="AE99" s="47" t="str">
        <f t="shared" si="17"/>
        <v>A new</v>
      </c>
      <c r="AF99" s="47" t="str">
        <f t="shared" si="18"/>
        <v>Yes</v>
      </c>
      <c r="AG99" s="52">
        <v>45672</v>
      </c>
    </row>
    <row r="100" spans="1:33" x14ac:dyDescent="0.2">
      <c r="A100" s="47">
        <v>177</v>
      </c>
      <c r="B100" s="48">
        <v>196</v>
      </c>
      <c r="C100" s="48" t="s">
        <v>336</v>
      </c>
      <c r="D100" s="48" t="s">
        <v>337</v>
      </c>
      <c r="E100" s="47"/>
      <c r="F100" s="49"/>
      <c r="G100" s="48" t="s">
        <v>120</v>
      </c>
      <c r="H100" s="47">
        <v>0.25</v>
      </c>
      <c r="I100" s="47" t="s">
        <v>45</v>
      </c>
      <c r="J100" s="47" t="s">
        <v>120</v>
      </c>
      <c r="K100" s="47">
        <v>0.25</v>
      </c>
      <c r="L100" s="47" t="s">
        <v>122</v>
      </c>
      <c r="M100" s="50">
        <f t="shared" si="11"/>
        <v>0</v>
      </c>
      <c r="N100" s="47" t="str">
        <f t="shared" si="19"/>
        <v>No Change</v>
      </c>
      <c r="O100" s="47">
        <v>32</v>
      </c>
      <c r="P100" s="47" t="s">
        <v>31</v>
      </c>
      <c r="Q100" s="47" t="s">
        <v>121</v>
      </c>
      <c r="R100" s="47">
        <v>32</v>
      </c>
      <c r="S100" s="47" t="s">
        <v>31</v>
      </c>
      <c r="T100" s="50">
        <f t="shared" si="12"/>
        <v>0</v>
      </c>
      <c r="U100" s="47" t="str">
        <f t="shared" si="10"/>
        <v>No Change</v>
      </c>
      <c r="V100" s="47">
        <v>50</v>
      </c>
      <c r="W100" s="47" t="s">
        <v>38</v>
      </c>
      <c r="X100" s="47" t="s">
        <v>121</v>
      </c>
      <c r="Y100" s="47">
        <v>36</v>
      </c>
      <c r="Z100" s="47" t="s">
        <v>190</v>
      </c>
      <c r="AA100" s="50">
        <f t="shared" si="13"/>
        <v>0.3888888888888889</v>
      </c>
      <c r="AB100" s="47" t="str">
        <f t="shared" si="14"/>
        <v>Yes (39%)</v>
      </c>
      <c r="AC100" s="51" t="str">
        <f t="shared" si="15"/>
        <v>Yes</v>
      </c>
      <c r="AD100" s="47" t="str">
        <f t="shared" si="16"/>
        <v>Change</v>
      </c>
      <c r="AE100" s="47" t="str">
        <f t="shared" si="17"/>
        <v>No New</v>
      </c>
      <c r="AF100" s="47" t="str">
        <f t="shared" si="18"/>
        <v>Yes</v>
      </c>
      <c r="AG100" s="52">
        <v>45672</v>
      </c>
    </row>
    <row r="101" spans="1:33" x14ac:dyDescent="0.2">
      <c r="A101" s="47">
        <v>180</v>
      </c>
      <c r="B101" s="47" t="s">
        <v>338</v>
      </c>
      <c r="C101" s="47" t="s">
        <v>339</v>
      </c>
      <c r="D101" s="47" t="s">
        <v>340</v>
      </c>
      <c r="E101" s="47"/>
      <c r="F101" s="49"/>
      <c r="G101" s="47" t="s">
        <v>120</v>
      </c>
      <c r="H101" s="47" t="s">
        <v>126</v>
      </c>
      <c r="I101" s="47" t="s">
        <v>126</v>
      </c>
      <c r="J101" s="53" t="s">
        <v>126</v>
      </c>
      <c r="K101" s="47" t="s">
        <v>126</v>
      </c>
      <c r="L101" s="47" t="s">
        <v>126</v>
      </c>
      <c r="M101" s="50" t="str">
        <f t="shared" si="11"/>
        <v>--</v>
      </c>
      <c r="N101" s="47" t="str">
        <f t="shared" si="19"/>
        <v>No TRV</v>
      </c>
      <c r="O101" s="47" t="s">
        <v>126</v>
      </c>
      <c r="P101" s="47" t="s">
        <v>126</v>
      </c>
      <c r="Q101" s="53" t="s">
        <v>126</v>
      </c>
      <c r="R101" s="47" t="s">
        <v>126</v>
      </c>
      <c r="S101" s="47" t="s">
        <v>126</v>
      </c>
      <c r="T101" s="50" t="str">
        <f t="shared" si="12"/>
        <v>--</v>
      </c>
      <c r="U101" s="47" t="str">
        <f t="shared" si="10"/>
        <v>No TRV</v>
      </c>
      <c r="V101" s="47">
        <v>9.1</v>
      </c>
      <c r="W101" s="47" t="s">
        <v>31</v>
      </c>
      <c r="X101" s="47" t="s">
        <v>120</v>
      </c>
      <c r="Y101" s="47" t="s">
        <v>126</v>
      </c>
      <c r="Z101" s="47" t="s">
        <v>126</v>
      </c>
      <c r="AA101" s="50" t="e">
        <f t="shared" si="13"/>
        <v>#VALUE!</v>
      </c>
      <c r="AB101" s="47" t="str">
        <f t="shared" si="14"/>
        <v>New TRV</v>
      </c>
      <c r="AC101" s="51" t="str">
        <f t="shared" si="15"/>
        <v>No</v>
      </c>
      <c r="AD101" s="47" t="str">
        <f t="shared" si="16"/>
        <v>New or No Change</v>
      </c>
      <c r="AE101" s="47" t="str">
        <f t="shared" si="17"/>
        <v>A new</v>
      </c>
      <c r="AF101" s="47" t="str">
        <f t="shared" si="18"/>
        <v>No</v>
      </c>
      <c r="AG101" s="52">
        <v>45672</v>
      </c>
    </row>
    <row r="102" spans="1:33" x14ac:dyDescent="0.2">
      <c r="A102" s="47">
        <v>181</v>
      </c>
      <c r="B102" s="48">
        <v>197</v>
      </c>
      <c r="C102" s="48" t="s">
        <v>341</v>
      </c>
      <c r="D102" s="48" t="s">
        <v>342</v>
      </c>
      <c r="E102" s="47"/>
      <c r="F102" s="49"/>
      <c r="G102" s="48" t="s">
        <v>120</v>
      </c>
      <c r="H102" s="47" t="s">
        <v>126</v>
      </c>
      <c r="I102" s="47" t="s">
        <v>126</v>
      </c>
      <c r="J102" s="53" t="s">
        <v>126</v>
      </c>
      <c r="K102" s="47" t="s">
        <v>126</v>
      </c>
      <c r="L102" s="47" t="s">
        <v>126</v>
      </c>
      <c r="M102" s="50" t="str">
        <f t="shared" si="11"/>
        <v>--</v>
      </c>
      <c r="N102" s="47" t="str">
        <f t="shared" si="19"/>
        <v>No TRV</v>
      </c>
      <c r="O102" s="47">
        <v>0.54</v>
      </c>
      <c r="P102" s="47" t="s">
        <v>31</v>
      </c>
      <c r="Q102" s="47" t="s">
        <v>121</v>
      </c>
      <c r="R102" s="47">
        <v>0.54</v>
      </c>
      <c r="S102" s="47" t="s">
        <v>31</v>
      </c>
      <c r="T102" s="50">
        <f t="shared" si="12"/>
        <v>0</v>
      </c>
      <c r="U102" s="47" t="str">
        <f t="shared" si="10"/>
        <v>No Change</v>
      </c>
      <c r="V102" s="47">
        <v>18</v>
      </c>
      <c r="W102" s="47" t="s">
        <v>31</v>
      </c>
      <c r="X102" s="47" t="s">
        <v>120</v>
      </c>
      <c r="Y102" s="47">
        <v>18</v>
      </c>
      <c r="Z102" s="47" t="s">
        <v>31</v>
      </c>
      <c r="AA102" s="50">
        <f t="shared" si="13"/>
        <v>0</v>
      </c>
      <c r="AB102" s="47" t="str">
        <f t="shared" si="14"/>
        <v>No Change</v>
      </c>
      <c r="AC102" s="51" t="str">
        <f t="shared" si="15"/>
        <v>No</v>
      </c>
      <c r="AD102" s="47" t="str">
        <f t="shared" si="16"/>
        <v>New or No Change</v>
      </c>
      <c r="AE102" s="47" t="str">
        <f t="shared" si="17"/>
        <v>No New</v>
      </c>
      <c r="AF102" s="47" t="str">
        <f t="shared" si="18"/>
        <v>Yes</v>
      </c>
      <c r="AG102" s="52">
        <v>45672</v>
      </c>
    </row>
    <row r="103" spans="1:33" x14ac:dyDescent="0.2">
      <c r="A103" s="47">
        <v>184</v>
      </c>
      <c r="B103" s="47" t="s">
        <v>343</v>
      </c>
      <c r="C103" s="47" t="s">
        <v>344</v>
      </c>
      <c r="D103" s="47" t="s">
        <v>345</v>
      </c>
      <c r="E103" s="47"/>
      <c r="F103" s="49"/>
      <c r="G103" s="47" t="s">
        <v>120</v>
      </c>
      <c r="H103" s="47" t="s">
        <v>126</v>
      </c>
      <c r="I103" s="47" t="s">
        <v>126</v>
      </c>
      <c r="J103" s="53" t="s">
        <v>126</v>
      </c>
      <c r="K103" s="47" t="s">
        <v>126</v>
      </c>
      <c r="L103" s="47" t="s">
        <v>126</v>
      </c>
      <c r="M103" s="50" t="str">
        <f t="shared" si="11"/>
        <v>--</v>
      </c>
      <c r="N103" s="47" t="str">
        <f t="shared" si="19"/>
        <v>No TRV</v>
      </c>
      <c r="O103" s="47">
        <v>0.3</v>
      </c>
      <c r="P103" s="47" t="s">
        <v>47</v>
      </c>
      <c r="Q103" s="47" t="s">
        <v>120</v>
      </c>
      <c r="R103" s="47" t="s">
        <v>126</v>
      </c>
      <c r="S103" s="47" t="s">
        <v>126</v>
      </c>
      <c r="T103" s="50" t="e">
        <f t="shared" si="12"/>
        <v>#VALUE!</v>
      </c>
      <c r="U103" s="47" t="str">
        <f t="shared" si="10"/>
        <v>New TRV</v>
      </c>
      <c r="V103" s="47" t="s">
        <v>126</v>
      </c>
      <c r="W103" s="47" t="s">
        <v>126</v>
      </c>
      <c r="X103" s="53" t="s">
        <v>126</v>
      </c>
      <c r="Y103" s="47" t="s">
        <v>126</v>
      </c>
      <c r="Z103" s="47" t="s">
        <v>126</v>
      </c>
      <c r="AA103" s="50" t="str">
        <f t="shared" si="13"/>
        <v>--</v>
      </c>
      <c r="AB103" s="47" t="str">
        <f t="shared" si="14"/>
        <v>No TRV</v>
      </c>
      <c r="AC103" s="51" t="str">
        <f t="shared" si="15"/>
        <v>No</v>
      </c>
      <c r="AD103" s="47" t="str">
        <f t="shared" si="16"/>
        <v>New or No Change</v>
      </c>
      <c r="AE103" s="47" t="str">
        <f t="shared" si="17"/>
        <v>A new</v>
      </c>
      <c r="AF103" s="47" t="str">
        <f t="shared" si="18"/>
        <v>No</v>
      </c>
      <c r="AG103" s="52">
        <v>45672</v>
      </c>
    </row>
    <row r="104" spans="1:33" x14ac:dyDescent="0.2">
      <c r="A104" s="47">
        <v>185</v>
      </c>
      <c r="B104" s="48">
        <v>199</v>
      </c>
      <c r="C104" s="48" t="s">
        <v>346</v>
      </c>
      <c r="D104" s="48" t="s">
        <v>347</v>
      </c>
      <c r="E104" s="47"/>
      <c r="F104" s="49"/>
      <c r="G104" s="48" t="s">
        <v>120</v>
      </c>
      <c r="H104" s="47">
        <v>2.2000000000000001E-4</v>
      </c>
      <c r="I104" s="47" t="s">
        <v>45</v>
      </c>
      <c r="J104" s="47" t="s">
        <v>121</v>
      </c>
      <c r="K104" s="47">
        <v>2.2000000000000001E-4</v>
      </c>
      <c r="L104" s="47" t="s">
        <v>45</v>
      </c>
      <c r="M104" s="50">
        <f t="shared" si="11"/>
        <v>0</v>
      </c>
      <c r="N104" s="47" t="str">
        <f t="shared" si="19"/>
        <v>No Change</v>
      </c>
      <c r="O104" s="47" t="s">
        <v>126</v>
      </c>
      <c r="P104" s="47" t="s">
        <v>126</v>
      </c>
      <c r="Q104" s="53" t="s">
        <v>126</v>
      </c>
      <c r="R104" s="47" t="s">
        <v>126</v>
      </c>
      <c r="S104" s="47" t="s">
        <v>126</v>
      </c>
      <c r="T104" s="50" t="str">
        <f t="shared" si="12"/>
        <v>--</v>
      </c>
      <c r="U104" s="47" t="str">
        <f t="shared" si="10"/>
        <v>No TRV</v>
      </c>
      <c r="V104" s="47" t="s">
        <v>126</v>
      </c>
      <c r="W104" s="47" t="s">
        <v>126</v>
      </c>
      <c r="X104" s="53" t="s">
        <v>126</v>
      </c>
      <c r="Y104" s="47" t="s">
        <v>126</v>
      </c>
      <c r="Z104" s="47" t="s">
        <v>126</v>
      </c>
      <c r="AA104" s="50" t="str">
        <f t="shared" si="13"/>
        <v>--</v>
      </c>
      <c r="AB104" s="47" t="str">
        <f t="shared" si="14"/>
        <v>No TRV</v>
      </c>
      <c r="AC104" s="51" t="str">
        <f t="shared" si="15"/>
        <v>No</v>
      </c>
      <c r="AD104" s="47" t="str">
        <f t="shared" si="16"/>
        <v>New or No Change</v>
      </c>
      <c r="AE104" s="47" t="str">
        <f t="shared" si="17"/>
        <v>No New</v>
      </c>
      <c r="AF104" s="47" t="str">
        <f t="shared" si="18"/>
        <v>Yes</v>
      </c>
      <c r="AG104" s="52">
        <v>45672</v>
      </c>
    </row>
    <row r="105" spans="1:33" x14ac:dyDescent="0.2">
      <c r="A105" s="47">
        <v>186</v>
      </c>
      <c r="B105" s="48">
        <v>200</v>
      </c>
      <c r="C105" s="48">
        <v>200</v>
      </c>
      <c r="D105" s="48" t="s">
        <v>348</v>
      </c>
      <c r="E105" s="47"/>
      <c r="F105" s="49">
        <v>13</v>
      </c>
      <c r="G105" s="48" t="s">
        <v>120</v>
      </c>
      <c r="H105" s="47">
        <v>3.3E-3</v>
      </c>
      <c r="I105" s="47" t="s">
        <v>49</v>
      </c>
      <c r="J105" s="47" t="s">
        <v>120</v>
      </c>
      <c r="K105" s="47">
        <v>0.1</v>
      </c>
      <c r="L105" s="47" t="s">
        <v>122</v>
      </c>
      <c r="M105" s="50">
        <f t="shared" si="11"/>
        <v>-0.96700000000000008</v>
      </c>
      <c r="N105" s="47" t="str">
        <f t="shared" si="19"/>
        <v>Yes (-97%)</v>
      </c>
      <c r="O105" s="47">
        <v>5</v>
      </c>
      <c r="P105" s="47" t="s">
        <v>45</v>
      </c>
      <c r="Q105" s="47" t="s">
        <v>121</v>
      </c>
      <c r="R105" s="47">
        <v>5</v>
      </c>
      <c r="S105" s="47" t="s">
        <v>49</v>
      </c>
      <c r="T105" s="50">
        <f t="shared" si="12"/>
        <v>0</v>
      </c>
      <c r="U105" s="47" t="str">
        <f t="shared" si="10"/>
        <v>No Change</v>
      </c>
      <c r="V105" s="47" t="s">
        <v>126</v>
      </c>
      <c r="W105" s="47" t="s">
        <v>126</v>
      </c>
      <c r="X105" s="53" t="s">
        <v>126</v>
      </c>
      <c r="Y105" s="47" t="s">
        <v>126</v>
      </c>
      <c r="Z105" s="47" t="s">
        <v>126</v>
      </c>
      <c r="AA105" s="50" t="str">
        <f t="shared" si="13"/>
        <v>--</v>
      </c>
      <c r="AB105" s="47" t="str">
        <f t="shared" si="14"/>
        <v>No TRV</v>
      </c>
      <c r="AC105" s="51" t="str">
        <f t="shared" si="15"/>
        <v>No</v>
      </c>
      <c r="AD105" s="47" t="str">
        <f t="shared" si="16"/>
        <v>Change</v>
      </c>
      <c r="AE105" s="47" t="str">
        <f t="shared" si="17"/>
        <v>No New</v>
      </c>
      <c r="AF105" s="47" t="str">
        <f t="shared" si="18"/>
        <v>Yes</v>
      </c>
      <c r="AG105" s="52">
        <v>45672</v>
      </c>
    </row>
    <row r="106" spans="1:33" x14ac:dyDescent="0.2">
      <c r="A106" s="47">
        <v>187</v>
      </c>
      <c r="B106" s="48">
        <v>201</v>
      </c>
      <c r="C106" s="48" t="s">
        <v>349</v>
      </c>
      <c r="D106" s="48" t="s">
        <v>350</v>
      </c>
      <c r="E106" s="47"/>
      <c r="F106" s="49"/>
      <c r="G106" s="48" t="s">
        <v>120</v>
      </c>
      <c r="H106" s="47" t="s">
        <v>126</v>
      </c>
      <c r="I106" s="47" t="s">
        <v>126</v>
      </c>
      <c r="J106" s="53" t="s">
        <v>126</v>
      </c>
      <c r="K106" s="47" t="s">
        <v>126</v>
      </c>
      <c r="L106" s="47" t="s">
        <v>126</v>
      </c>
      <c r="M106" s="50" t="str">
        <f t="shared" si="11"/>
        <v>--</v>
      </c>
      <c r="N106" s="47" t="str">
        <f t="shared" si="19"/>
        <v>No TRV</v>
      </c>
      <c r="O106" s="47">
        <v>0.2</v>
      </c>
      <c r="P106" s="47" t="s">
        <v>47</v>
      </c>
      <c r="Q106" s="47" t="s">
        <v>121</v>
      </c>
      <c r="R106" s="47">
        <v>0.2</v>
      </c>
      <c r="S106" s="47" t="s">
        <v>47</v>
      </c>
      <c r="T106" s="50">
        <f t="shared" si="12"/>
        <v>0</v>
      </c>
      <c r="U106" s="47" t="str">
        <f t="shared" si="10"/>
        <v>No Change</v>
      </c>
      <c r="V106" s="47">
        <v>24</v>
      </c>
      <c r="W106" s="47" t="s">
        <v>38</v>
      </c>
      <c r="X106" s="47" t="s">
        <v>120</v>
      </c>
      <c r="Y106" s="47" t="s">
        <v>126</v>
      </c>
      <c r="Z106" s="47" t="s">
        <v>126</v>
      </c>
      <c r="AA106" s="50" t="e">
        <f t="shared" si="13"/>
        <v>#VALUE!</v>
      </c>
      <c r="AB106" s="47" t="str">
        <f t="shared" si="14"/>
        <v>New TRV</v>
      </c>
      <c r="AC106" s="51" t="str">
        <f t="shared" si="15"/>
        <v>Yes</v>
      </c>
      <c r="AD106" s="47" t="str">
        <f t="shared" si="16"/>
        <v>New or No Change</v>
      </c>
      <c r="AE106" s="47" t="str">
        <f t="shared" si="17"/>
        <v>A new</v>
      </c>
      <c r="AF106" s="47" t="str">
        <f t="shared" si="18"/>
        <v>Yes</v>
      </c>
      <c r="AG106" s="52">
        <v>45672</v>
      </c>
    </row>
    <row r="107" spans="1:33" x14ac:dyDescent="0.2">
      <c r="A107" s="47">
        <v>188</v>
      </c>
      <c r="B107" s="48">
        <v>522</v>
      </c>
      <c r="C107" s="48" t="s">
        <v>351</v>
      </c>
      <c r="D107" s="48" t="s">
        <v>352</v>
      </c>
      <c r="E107" s="47" t="s">
        <v>353</v>
      </c>
      <c r="F107" s="49">
        <v>12</v>
      </c>
      <c r="G107" s="48" t="s">
        <v>120</v>
      </c>
      <c r="H107" s="47">
        <v>0.42</v>
      </c>
      <c r="I107" s="47" t="s">
        <v>49</v>
      </c>
      <c r="J107" s="47" t="s">
        <v>120</v>
      </c>
      <c r="K107" s="47">
        <v>0.42</v>
      </c>
      <c r="L107" s="47" t="s">
        <v>49</v>
      </c>
      <c r="M107" s="50">
        <f t="shared" si="11"/>
        <v>0</v>
      </c>
      <c r="N107" s="47" t="str">
        <f t="shared" si="19"/>
        <v>No Change</v>
      </c>
      <c r="O107" s="47" t="s">
        <v>126</v>
      </c>
      <c r="P107" s="47" t="s">
        <v>126</v>
      </c>
      <c r="Q107" s="53" t="s">
        <v>126</v>
      </c>
      <c r="R107" s="47" t="s">
        <v>126</v>
      </c>
      <c r="S107" s="47" t="s">
        <v>126</v>
      </c>
      <c r="T107" s="50" t="str">
        <f t="shared" si="12"/>
        <v>--</v>
      </c>
      <c r="U107" s="47" t="str">
        <f t="shared" ref="U107:U170" si="20">IF(ISERROR(T107),"New TRV",IF(T107=0,"No Change",IF(T107="--","No TRV","Yes ("&amp;ROUND(T107*100,0)&amp;"%)")))</f>
        <v>No TRV</v>
      </c>
      <c r="V107" s="47">
        <v>3.2</v>
      </c>
      <c r="W107" s="47" t="s">
        <v>31</v>
      </c>
      <c r="X107" s="47" t="s">
        <v>120</v>
      </c>
      <c r="Y107" s="47" t="s">
        <v>126</v>
      </c>
      <c r="Z107" s="47" t="s">
        <v>126</v>
      </c>
      <c r="AA107" s="50" t="e">
        <f t="shared" si="13"/>
        <v>#VALUE!</v>
      </c>
      <c r="AB107" s="47" t="str">
        <f t="shared" si="14"/>
        <v>New TRV</v>
      </c>
      <c r="AC107" s="51" t="str">
        <f t="shared" si="15"/>
        <v>No</v>
      </c>
      <c r="AD107" s="47" t="str">
        <f t="shared" si="16"/>
        <v>New or No Change</v>
      </c>
      <c r="AE107" s="47" t="str">
        <f t="shared" si="17"/>
        <v>A new</v>
      </c>
      <c r="AF107" s="47" t="str">
        <f t="shared" si="18"/>
        <v>Yes</v>
      </c>
      <c r="AG107" s="52">
        <v>45672</v>
      </c>
    </row>
    <row r="108" spans="1:33" x14ac:dyDescent="0.2">
      <c r="A108" s="47">
        <v>193</v>
      </c>
      <c r="B108" s="48">
        <v>244</v>
      </c>
      <c r="C108" s="48" t="s">
        <v>354</v>
      </c>
      <c r="D108" s="48" t="s">
        <v>355</v>
      </c>
      <c r="E108" s="47"/>
      <c r="F108" s="49"/>
      <c r="G108" s="48" t="s">
        <v>120</v>
      </c>
      <c r="H108" s="47" t="s">
        <v>126</v>
      </c>
      <c r="I108" s="47" t="s">
        <v>126</v>
      </c>
      <c r="J108" s="53" t="s">
        <v>126</v>
      </c>
      <c r="K108" s="47" t="s">
        <v>126</v>
      </c>
      <c r="L108" s="47" t="s">
        <v>126</v>
      </c>
      <c r="M108" s="50" t="str">
        <f t="shared" si="11"/>
        <v>--</v>
      </c>
      <c r="N108" s="47" t="str">
        <f t="shared" si="19"/>
        <v>No TRV</v>
      </c>
      <c r="O108" s="47">
        <v>40000</v>
      </c>
      <c r="P108" s="47" t="s">
        <v>45</v>
      </c>
      <c r="Q108" s="47" t="s">
        <v>120</v>
      </c>
      <c r="R108" s="47">
        <v>40000</v>
      </c>
      <c r="S108" s="47" t="s">
        <v>45</v>
      </c>
      <c r="T108" s="50">
        <f t="shared" si="12"/>
        <v>0</v>
      </c>
      <c r="U108" s="47" t="str">
        <f t="shared" si="20"/>
        <v>No Change</v>
      </c>
      <c r="V108" s="47" t="s">
        <v>126</v>
      </c>
      <c r="W108" s="47" t="s">
        <v>126</v>
      </c>
      <c r="X108" s="53" t="s">
        <v>126</v>
      </c>
      <c r="Y108" s="47" t="s">
        <v>126</v>
      </c>
      <c r="Z108" s="47" t="s">
        <v>126</v>
      </c>
      <c r="AA108" s="50" t="str">
        <f t="shared" si="13"/>
        <v>--</v>
      </c>
      <c r="AB108" s="47" t="str">
        <f t="shared" si="14"/>
        <v>No TRV</v>
      </c>
      <c r="AC108" s="51" t="str">
        <f t="shared" si="15"/>
        <v>No</v>
      </c>
      <c r="AD108" s="47" t="str">
        <f t="shared" si="16"/>
        <v>New or No Change</v>
      </c>
      <c r="AE108" s="47" t="str">
        <f t="shared" si="17"/>
        <v>No New</v>
      </c>
      <c r="AF108" s="47" t="str">
        <f t="shared" si="18"/>
        <v>Yes</v>
      </c>
      <c r="AG108" s="52">
        <v>45672</v>
      </c>
    </row>
    <row r="109" spans="1:33" x14ac:dyDescent="0.2">
      <c r="A109" s="47">
        <v>197</v>
      </c>
      <c r="B109" s="48">
        <v>207</v>
      </c>
      <c r="C109" s="48" t="s">
        <v>356</v>
      </c>
      <c r="D109" s="48" t="s">
        <v>357</v>
      </c>
      <c r="E109" s="47"/>
      <c r="F109" s="49"/>
      <c r="G109" s="48" t="s">
        <v>120</v>
      </c>
      <c r="H109" s="47">
        <v>7.6999999999999996E-4</v>
      </c>
      <c r="I109" s="47" t="s">
        <v>49</v>
      </c>
      <c r="J109" s="47" t="s">
        <v>120</v>
      </c>
      <c r="K109" s="47">
        <v>7.6999999999999996E-4</v>
      </c>
      <c r="L109" s="47" t="s">
        <v>49</v>
      </c>
      <c r="M109" s="50">
        <f t="shared" si="11"/>
        <v>0</v>
      </c>
      <c r="N109" s="47" t="str">
        <f t="shared" si="19"/>
        <v>No Change</v>
      </c>
      <c r="O109" s="47" t="s">
        <v>126</v>
      </c>
      <c r="P109" s="47" t="s">
        <v>126</v>
      </c>
      <c r="Q109" s="53" t="s">
        <v>126</v>
      </c>
      <c r="R109" s="47" t="s">
        <v>126</v>
      </c>
      <c r="S109" s="47" t="s">
        <v>126</v>
      </c>
      <c r="T109" s="50" t="str">
        <f t="shared" si="12"/>
        <v>--</v>
      </c>
      <c r="U109" s="47" t="str">
        <f t="shared" si="20"/>
        <v>No TRV</v>
      </c>
      <c r="V109" s="47" t="s">
        <v>126</v>
      </c>
      <c r="W109" s="47" t="s">
        <v>126</v>
      </c>
      <c r="X109" s="53" t="s">
        <v>126</v>
      </c>
      <c r="Y109" s="47" t="s">
        <v>126</v>
      </c>
      <c r="Z109" s="47" t="s">
        <v>126</v>
      </c>
      <c r="AA109" s="50" t="str">
        <f t="shared" si="13"/>
        <v>--</v>
      </c>
      <c r="AB109" s="47" t="str">
        <f t="shared" si="14"/>
        <v>No TRV</v>
      </c>
      <c r="AC109" s="51" t="str">
        <f t="shared" si="15"/>
        <v>No</v>
      </c>
      <c r="AD109" s="47" t="str">
        <f t="shared" si="16"/>
        <v>New or No Change</v>
      </c>
      <c r="AE109" s="47" t="str">
        <f t="shared" si="17"/>
        <v>No New</v>
      </c>
      <c r="AF109" s="47" t="str">
        <f t="shared" si="18"/>
        <v>Yes</v>
      </c>
      <c r="AG109" s="52">
        <v>45672</v>
      </c>
    </row>
    <row r="110" spans="1:33" x14ac:dyDescent="0.2">
      <c r="A110" s="47">
        <v>202</v>
      </c>
      <c r="B110" s="48">
        <v>211</v>
      </c>
      <c r="C110" s="48" t="s">
        <v>360</v>
      </c>
      <c r="D110" s="48" t="s">
        <v>361</v>
      </c>
      <c r="E110" s="47"/>
      <c r="F110" s="49"/>
      <c r="G110" s="48" t="s">
        <v>120</v>
      </c>
      <c r="H110" s="47" t="s">
        <v>126</v>
      </c>
      <c r="I110" s="47" t="s">
        <v>126</v>
      </c>
      <c r="J110" s="53" t="s">
        <v>126</v>
      </c>
      <c r="K110" s="47" t="s">
        <v>126</v>
      </c>
      <c r="L110" s="47" t="s">
        <v>126</v>
      </c>
      <c r="M110" s="50" t="str">
        <f t="shared" si="11"/>
        <v>--</v>
      </c>
      <c r="N110" s="47" t="str">
        <f t="shared" si="19"/>
        <v>No TRV</v>
      </c>
      <c r="O110" s="47">
        <v>70</v>
      </c>
      <c r="P110" s="47" t="s">
        <v>47</v>
      </c>
      <c r="Q110" s="47" t="s">
        <v>121</v>
      </c>
      <c r="R110" s="47">
        <v>80</v>
      </c>
      <c r="S110" s="47" t="s">
        <v>49</v>
      </c>
      <c r="T110" s="50">
        <f t="shared" si="12"/>
        <v>-0.125</v>
      </c>
      <c r="U110" s="47" t="str">
        <f t="shared" si="20"/>
        <v>Yes (-13%)</v>
      </c>
      <c r="V110" s="47" t="s">
        <v>126</v>
      </c>
      <c r="W110" s="47" t="s">
        <v>126</v>
      </c>
      <c r="X110" s="53" t="s">
        <v>126</v>
      </c>
      <c r="Y110" s="47" t="s">
        <v>126</v>
      </c>
      <c r="Z110" s="47" t="s">
        <v>126</v>
      </c>
      <c r="AA110" s="50" t="str">
        <f t="shared" si="13"/>
        <v>--</v>
      </c>
      <c r="AB110" s="47" t="str">
        <f t="shared" si="14"/>
        <v>No TRV</v>
      </c>
      <c r="AC110" s="51" t="str">
        <f t="shared" si="15"/>
        <v>No</v>
      </c>
      <c r="AD110" s="47" t="str">
        <f t="shared" si="16"/>
        <v>Change</v>
      </c>
      <c r="AE110" s="47" t="str">
        <f t="shared" si="17"/>
        <v>No New</v>
      </c>
      <c r="AF110" s="47" t="str">
        <f t="shared" si="18"/>
        <v>Yes</v>
      </c>
      <c r="AG110" s="52">
        <v>45672</v>
      </c>
    </row>
    <row r="111" spans="1:33" x14ac:dyDescent="0.2">
      <c r="A111" s="47">
        <v>203</v>
      </c>
      <c r="B111" s="48">
        <v>212</v>
      </c>
      <c r="C111" s="48" t="s">
        <v>362</v>
      </c>
      <c r="D111" s="48" t="s">
        <v>363</v>
      </c>
      <c r="E111" s="47"/>
      <c r="F111" s="49"/>
      <c r="G111" s="48" t="s">
        <v>120</v>
      </c>
      <c r="H111" s="47" t="s">
        <v>126</v>
      </c>
      <c r="I111" s="47" t="s">
        <v>126</v>
      </c>
      <c r="J111" s="53" t="s">
        <v>126</v>
      </c>
      <c r="K111" s="47" t="s">
        <v>126</v>
      </c>
      <c r="L111" s="47" t="s">
        <v>126</v>
      </c>
      <c r="M111" s="50" t="str">
        <f t="shared" si="11"/>
        <v>--</v>
      </c>
      <c r="N111" s="47" t="str">
        <f t="shared" si="19"/>
        <v>No TRV</v>
      </c>
      <c r="O111" s="47">
        <v>8.0000000000000002E-3</v>
      </c>
      <c r="P111" s="47" t="s">
        <v>47</v>
      </c>
      <c r="Q111" s="47" t="s">
        <v>120</v>
      </c>
      <c r="R111" s="47" t="s">
        <v>126</v>
      </c>
      <c r="S111" s="47" t="s">
        <v>126</v>
      </c>
      <c r="T111" s="50" t="e">
        <f t="shared" si="12"/>
        <v>#VALUE!</v>
      </c>
      <c r="U111" s="47" t="str">
        <f t="shared" si="20"/>
        <v>New TRV</v>
      </c>
      <c r="V111" s="47">
        <v>0.69</v>
      </c>
      <c r="W111" s="47" t="s">
        <v>38</v>
      </c>
      <c r="X111" s="47" t="s">
        <v>121</v>
      </c>
      <c r="Y111" s="47">
        <v>0.49</v>
      </c>
      <c r="Z111" s="47" t="s">
        <v>190</v>
      </c>
      <c r="AA111" s="50">
        <f t="shared" si="13"/>
        <v>0.40816326530612235</v>
      </c>
      <c r="AB111" s="47" t="str">
        <f t="shared" si="14"/>
        <v>Yes (41%)</v>
      </c>
      <c r="AC111" s="51" t="str">
        <f t="shared" si="15"/>
        <v>Yes</v>
      </c>
      <c r="AD111" s="47" t="str">
        <f t="shared" si="16"/>
        <v>Change</v>
      </c>
      <c r="AE111" s="47" t="str">
        <f t="shared" si="17"/>
        <v>A new</v>
      </c>
      <c r="AF111" s="47" t="str">
        <f t="shared" si="18"/>
        <v>Yes</v>
      </c>
      <c r="AG111" s="52">
        <v>45672</v>
      </c>
    </row>
    <row r="112" spans="1:33" x14ac:dyDescent="0.2">
      <c r="A112" s="47">
        <v>211</v>
      </c>
      <c r="B112" s="48">
        <v>218</v>
      </c>
      <c r="C112" s="48" t="s">
        <v>368</v>
      </c>
      <c r="D112" s="48" t="s">
        <v>369</v>
      </c>
      <c r="E112" s="47"/>
      <c r="F112" s="49"/>
      <c r="G112" s="48" t="s">
        <v>120</v>
      </c>
      <c r="H112" s="47">
        <v>1.0999999999999999E-2</v>
      </c>
      <c r="I112" s="47" t="s">
        <v>49</v>
      </c>
      <c r="J112" s="47" t="s">
        <v>120</v>
      </c>
      <c r="K112" s="47">
        <v>1.0999999999999999E-2</v>
      </c>
      <c r="L112" s="47" t="s">
        <v>49</v>
      </c>
      <c r="M112" s="50">
        <f t="shared" si="11"/>
        <v>0</v>
      </c>
      <c r="N112" s="47" t="str">
        <f t="shared" si="19"/>
        <v>No Change</v>
      </c>
      <c r="O112" s="47" t="s">
        <v>126</v>
      </c>
      <c r="P112" s="47" t="s">
        <v>126</v>
      </c>
      <c r="Q112" s="53" t="s">
        <v>126</v>
      </c>
      <c r="R112" s="47" t="s">
        <v>126</v>
      </c>
      <c r="S112" s="47" t="s">
        <v>126</v>
      </c>
      <c r="T112" s="50" t="str">
        <f t="shared" si="12"/>
        <v>--</v>
      </c>
      <c r="U112" s="47" t="str">
        <f t="shared" si="20"/>
        <v>No TRV</v>
      </c>
      <c r="V112" s="47" t="s">
        <v>126</v>
      </c>
      <c r="W112" s="47" t="s">
        <v>126</v>
      </c>
      <c r="X112" s="53" t="s">
        <v>126</v>
      </c>
      <c r="Y112" s="47" t="s">
        <v>126</v>
      </c>
      <c r="Z112" s="47" t="s">
        <v>126</v>
      </c>
      <c r="AA112" s="50" t="str">
        <f t="shared" si="13"/>
        <v>--</v>
      </c>
      <c r="AB112" s="47" t="str">
        <f t="shared" si="14"/>
        <v>No TRV</v>
      </c>
      <c r="AC112" s="51" t="str">
        <f t="shared" si="15"/>
        <v>No</v>
      </c>
      <c r="AD112" s="47" t="str">
        <f t="shared" si="16"/>
        <v>New or No Change</v>
      </c>
      <c r="AE112" s="47" t="str">
        <f t="shared" si="17"/>
        <v>No New</v>
      </c>
      <c r="AF112" s="47" t="str">
        <f t="shared" si="18"/>
        <v>Yes</v>
      </c>
      <c r="AG112" s="52">
        <v>45672</v>
      </c>
    </row>
    <row r="113" spans="1:33" x14ac:dyDescent="0.2">
      <c r="A113" s="47">
        <v>213</v>
      </c>
      <c r="B113" s="48">
        <v>220</v>
      </c>
      <c r="C113" s="48" t="s">
        <v>370</v>
      </c>
      <c r="D113" s="48" t="s">
        <v>371</v>
      </c>
      <c r="E113" s="47"/>
      <c r="F113" s="49"/>
      <c r="G113" s="48" t="s">
        <v>120</v>
      </c>
      <c r="H113" s="47">
        <v>0.2</v>
      </c>
      <c r="I113" s="47" t="s">
        <v>45</v>
      </c>
      <c r="J113" s="47" t="s">
        <v>121</v>
      </c>
      <c r="K113" s="47">
        <v>0.2</v>
      </c>
      <c r="L113" s="47" t="s">
        <v>45</v>
      </c>
      <c r="M113" s="50">
        <f t="shared" si="11"/>
        <v>0</v>
      </c>
      <c r="N113" s="47" t="str">
        <f t="shared" si="19"/>
        <v>No Change</v>
      </c>
      <c r="O113" s="47">
        <v>30</v>
      </c>
      <c r="P113" s="47" t="s">
        <v>45</v>
      </c>
      <c r="Q113" s="47" t="s">
        <v>121</v>
      </c>
      <c r="R113" s="47">
        <v>30</v>
      </c>
      <c r="S113" s="47" t="s">
        <v>45</v>
      </c>
      <c r="T113" s="50">
        <f t="shared" si="12"/>
        <v>0</v>
      </c>
      <c r="U113" s="47" t="str">
        <f t="shared" si="20"/>
        <v>No Change</v>
      </c>
      <c r="V113" s="47">
        <v>7200</v>
      </c>
      <c r="W113" s="47" t="s">
        <v>31</v>
      </c>
      <c r="X113" s="47" t="s">
        <v>121</v>
      </c>
      <c r="Y113" s="47">
        <v>7200</v>
      </c>
      <c r="Z113" s="47" t="s">
        <v>31</v>
      </c>
      <c r="AA113" s="50">
        <f t="shared" si="13"/>
        <v>0</v>
      </c>
      <c r="AB113" s="47" t="str">
        <f t="shared" si="14"/>
        <v>No Change</v>
      </c>
      <c r="AC113" s="51" t="str">
        <f t="shared" si="15"/>
        <v>No</v>
      </c>
      <c r="AD113" s="47" t="str">
        <f t="shared" si="16"/>
        <v>New or No Change</v>
      </c>
      <c r="AE113" s="47" t="str">
        <f t="shared" si="17"/>
        <v>No New</v>
      </c>
      <c r="AF113" s="47" t="str">
        <f t="shared" si="18"/>
        <v>Yes</v>
      </c>
      <c r="AG113" s="52">
        <v>45672</v>
      </c>
    </row>
    <row r="114" spans="1:33" x14ac:dyDescent="0.2">
      <c r="A114" s="47">
        <v>215</v>
      </c>
      <c r="B114" s="48">
        <v>222</v>
      </c>
      <c r="C114" s="48" t="s">
        <v>372</v>
      </c>
      <c r="D114" s="48" t="s">
        <v>373</v>
      </c>
      <c r="E114" s="47"/>
      <c r="F114" s="49"/>
      <c r="G114" s="48" t="s">
        <v>120</v>
      </c>
      <c r="H114" s="47">
        <v>4.4999999999999997E-3</v>
      </c>
      <c r="I114" s="47" t="s">
        <v>45</v>
      </c>
      <c r="J114" s="47" t="s">
        <v>121</v>
      </c>
      <c r="K114" s="47">
        <v>4.4999999999999997E-3</v>
      </c>
      <c r="L114" s="47" t="s">
        <v>45</v>
      </c>
      <c r="M114" s="50">
        <f t="shared" si="11"/>
        <v>0</v>
      </c>
      <c r="N114" s="47" t="str">
        <f t="shared" si="19"/>
        <v>No Change</v>
      </c>
      <c r="O114" s="47" t="s">
        <v>126</v>
      </c>
      <c r="P114" s="47" t="s">
        <v>126</v>
      </c>
      <c r="Q114" s="53" t="s">
        <v>126</v>
      </c>
      <c r="R114" s="47" t="s">
        <v>126</v>
      </c>
      <c r="S114" s="47" t="s">
        <v>126</v>
      </c>
      <c r="T114" s="50" t="str">
        <f t="shared" si="12"/>
        <v>--</v>
      </c>
      <c r="U114" s="47" t="str">
        <f t="shared" si="20"/>
        <v>No TRV</v>
      </c>
      <c r="V114" s="47" t="s">
        <v>126</v>
      </c>
      <c r="W114" s="47" t="s">
        <v>126</v>
      </c>
      <c r="X114" s="53" t="s">
        <v>126</v>
      </c>
      <c r="Y114" s="47" t="s">
        <v>126</v>
      </c>
      <c r="Z114" s="47" t="s">
        <v>126</v>
      </c>
      <c r="AA114" s="50" t="str">
        <f t="shared" si="13"/>
        <v>--</v>
      </c>
      <c r="AB114" s="47" t="str">
        <f t="shared" si="14"/>
        <v>No TRV</v>
      </c>
      <c r="AC114" s="51" t="str">
        <f t="shared" si="15"/>
        <v>No</v>
      </c>
      <c r="AD114" s="47" t="str">
        <f t="shared" si="16"/>
        <v>New or No Change</v>
      </c>
      <c r="AE114" s="47" t="str">
        <f t="shared" si="17"/>
        <v>No New</v>
      </c>
      <c r="AF114" s="47" t="str">
        <f t="shared" si="18"/>
        <v>Yes</v>
      </c>
      <c r="AG114" s="52">
        <v>45672</v>
      </c>
    </row>
    <row r="115" spans="1:33" x14ac:dyDescent="0.2">
      <c r="A115" s="47">
        <v>217</v>
      </c>
      <c r="B115" s="48">
        <v>224</v>
      </c>
      <c r="C115" s="48" t="s">
        <v>374</v>
      </c>
      <c r="D115" s="48" t="s">
        <v>375</v>
      </c>
      <c r="E115" s="47"/>
      <c r="F115" s="49"/>
      <c r="G115" s="48" t="s">
        <v>120</v>
      </c>
      <c r="H115" s="47" t="s">
        <v>126</v>
      </c>
      <c r="I115" s="47" t="s">
        <v>126</v>
      </c>
      <c r="J115" s="53" t="s">
        <v>126</v>
      </c>
      <c r="K115" s="47" t="s">
        <v>126</v>
      </c>
      <c r="L115" s="47" t="s">
        <v>126</v>
      </c>
      <c r="M115" s="50" t="str">
        <f t="shared" si="11"/>
        <v>--</v>
      </c>
      <c r="N115" s="47" t="str">
        <f t="shared" si="19"/>
        <v>No TRV</v>
      </c>
      <c r="O115" s="47" t="s">
        <v>126</v>
      </c>
      <c r="P115" s="47" t="s">
        <v>126</v>
      </c>
      <c r="Q115" s="53" t="s">
        <v>126</v>
      </c>
      <c r="R115" s="47" t="s">
        <v>126</v>
      </c>
      <c r="S115" s="47" t="s">
        <v>126</v>
      </c>
      <c r="T115" s="50" t="str">
        <f t="shared" si="12"/>
        <v>--</v>
      </c>
      <c r="U115" s="47" t="str">
        <f t="shared" si="20"/>
        <v>No TRV</v>
      </c>
      <c r="V115" s="47">
        <v>0.6</v>
      </c>
      <c r="W115" s="47" t="s">
        <v>31</v>
      </c>
      <c r="X115" s="47" t="s">
        <v>120</v>
      </c>
      <c r="Y115" s="47">
        <v>6</v>
      </c>
      <c r="Z115" s="47" t="s">
        <v>31</v>
      </c>
      <c r="AA115" s="50">
        <f t="shared" si="13"/>
        <v>-0.9</v>
      </c>
      <c r="AB115" s="47" t="str">
        <f t="shared" si="14"/>
        <v>Yes (-90%)</v>
      </c>
      <c r="AC115" s="51" t="str">
        <f t="shared" si="15"/>
        <v>No</v>
      </c>
      <c r="AD115" s="47" t="str">
        <f t="shared" si="16"/>
        <v>Change</v>
      </c>
      <c r="AE115" s="47" t="str">
        <f t="shared" si="17"/>
        <v>No New</v>
      </c>
      <c r="AF115" s="47" t="str">
        <f t="shared" si="18"/>
        <v>Yes</v>
      </c>
      <c r="AG115" s="52">
        <v>45672</v>
      </c>
    </row>
    <row r="116" spans="1:33" x14ac:dyDescent="0.2">
      <c r="A116" s="47">
        <v>218</v>
      </c>
      <c r="B116" s="48">
        <v>225</v>
      </c>
      <c r="C116" s="48" t="s">
        <v>376</v>
      </c>
      <c r="D116" s="48" t="s">
        <v>377</v>
      </c>
      <c r="E116" s="47"/>
      <c r="F116" s="49"/>
      <c r="G116" s="48" t="s">
        <v>120</v>
      </c>
      <c r="H116" s="47">
        <v>4.2999999999999997E-2</v>
      </c>
      <c r="I116" s="47" t="s">
        <v>49</v>
      </c>
      <c r="J116" s="47" t="s">
        <v>121</v>
      </c>
      <c r="K116" s="47">
        <v>4.2999999999999997E-2</v>
      </c>
      <c r="L116" s="47" t="s">
        <v>49</v>
      </c>
      <c r="M116" s="50">
        <f t="shared" si="11"/>
        <v>0</v>
      </c>
      <c r="N116" s="47" t="str">
        <f t="shared" si="19"/>
        <v>No Change</v>
      </c>
      <c r="O116" s="47">
        <v>3</v>
      </c>
      <c r="P116" s="47" t="s">
        <v>49</v>
      </c>
      <c r="Q116" s="47" t="s">
        <v>121</v>
      </c>
      <c r="R116" s="47">
        <v>3</v>
      </c>
      <c r="S116" s="47" t="s">
        <v>49</v>
      </c>
      <c r="T116" s="50">
        <f t="shared" si="12"/>
        <v>0</v>
      </c>
      <c r="U116" s="47" t="str">
        <f t="shared" si="20"/>
        <v>No Change</v>
      </c>
      <c r="V116" s="47">
        <v>1300</v>
      </c>
      <c r="W116" s="47" t="s">
        <v>49</v>
      </c>
      <c r="X116" s="47" t="s">
        <v>120</v>
      </c>
      <c r="Y116" s="47">
        <v>1300</v>
      </c>
      <c r="Z116" s="47" t="s">
        <v>49</v>
      </c>
      <c r="AA116" s="50">
        <f t="shared" si="13"/>
        <v>0</v>
      </c>
      <c r="AB116" s="47" t="str">
        <f t="shared" si="14"/>
        <v>No Change</v>
      </c>
      <c r="AC116" s="51" t="str">
        <f t="shared" si="15"/>
        <v>No</v>
      </c>
      <c r="AD116" s="47" t="str">
        <f t="shared" si="16"/>
        <v>New or No Change</v>
      </c>
      <c r="AE116" s="47" t="str">
        <f t="shared" si="17"/>
        <v>No New</v>
      </c>
      <c r="AF116" s="47" t="str">
        <f t="shared" si="18"/>
        <v>Yes</v>
      </c>
      <c r="AG116" s="52">
        <v>45672</v>
      </c>
    </row>
    <row r="117" spans="1:33" x14ac:dyDescent="0.2">
      <c r="A117" s="47">
        <v>219</v>
      </c>
      <c r="B117" s="48">
        <v>226</v>
      </c>
      <c r="C117" s="48" t="s">
        <v>378</v>
      </c>
      <c r="D117" s="48" t="s">
        <v>379</v>
      </c>
      <c r="E117" s="47"/>
      <c r="F117" s="49"/>
      <c r="G117" s="48" t="s">
        <v>120</v>
      </c>
      <c r="H117" s="47" t="s">
        <v>126</v>
      </c>
      <c r="I117" s="47" t="s">
        <v>126</v>
      </c>
      <c r="J117" s="53" t="s">
        <v>126</v>
      </c>
      <c r="K117" s="47" t="s">
        <v>126</v>
      </c>
      <c r="L117" s="47" t="s">
        <v>126</v>
      </c>
      <c r="M117" s="50" t="str">
        <f t="shared" si="11"/>
        <v>--</v>
      </c>
      <c r="N117" s="47" t="str">
        <f t="shared" si="19"/>
        <v>No TRV</v>
      </c>
      <c r="O117" s="47">
        <v>20</v>
      </c>
      <c r="P117" s="47" t="s">
        <v>49</v>
      </c>
      <c r="Q117" s="47" t="s">
        <v>121</v>
      </c>
      <c r="R117" s="47">
        <v>20</v>
      </c>
      <c r="S117" s="47" t="s">
        <v>49</v>
      </c>
      <c r="T117" s="50">
        <f t="shared" si="12"/>
        <v>0</v>
      </c>
      <c r="U117" s="47" t="str">
        <f t="shared" si="20"/>
        <v>No Change</v>
      </c>
      <c r="V117" s="47" t="s">
        <v>126</v>
      </c>
      <c r="W117" s="47" t="s">
        <v>126</v>
      </c>
      <c r="X117" s="53" t="s">
        <v>126</v>
      </c>
      <c r="Y117" s="47" t="s">
        <v>126</v>
      </c>
      <c r="Z117" s="47" t="s">
        <v>126</v>
      </c>
      <c r="AA117" s="50" t="str">
        <f t="shared" si="13"/>
        <v>--</v>
      </c>
      <c r="AB117" s="47" t="str">
        <f t="shared" si="14"/>
        <v>No TRV</v>
      </c>
      <c r="AC117" s="51" t="str">
        <f t="shared" si="15"/>
        <v>No</v>
      </c>
      <c r="AD117" s="47" t="str">
        <f t="shared" si="16"/>
        <v>New or No Change</v>
      </c>
      <c r="AE117" s="47" t="str">
        <f t="shared" si="17"/>
        <v>No New</v>
      </c>
      <c r="AF117" s="47" t="str">
        <f t="shared" si="18"/>
        <v>Yes</v>
      </c>
      <c r="AG117" s="52">
        <v>45672</v>
      </c>
    </row>
    <row r="118" spans="1:33" x14ac:dyDescent="0.2">
      <c r="A118" s="47">
        <v>222</v>
      </c>
      <c r="B118" s="47" t="s">
        <v>380</v>
      </c>
      <c r="C118" s="47" t="s">
        <v>381</v>
      </c>
      <c r="D118" s="47" t="s">
        <v>382</v>
      </c>
      <c r="E118" s="47"/>
      <c r="F118" s="49"/>
      <c r="G118" s="47" t="s">
        <v>120</v>
      </c>
      <c r="H118" s="47" t="s">
        <v>126</v>
      </c>
      <c r="I118" s="47" t="s">
        <v>126</v>
      </c>
      <c r="J118" s="53" t="s">
        <v>126</v>
      </c>
      <c r="K118" s="47" t="s">
        <v>126</v>
      </c>
      <c r="L118" s="47" t="s">
        <v>126</v>
      </c>
      <c r="M118" s="50" t="str">
        <f t="shared" si="11"/>
        <v>--</v>
      </c>
      <c r="N118" s="47" t="str">
        <f t="shared" si="19"/>
        <v>No TRV</v>
      </c>
      <c r="O118" s="47">
        <v>70</v>
      </c>
      <c r="P118" s="47" t="s">
        <v>47</v>
      </c>
      <c r="Q118" s="47" t="s">
        <v>120</v>
      </c>
      <c r="R118" s="47" t="s">
        <v>126</v>
      </c>
      <c r="S118" s="47" t="s">
        <v>126</v>
      </c>
      <c r="T118" s="50" t="e">
        <f t="shared" si="12"/>
        <v>#VALUE!</v>
      </c>
      <c r="U118" s="47" t="str">
        <f t="shared" si="20"/>
        <v>New TRV</v>
      </c>
      <c r="V118" s="47" t="s">
        <v>126</v>
      </c>
      <c r="W118" s="47" t="s">
        <v>126</v>
      </c>
      <c r="X118" s="53" t="s">
        <v>126</v>
      </c>
      <c r="Y118" s="47" t="s">
        <v>126</v>
      </c>
      <c r="Z118" s="47" t="s">
        <v>126</v>
      </c>
      <c r="AA118" s="50" t="str">
        <f t="shared" si="13"/>
        <v>--</v>
      </c>
      <c r="AB118" s="47" t="str">
        <f t="shared" si="14"/>
        <v>No TRV</v>
      </c>
      <c r="AC118" s="51" t="str">
        <f t="shared" si="15"/>
        <v>No</v>
      </c>
      <c r="AD118" s="47" t="str">
        <f t="shared" si="16"/>
        <v>New or No Change</v>
      </c>
      <c r="AE118" s="47" t="str">
        <f t="shared" si="17"/>
        <v>A new</v>
      </c>
      <c r="AF118" s="47" t="str">
        <f t="shared" si="18"/>
        <v>No</v>
      </c>
      <c r="AG118" s="52">
        <v>45672</v>
      </c>
    </row>
    <row r="119" spans="1:33" x14ac:dyDescent="0.2">
      <c r="A119" s="47">
        <v>223</v>
      </c>
      <c r="B119" s="48">
        <v>228</v>
      </c>
      <c r="C119" s="48" t="s">
        <v>383</v>
      </c>
      <c r="D119" s="48" t="s">
        <v>384</v>
      </c>
      <c r="E119" s="47"/>
      <c r="F119" s="49"/>
      <c r="G119" s="48" t="s">
        <v>120</v>
      </c>
      <c r="H119" s="47" t="s">
        <v>126</v>
      </c>
      <c r="I119" s="47" t="s">
        <v>126</v>
      </c>
      <c r="J119" s="53" t="s">
        <v>126</v>
      </c>
      <c r="K119" s="47" t="s">
        <v>126</v>
      </c>
      <c r="L119" s="47" t="s">
        <v>126</v>
      </c>
      <c r="M119" s="50" t="str">
        <f t="shared" si="11"/>
        <v>--</v>
      </c>
      <c r="N119" s="47" t="str">
        <f t="shared" si="19"/>
        <v>No TRV</v>
      </c>
      <c r="O119" s="47">
        <v>8</v>
      </c>
      <c r="P119" s="47" t="s">
        <v>47</v>
      </c>
      <c r="Q119" s="47" t="s">
        <v>120</v>
      </c>
      <c r="R119" s="47">
        <v>8</v>
      </c>
      <c r="S119" s="47" t="s">
        <v>47</v>
      </c>
      <c r="T119" s="50">
        <f t="shared" si="12"/>
        <v>0</v>
      </c>
      <c r="U119" s="47" t="str">
        <f t="shared" si="20"/>
        <v>No Change</v>
      </c>
      <c r="V119" s="47" t="s">
        <v>126</v>
      </c>
      <c r="W119" s="47" t="s">
        <v>126</v>
      </c>
      <c r="X119" s="53" t="s">
        <v>126</v>
      </c>
      <c r="Y119" s="47" t="s">
        <v>126</v>
      </c>
      <c r="Z119" s="47" t="s">
        <v>126</v>
      </c>
      <c r="AA119" s="50" t="str">
        <f t="shared" si="13"/>
        <v>--</v>
      </c>
      <c r="AB119" s="47" t="str">
        <f t="shared" si="14"/>
        <v>No TRV</v>
      </c>
      <c r="AC119" s="51" t="str">
        <f t="shared" si="15"/>
        <v>No</v>
      </c>
      <c r="AD119" s="47" t="str">
        <f t="shared" si="16"/>
        <v>New or No Change</v>
      </c>
      <c r="AE119" s="47" t="str">
        <f t="shared" si="17"/>
        <v>No New</v>
      </c>
      <c r="AF119" s="47" t="str">
        <f t="shared" si="18"/>
        <v>Yes</v>
      </c>
      <c r="AG119" s="52">
        <v>45672</v>
      </c>
    </row>
    <row r="120" spans="1:33" x14ac:dyDescent="0.2">
      <c r="A120" s="47">
        <v>224</v>
      </c>
      <c r="B120" s="48">
        <v>229</v>
      </c>
      <c r="C120" s="48" t="s">
        <v>385</v>
      </c>
      <c r="D120" s="48" t="s">
        <v>386</v>
      </c>
      <c r="E120" s="47"/>
      <c r="F120" s="49"/>
      <c r="G120" s="48" t="s">
        <v>120</v>
      </c>
      <c r="H120" s="47">
        <v>0.4</v>
      </c>
      <c r="I120" s="47" t="s">
        <v>49</v>
      </c>
      <c r="J120" s="47" t="s">
        <v>120</v>
      </c>
      <c r="K120" s="47">
        <v>0.4</v>
      </c>
      <c r="L120" s="47" t="s">
        <v>122</v>
      </c>
      <c r="M120" s="50">
        <f t="shared" si="11"/>
        <v>0</v>
      </c>
      <c r="N120" s="47" t="str">
        <f t="shared" si="19"/>
        <v>No Change</v>
      </c>
      <c r="O120" s="47">
        <v>260</v>
      </c>
      <c r="P120" s="47" t="s">
        <v>31</v>
      </c>
      <c r="Q120" s="47" t="s">
        <v>121</v>
      </c>
      <c r="R120" s="47">
        <v>260</v>
      </c>
      <c r="S120" s="47" t="s">
        <v>31</v>
      </c>
      <c r="T120" s="50">
        <f t="shared" si="12"/>
        <v>0</v>
      </c>
      <c r="U120" s="47" t="str">
        <f t="shared" si="20"/>
        <v>No Change</v>
      </c>
      <c r="V120" s="47">
        <v>22000</v>
      </c>
      <c r="W120" s="47" t="s">
        <v>31</v>
      </c>
      <c r="X120" s="47" t="s">
        <v>120</v>
      </c>
      <c r="Y120" s="47">
        <v>22000</v>
      </c>
      <c r="Z120" s="47" t="s">
        <v>31</v>
      </c>
      <c r="AA120" s="50">
        <f t="shared" si="13"/>
        <v>0</v>
      </c>
      <c r="AB120" s="47" t="str">
        <f t="shared" si="14"/>
        <v>No Change</v>
      </c>
      <c r="AC120" s="51" t="str">
        <f t="shared" si="15"/>
        <v>No</v>
      </c>
      <c r="AD120" s="47" t="str">
        <f t="shared" si="16"/>
        <v>New or No Change</v>
      </c>
      <c r="AE120" s="47" t="str">
        <f t="shared" si="17"/>
        <v>No New</v>
      </c>
      <c r="AF120" s="47" t="str">
        <f t="shared" si="18"/>
        <v>Yes</v>
      </c>
      <c r="AG120" s="52">
        <v>45672</v>
      </c>
    </row>
    <row r="121" spans="1:33" x14ac:dyDescent="0.2">
      <c r="A121" s="47">
        <v>225</v>
      </c>
      <c r="B121" s="47">
        <v>231</v>
      </c>
      <c r="C121" s="47" t="s">
        <v>387</v>
      </c>
      <c r="D121" s="47" t="s">
        <v>388</v>
      </c>
      <c r="E121" s="47"/>
      <c r="F121" s="49"/>
      <c r="G121" s="47" t="s">
        <v>120</v>
      </c>
      <c r="H121" s="47" t="s">
        <v>126</v>
      </c>
      <c r="I121" s="47" t="s">
        <v>126</v>
      </c>
      <c r="J121" s="53" t="s">
        <v>126</v>
      </c>
      <c r="K121" s="47" t="s">
        <v>126</v>
      </c>
      <c r="L121" s="47" t="s">
        <v>126</v>
      </c>
      <c r="M121" s="50" t="str">
        <f t="shared" si="11"/>
        <v>--</v>
      </c>
      <c r="N121" s="47" t="str">
        <f t="shared" si="19"/>
        <v>No TRV</v>
      </c>
      <c r="O121" s="47">
        <v>6100</v>
      </c>
      <c r="P121" s="47" t="s">
        <v>38</v>
      </c>
      <c r="Q121" s="47" t="s">
        <v>120</v>
      </c>
      <c r="R121" s="47" t="s">
        <v>126</v>
      </c>
      <c r="S121" s="47" t="s">
        <v>126</v>
      </c>
      <c r="T121" s="50" t="e">
        <f t="shared" si="12"/>
        <v>#VALUE!</v>
      </c>
      <c r="U121" s="47" t="str">
        <f t="shared" si="20"/>
        <v>New TRV</v>
      </c>
      <c r="V121" s="47">
        <v>570000</v>
      </c>
      <c r="W121" s="47" t="s">
        <v>38</v>
      </c>
      <c r="X121" s="47" t="s">
        <v>120</v>
      </c>
      <c r="Y121" s="47" t="s">
        <v>126</v>
      </c>
      <c r="Z121" s="47" t="s">
        <v>126</v>
      </c>
      <c r="AA121" s="50" t="e">
        <f t="shared" si="13"/>
        <v>#VALUE!</v>
      </c>
      <c r="AB121" s="47" t="str">
        <f t="shared" si="14"/>
        <v>New TRV</v>
      </c>
      <c r="AC121" s="51" t="str">
        <f t="shared" si="15"/>
        <v>Yes</v>
      </c>
      <c r="AD121" s="47" t="str">
        <f t="shared" si="16"/>
        <v>New or No Change</v>
      </c>
      <c r="AE121" s="47" t="str">
        <f t="shared" si="17"/>
        <v>A new</v>
      </c>
      <c r="AF121" s="47" t="str">
        <f t="shared" si="18"/>
        <v>No</v>
      </c>
      <c r="AG121" s="52">
        <v>45672</v>
      </c>
    </row>
    <row r="122" spans="1:33" x14ac:dyDescent="0.2">
      <c r="A122" s="47">
        <v>226</v>
      </c>
      <c r="B122" s="48">
        <v>232</v>
      </c>
      <c r="C122" s="48" t="s">
        <v>389</v>
      </c>
      <c r="D122" s="48" t="s">
        <v>1220</v>
      </c>
      <c r="E122" s="47"/>
      <c r="F122" s="49"/>
      <c r="G122" s="48" t="s">
        <v>120</v>
      </c>
      <c r="H122" s="47">
        <v>1.6999999999999999E-3</v>
      </c>
      <c r="I122" s="47" t="s">
        <v>45</v>
      </c>
      <c r="J122" s="47" t="s">
        <v>121</v>
      </c>
      <c r="K122" s="47">
        <v>1.6999999999999999E-3</v>
      </c>
      <c r="L122" s="47" t="s">
        <v>122</v>
      </c>
      <c r="M122" s="50">
        <f t="shared" si="11"/>
        <v>0</v>
      </c>
      <c r="N122" s="47" t="str">
        <f t="shared" si="19"/>
        <v>No Change</v>
      </c>
      <c r="O122" s="47">
        <v>9</v>
      </c>
      <c r="P122" s="47" t="s">
        <v>45</v>
      </c>
      <c r="Q122" s="47" t="s">
        <v>121</v>
      </c>
      <c r="R122" s="47">
        <v>9</v>
      </c>
      <c r="S122" s="47" t="s">
        <v>45</v>
      </c>
      <c r="T122" s="50">
        <f t="shared" si="12"/>
        <v>0</v>
      </c>
      <c r="U122" s="47" t="str">
        <f t="shared" si="20"/>
        <v>No Change</v>
      </c>
      <c r="V122" s="47">
        <v>51</v>
      </c>
      <c r="W122" s="47" t="s">
        <v>38</v>
      </c>
      <c r="X122" s="47" t="s">
        <v>120</v>
      </c>
      <c r="Y122" s="47" t="s">
        <v>126</v>
      </c>
      <c r="Z122" s="47" t="s">
        <v>126</v>
      </c>
      <c r="AA122" s="50" t="e">
        <f t="shared" si="13"/>
        <v>#VALUE!</v>
      </c>
      <c r="AB122" s="47" t="str">
        <f t="shared" si="14"/>
        <v>New TRV</v>
      </c>
      <c r="AC122" s="51" t="str">
        <f t="shared" si="15"/>
        <v>Yes</v>
      </c>
      <c r="AD122" s="47" t="str">
        <f t="shared" si="16"/>
        <v>New or No Change</v>
      </c>
      <c r="AE122" s="47" t="str">
        <f t="shared" si="17"/>
        <v>A new</v>
      </c>
      <c r="AF122" s="47" t="str">
        <f t="shared" si="18"/>
        <v>Yes</v>
      </c>
      <c r="AG122" s="52">
        <v>45672</v>
      </c>
    </row>
    <row r="123" spans="1:33" x14ac:dyDescent="0.2">
      <c r="A123" s="47">
        <v>227</v>
      </c>
      <c r="B123" s="48">
        <v>233</v>
      </c>
      <c r="C123" s="48" t="s">
        <v>391</v>
      </c>
      <c r="D123" s="48" t="s">
        <v>1221</v>
      </c>
      <c r="E123" s="47"/>
      <c r="F123" s="49"/>
      <c r="G123" s="48" t="s">
        <v>120</v>
      </c>
      <c r="H123" s="47">
        <v>3.7999999999999999E-2</v>
      </c>
      <c r="I123" s="47" t="s">
        <v>45</v>
      </c>
      <c r="J123" s="47" t="s">
        <v>121</v>
      </c>
      <c r="K123" s="47">
        <v>3.7999999999999999E-2</v>
      </c>
      <c r="L123" s="47" t="s">
        <v>122</v>
      </c>
      <c r="M123" s="50">
        <f t="shared" si="11"/>
        <v>0</v>
      </c>
      <c r="N123" s="47" t="str">
        <f t="shared" si="19"/>
        <v>No Change</v>
      </c>
      <c r="O123" s="47">
        <v>7</v>
      </c>
      <c r="P123" s="47" t="s">
        <v>47</v>
      </c>
      <c r="Q123" s="47" t="s">
        <v>121</v>
      </c>
      <c r="R123" s="47">
        <v>7</v>
      </c>
      <c r="S123" s="47" t="s">
        <v>47</v>
      </c>
      <c r="T123" s="50">
        <f t="shared" si="12"/>
        <v>0</v>
      </c>
      <c r="U123" s="47" t="str">
        <f t="shared" si="20"/>
        <v>No Change</v>
      </c>
      <c r="V123" s="47">
        <v>400</v>
      </c>
      <c r="W123" s="47" t="s">
        <v>31</v>
      </c>
      <c r="X123" s="47" t="s">
        <v>120</v>
      </c>
      <c r="Y123" s="47" t="s">
        <v>126</v>
      </c>
      <c r="Z123" s="47" t="s">
        <v>126</v>
      </c>
      <c r="AA123" s="50" t="e">
        <f t="shared" si="13"/>
        <v>#VALUE!</v>
      </c>
      <c r="AB123" s="47" t="str">
        <f t="shared" si="14"/>
        <v>New TRV</v>
      </c>
      <c r="AC123" s="51" t="str">
        <f t="shared" si="15"/>
        <v>No</v>
      </c>
      <c r="AD123" s="47" t="str">
        <f t="shared" si="16"/>
        <v>New or No Change</v>
      </c>
      <c r="AE123" s="47" t="str">
        <f t="shared" si="17"/>
        <v>A new</v>
      </c>
      <c r="AF123" s="47" t="str">
        <f t="shared" si="18"/>
        <v>Yes</v>
      </c>
      <c r="AG123" s="52">
        <v>45672</v>
      </c>
    </row>
    <row r="124" spans="1:33" x14ac:dyDescent="0.2">
      <c r="A124" s="47">
        <v>228</v>
      </c>
      <c r="B124" s="48">
        <v>234</v>
      </c>
      <c r="C124" s="48" t="s">
        <v>393</v>
      </c>
      <c r="D124" s="48" t="s">
        <v>394</v>
      </c>
      <c r="E124" s="47"/>
      <c r="F124" s="49"/>
      <c r="G124" s="48" t="s">
        <v>120</v>
      </c>
      <c r="H124" s="47" t="s">
        <v>126</v>
      </c>
      <c r="I124" s="47" t="s">
        <v>126</v>
      </c>
      <c r="J124" s="53" t="s">
        <v>126</v>
      </c>
      <c r="K124" s="47" t="s">
        <v>126</v>
      </c>
      <c r="L124" s="47" t="s">
        <v>126</v>
      </c>
      <c r="M124" s="50" t="str">
        <f t="shared" si="11"/>
        <v>--</v>
      </c>
      <c r="N124" s="47" t="str">
        <f t="shared" si="19"/>
        <v>No TRV</v>
      </c>
      <c r="O124" s="47">
        <v>400</v>
      </c>
      <c r="P124" s="47" t="s">
        <v>49</v>
      </c>
      <c r="Q124" s="47" t="s">
        <v>120</v>
      </c>
      <c r="R124" s="47">
        <v>400</v>
      </c>
      <c r="S124" s="47" t="s">
        <v>49</v>
      </c>
      <c r="T124" s="50">
        <f t="shared" si="12"/>
        <v>0</v>
      </c>
      <c r="U124" s="47" t="str">
        <f t="shared" si="20"/>
        <v>No Change</v>
      </c>
      <c r="V124" s="47">
        <v>2000</v>
      </c>
      <c r="W124" s="47" t="s">
        <v>31</v>
      </c>
      <c r="X124" s="47" t="s">
        <v>120</v>
      </c>
      <c r="Y124" s="47">
        <v>2000</v>
      </c>
      <c r="Z124" s="47" t="s">
        <v>31</v>
      </c>
      <c r="AA124" s="50">
        <f t="shared" si="13"/>
        <v>0</v>
      </c>
      <c r="AB124" s="47" t="str">
        <f t="shared" si="14"/>
        <v>No Change</v>
      </c>
      <c r="AC124" s="51" t="str">
        <f t="shared" si="15"/>
        <v>No</v>
      </c>
      <c r="AD124" s="47" t="str">
        <f t="shared" si="16"/>
        <v>New or No Change</v>
      </c>
      <c r="AE124" s="47" t="str">
        <f t="shared" si="17"/>
        <v>No New</v>
      </c>
      <c r="AF124" s="47" t="str">
        <f t="shared" si="18"/>
        <v>Yes</v>
      </c>
      <c r="AG124" s="52">
        <v>45672</v>
      </c>
    </row>
    <row r="125" spans="1:33" x14ac:dyDescent="0.2">
      <c r="A125" s="47">
        <v>230</v>
      </c>
      <c r="B125" s="48">
        <v>236</v>
      </c>
      <c r="C125" s="48" t="s">
        <v>395</v>
      </c>
      <c r="D125" s="48" t="s">
        <v>396</v>
      </c>
      <c r="E125" s="47"/>
      <c r="F125" s="49">
        <v>13</v>
      </c>
      <c r="G125" s="48" t="s">
        <v>120</v>
      </c>
      <c r="H125" s="47">
        <v>3.3E-4</v>
      </c>
      <c r="I125" s="47" t="s">
        <v>45</v>
      </c>
      <c r="J125" s="47" t="s">
        <v>121</v>
      </c>
      <c r="K125" s="47">
        <v>3.3E-4</v>
      </c>
      <c r="L125" s="47" t="s">
        <v>122</v>
      </c>
      <c r="M125" s="50">
        <f t="shared" si="11"/>
        <v>0</v>
      </c>
      <c r="N125" s="47" t="str">
        <f t="shared" si="19"/>
        <v>No Change</v>
      </c>
      <c r="O125" s="47">
        <v>30</v>
      </c>
      <c r="P125" s="47" t="s">
        <v>49</v>
      </c>
      <c r="Q125" s="47" t="s">
        <v>120</v>
      </c>
      <c r="R125" s="47">
        <v>30</v>
      </c>
      <c r="S125" s="47" t="s">
        <v>49</v>
      </c>
      <c r="T125" s="50">
        <f t="shared" si="12"/>
        <v>0</v>
      </c>
      <c r="U125" s="47" t="str">
        <f t="shared" si="20"/>
        <v>No Change</v>
      </c>
      <c r="V125" s="47">
        <v>720</v>
      </c>
      <c r="W125" s="47" t="s">
        <v>31</v>
      </c>
      <c r="X125" s="47" t="s">
        <v>120</v>
      </c>
      <c r="Y125" s="47">
        <v>160</v>
      </c>
      <c r="Z125" s="47" t="s">
        <v>190</v>
      </c>
      <c r="AA125" s="50">
        <f t="shared" si="13"/>
        <v>3.5</v>
      </c>
      <c r="AB125" s="47" t="str">
        <f t="shared" si="14"/>
        <v>Yes (350%)</v>
      </c>
      <c r="AC125" s="51" t="str">
        <f t="shared" si="15"/>
        <v>No</v>
      </c>
      <c r="AD125" s="47" t="str">
        <f t="shared" si="16"/>
        <v>Change</v>
      </c>
      <c r="AE125" s="47" t="str">
        <f t="shared" si="17"/>
        <v>No New</v>
      </c>
      <c r="AF125" s="47" t="str">
        <f t="shared" si="18"/>
        <v>Yes</v>
      </c>
      <c r="AG125" s="52">
        <v>45672</v>
      </c>
    </row>
    <row r="126" spans="1:33" x14ac:dyDescent="0.2">
      <c r="A126" s="47">
        <v>231</v>
      </c>
      <c r="B126" s="48">
        <v>237</v>
      </c>
      <c r="C126" s="48" t="s">
        <v>397</v>
      </c>
      <c r="D126" s="48" t="s">
        <v>398</v>
      </c>
      <c r="E126" s="47"/>
      <c r="F126" s="49"/>
      <c r="G126" s="48" t="s">
        <v>120</v>
      </c>
      <c r="H126" s="47">
        <v>7.6999999999999999E-2</v>
      </c>
      <c r="I126" s="47" t="s">
        <v>49</v>
      </c>
      <c r="J126" s="47" t="s">
        <v>120</v>
      </c>
      <c r="K126" s="47">
        <v>7.6999999999999999E-2</v>
      </c>
      <c r="L126" s="47" t="s">
        <v>49</v>
      </c>
      <c r="M126" s="50">
        <f t="shared" si="11"/>
        <v>0</v>
      </c>
      <c r="N126" s="47" t="str">
        <f t="shared" si="19"/>
        <v>No Change</v>
      </c>
      <c r="O126" s="47" t="s">
        <v>126</v>
      </c>
      <c r="P126" s="47" t="s">
        <v>126</v>
      </c>
      <c r="Q126" s="53" t="s">
        <v>126</v>
      </c>
      <c r="R126" s="47" t="s">
        <v>126</v>
      </c>
      <c r="S126" s="47" t="s">
        <v>126</v>
      </c>
      <c r="T126" s="50" t="str">
        <f t="shared" si="12"/>
        <v>--</v>
      </c>
      <c r="U126" s="47" t="str">
        <f t="shared" si="20"/>
        <v>No TRV</v>
      </c>
      <c r="V126" s="47" t="s">
        <v>126</v>
      </c>
      <c r="W126" s="47" t="s">
        <v>126</v>
      </c>
      <c r="X126" s="53" t="s">
        <v>126</v>
      </c>
      <c r="Y126" s="47" t="s">
        <v>126</v>
      </c>
      <c r="Z126" s="47" t="s">
        <v>126</v>
      </c>
      <c r="AA126" s="50" t="str">
        <f t="shared" si="13"/>
        <v>--</v>
      </c>
      <c r="AB126" s="47" t="str">
        <f t="shared" si="14"/>
        <v>No TRV</v>
      </c>
      <c r="AC126" s="51" t="str">
        <f t="shared" si="15"/>
        <v>No</v>
      </c>
      <c r="AD126" s="47" t="str">
        <f t="shared" si="16"/>
        <v>New or No Change</v>
      </c>
      <c r="AE126" s="47" t="str">
        <f t="shared" si="17"/>
        <v>No New</v>
      </c>
      <c r="AF126" s="47" t="str">
        <f t="shared" si="18"/>
        <v>Yes</v>
      </c>
      <c r="AG126" s="52">
        <v>45672</v>
      </c>
    </row>
    <row r="127" spans="1:33" x14ac:dyDescent="0.2">
      <c r="A127" s="47">
        <v>232</v>
      </c>
      <c r="B127" s="47" t="s">
        <v>399</v>
      </c>
      <c r="C127" s="47" t="s">
        <v>400</v>
      </c>
      <c r="D127" s="47" t="s">
        <v>401</v>
      </c>
      <c r="E127" s="47"/>
      <c r="F127" s="49"/>
      <c r="G127" s="47" t="s">
        <v>120</v>
      </c>
      <c r="H127" s="47">
        <v>13</v>
      </c>
      <c r="I127" s="47" t="s">
        <v>45</v>
      </c>
      <c r="J127" s="47" t="s">
        <v>120</v>
      </c>
      <c r="K127" s="47" t="s">
        <v>126</v>
      </c>
      <c r="L127" s="47" t="s">
        <v>126</v>
      </c>
      <c r="M127" s="50" t="e">
        <f t="shared" si="11"/>
        <v>#VALUE!</v>
      </c>
      <c r="N127" s="47" t="str">
        <f t="shared" si="19"/>
        <v>New TRV</v>
      </c>
      <c r="O127" s="47">
        <v>40000</v>
      </c>
      <c r="P127" s="47" t="s">
        <v>45</v>
      </c>
      <c r="Q127" s="47" t="s">
        <v>120</v>
      </c>
      <c r="R127" s="47" t="s">
        <v>126</v>
      </c>
      <c r="S127" s="47" t="s">
        <v>126</v>
      </c>
      <c r="T127" s="50" t="e">
        <f t="shared" si="12"/>
        <v>#VALUE!</v>
      </c>
      <c r="U127" s="47" t="str">
        <f t="shared" si="20"/>
        <v>New TRV</v>
      </c>
      <c r="V127" s="47" t="s">
        <v>126</v>
      </c>
      <c r="W127" s="47" t="s">
        <v>126</v>
      </c>
      <c r="X127" s="53" t="s">
        <v>126</v>
      </c>
      <c r="Y127" s="47" t="s">
        <v>126</v>
      </c>
      <c r="Z127" s="47" t="s">
        <v>126</v>
      </c>
      <c r="AA127" s="50" t="str">
        <f t="shared" si="13"/>
        <v>--</v>
      </c>
      <c r="AB127" s="47" t="str">
        <f t="shared" si="14"/>
        <v>No TRV</v>
      </c>
      <c r="AC127" s="51" t="str">
        <f t="shared" si="15"/>
        <v>No</v>
      </c>
      <c r="AD127" s="47" t="str">
        <f t="shared" si="16"/>
        <v>New or No Change</v>
      </c>
      <c r="AE127" s="47" t="str">
        <f t="shared" si="17"/>
        <v>A new</v>
      </c>
      <c r="AF127" s="47" t="str">
        <f t="shared" si="18"/>
        <v>No</v>
      </c>
      <c r="AG127" s="52">
        <v>45672</v>
      </c>
    </row>
    <row r="128" spans="1:33" x14ac:dyDescent="0.2">
      <c r="A128" s="47">
        <v>234</v>
      </c>
      <c r="B128" s="47" t="s">
        <v>402</v>
      </c>
      <c r="C128" s="47" t="s">
        <v>403</v>
      </c>
      <c r="D128" s="47" t="s">
        <v>404</v>
      </c>
      <c r="E128" s="47"/>
      <c r="F128" s="49"/>
      <c r="G128" s="47" t="s">
        <v>120</v>
      </c>
      <c r="H128" s="47" t="s">
        <v>126</v>
      </c>
      <c r="I128" s="47" t="s">
        <v>126</v>
      </c>
      <c r="J128" s="53" t="s">
        <v>126</v>
      </c>
      <c r="K128" s="47" t="s">
        <v>126</v>
      </c>
      <c r="L128" s="47" t="s">
        <v>126</v>
      </c>
      <c r="M128" s="50" t="str">
        <f t="shared" si="11"/>
        <v>--</v>
      </c>
      <c r="N128" s="47" t="str">
        <f t="shared" si="19"/>
        <v>No TRV</v>
      </c>
      <c r="O128" s="47">
        <v>300</v>
      </c>
      <c r="P128" s="47" t="s">
        <v>47</v>
      </c>
      <c r="Q128" s="47" t="s">
        <v>120</v>
      </c>
      <c r="R128" s="47" t="s">
        <v>126</v>
      </c>
      <c r="S128" s="47" t="s">
        <v>126</v>
      </c>
      <c r="T128" s="50" t="e">
        <f t="shared" si="12"/>
        <v>#VALUE!</v>
      </c>
      <c r="U128" s="47" t="str">
        <f t="shared" si="20"/>
        <v>New TRV</v>
      </c>
      <c r="V128" s="47" t="s">
        <v>126</v>
      </c>
      <c r="W128" s="47" t="s">
        <v>126</v>
      </c>
      <c r="X128" s="53" t="s">
        <v>126</v>
      </c>
      <c r="Y128" s="47" t="s">
        <v>126</v>
      </c>
      <c r="Z128" s="47" t="s">
        <v>126</v>
      </c>
      <c r="AA128" s="50" t="str">
        <f t="shared" si="13"/>
        <v>--</v>
      </c>
      <c r="AB128" s="47" t="str">
        <f t="shared" si="14"/>
        <v>No TRV</v>
      </c>
      <c r="AC128" s="51" t="str">
        <f t="shared" si="15"/>
        <v>No</v>
      </c>
      <c r="AD128" s="47" t="str">
        <f t="shared" si="16"/>
        <v>New or No Change</v>
      </c>
      <c r="AE128" s="47" t="str">
        <f t="shared" si="17"/>
        <v>A new</v>
      </c>
      <c r="AF128" s="47" t="str">
        <f t="shared" si="18"/>
        <v>No</v>
      </c>
      <c r="AG128" s="52">
        <v>45672</v>
      </c>
    </row>
    <row r="129" spans="1:33" x14ac:dyDescent="0.2">
      <c r="A129" s="47">
        <v>236</v>
      </c>
      <c r="B129" s="48">
        <v>239</v>
      </c>
      <c r="C129" s="48">
        <v>239</v>
      </c>
      <c r="D129" s="48" t="s">
        <v>405</v>
      </c>
      <c r="E129" s="47"/>
      <c r="F129" s="49">
        <v>12</v>
      </c>
      <c r="G129" s="48" t="s">
        <v>120</v>
      </c>
      <c r="H129" s="47" t="s">
        <v>126</v>
      </c>
      <c r="I129" s="47" t="s">
        <v>126</v>
      </c>
      <c r="J129" s="53" t="s">
        <v>126</v>
      </c>
      <c r="K129" s="47" t="s">
        <v>126</v>
      </c>
      <c r="L129" s="47" t="s">
        <v>126</v>
      </c>
      <c r="M129" s="50" t="str">
        <f t="shared" si="11"/>
        <v>--</v>
      </c>
      <c r="N129" s="47" t="str">
        <f t="shared" si="19"/>
        <v>No TRV</v>
      </c>
      <c r="O129" s="47">
        <v>13</v>
      </c>
      <c r="P129" s="47" t="s">
        <v>49</v>
      </c>
      <c r="Q129" s="47" t="s">
        <v>120</v>
      </c>
      <c r="R129" s="47">
        <v>13</v>
      </c>
      <c r="S129" s="47" t="s">
        <v>122</v>
      </c>
      <c r="T129" s="50">
        <f t="shared" si="12"/>
        <v>0</v>
      </c>
      <c r="U129" s="47" t="str">
        <f t="shared" si="20"/>
        <v>No Change</v>
      </c>
      <c r="V129" s="47">
        <v>16</v>
      </c>
      <c r="W129" s="47" t="s">
        <v>31</v>
      </c>
      <c r="X129" s="47" t="s">
        <v>121</v>
      </c>
      <c r="Y129" s="47">
        <v>240</v>
      </c>
      <c r="Z129" s="47" t="s">
        <v>49</v>
      </c>
      <c r="AA129" s="50">
        <f t="shared" si="13"/>
        <v>-0.93333333333333335</v>
      </c>
      <c r="AB129" s="47" t="str">
        <f t="shared" si="14"/>
        <v>Yes (-93%)</v>
      </c>
      <c r="AC129" s="51" t="str">
        <f t="shared" si="15"/>
        <v>No</v>
      </c>
      <c r="AD129" s="47" t="str">
        <f t="shared" si="16"/>
        <v>Change</v>
      </c>
      <c r="AE129" s="47" t="str">
        <f t="shared" si="17"/>
        <v>No New</v>
      </c>
      <c r="AF129" s="47" t="str">
        <f t="shared" si="18"/>
        <v>Yes</v>
      </c>
      <c r="AG129" s="52">
        <v>45672</v>
      </c>
    </row>
    <row r="130" spans="1:33" x14ac:dyDescent="0.2">
      <c r="A130" s="47">
        <v>237</v>
      </c>
      <c r="B130" s="48">
        <v>241</v>
      </c>
      <c r="C130" s="48" t="s">
        <v>406</v>
      </c>
      <c r="D130" s="48" t="s">
        <v>407</v>
      </c>
      <c r="E130" s="47"/>
      <c r="F130" s="49"/>
      <c r="G130" s="48" t="s">
        <v>120</v>
      </c>
      <c r="H130" s="47" t="s">
        <v>126</v>
      </c>
      <c r="I130" s="47" t="s">
        <v>126</v>
      </c>
      <c r="J130" s="53" t="s">
        <v>126</v>
      </c>
      <c r="K130" s="47" t="s">
        <v>126</v>
      </c>
      <c r="L130" s="47" t="s">
        <v>126</v>
      </c>
      <c r="M130" s="50" t="str">
        <f t="shared" si="11"/>
        <v>--</v>
      </c>
      <c r="N130" s="47" t="str">
        <f t="shared" si="19"/>
        <v>No TRV</v>
      </c>
      <c r="O130" s="47" t="s">
        <v>126</v>
      </c>
      <c r="P130" s="47" t="s">
        <v>126</v>
      </c>
      <c r="Q130" s="53" t="s">
        <v>126</v>
      </c>
      <c r="R130" s="47" t="s">
        <v>126</v>
      </c>
      <c r="S130" s="47" t="s">
        <v>126</v>
      </c>
      <c r="T130" s="50" t="str">
        <f t="shared" si="12"/>
        <v>--</v>
      </c>
      <c r="U130" s="47" t="str">
        <f t="shared" si="20"/>
        <v>No TRV</v>
      </c>
      <c r="V130" s="47">
        <v>16</v>
      </c>
      <c r="W130" s="47" t="s">
        <v>31</v>
      </c>
      <c r="X130" s="47" t="s">
        <v>120</v>
      </c>
      <c r="Y130" s="47">
        <v>16</v>
      </c>
      <c r="Z130" s="47" t="s">
        <v>31</v>
      </c>
      <c r="AA130" s="50">
        <f t="shared" si="13"/>
        <v>0</v>
      </c>
      <c r="AB130" s="47" t="str">
        <f t="shared" si="14"/>
        <v>No Change</v>
      </c>
      <c r="AC130" s="51" t="str">
        <f t="shared" si="15"/>
        <v>No</v>
      </c>
      <c r="AD130" s="47" t="str">
        <f t="shared" si="16"/>
        <v>New or No Change</v>
      </c>
      <c r="AE130" s="47" t="str">
        <f t="shared" si="17"/>
        <v>No New</v>
      </c>
      <c r="AF130" s="47" t="str">
        <f t="shared" si="18"/>
        <v>Yes</v>
      </c>
      <c r="AG130" s="52">
        <v>45672</v>
      </c>
    </row>
    <row r="131" spans="1:33" x14ac:dyDescent="0.2">
      <c r="A131" s="47">
        <v>238</v>
      </c>
      <c r="B131" s="48">
        <v>250</v>
      </c>
      <c r="C131" s="48" t="s">
        <v>408</v>
      </c>
      <c r="D131" s="48" t="s">
        <v>409</v>
      </c>
      <c r="E131" s="47"/>
      <c r="F131" s="49"/>
      <c r="G131" s="48" t="s">
        <v>120</v>
      </c>
      <c r="H131" s="47">
        <v>0.14000000000000001</v>
      </c>
      <c r="I131" s="47" t="s">
        <v>45</v>
      </c>
      <c r="J131" s="47" t="s">
        <v>121</v>
      </c>
      <c r="K131" s="47">
        <v>0.17</v>
      </c>
      <c r="L131" s="47" t="s">
        <v>122</v>
      </c>
      <c r="M131" s="50">
        <f t="shared" si="11"/>
        <v>-0.1764705882352941</v>
      </c>
      <c r="N131" s="47" t="str">
        <f t="shared" si="19"/>
        <v>Yes (-18%)</v>
      </c>
      <c r="O131" s="47">
        <v>7</v>
      </c>
      <c r="P131" s="47" t="s">
        <v>45</v>
      </c>
      <c r="Q131" s="47" t="s">
        <v>121</v>
      </c>
      <c r="R131" s="47">
        <v>9</v>
      </c>
      <c r="S131" s="47" t="s">
        <v>49</v>
      </c>
      <c r="T131" s="50">
        <f t="shared" si="12"/>
        <v>-0.22222222222222221</v>
      </c>
      <c r="U131" s="47" t="str">
        <f t="shared" si="20"/>
        <v>Yes (-22%)</v>
      </c>
      <c r="V131" s="47">
        <v>49</v>
      </c>
      <c r="W131" s="47" t="s">
        <v>31</v>
      </c>
      <c r="X131" s="47" t="s">
        <v>121</v>
      </c>
      <c r="Y131" s="47">
        <v>49</v>
      </c>
      <c r="Z131" s="47" t="s">
        <v>31</v>
      </c>
      <c r="AA131" s="50">
        <f t="shared" si="13"/>
        <v>0</v>
      </c>
      <c r="AB131" s="47" t="str">
        <f t="shared" si="14"/>
        <v>No Change</v>
      </c>
      <c r="AC131" s="51" t="str">
        <f t="shared" si="15"/>
        <v>No</v>
      </c>
      <c r="AD131" s="47" t="str">
        <f t="shared" si="16"/>
        <v>Change</v>
      </c>
      <c r="AE131" s="47" t="str">
        <f t="shared" si="17"/>
        <v>No New</v>
      </c>
      <c r="AF131" s="47" t="str">
        <f t="shared" si="18"/>
        <v>Yes</v>
      </c>
      <c r="AG131" s="52">
        <v>45672</v>
      </c>
    </row>
    <row r="132" spans="1:33" x14ac:dyDescent="0.2">
      <c r="A132" s="47">
        <v>242</v>
      </c>
      <c r="B132" s="47">
        <v>247</v>
      </c>
      <c r="C132" s="47" t="s">
        <v>414</v>
      </c>
      <c r="D132" s="47" t="s">
        <v>415</v>
      </c>
      <c r="E132" s="47"/>
      <c r="F132" s="49"/>
      <c r="G132" s="47" t="s">
        <v>120</v>
      </c>
      <c r="H132" s="47" t="s">
        <v>126</v>
      </c>
      <c r="I132" s="47" t="s">
        <v>126</v>
      </c>
      <c r="J132" s="53" t="s">
        <v>126</v>
      </c>
      <c r="K132" s="47" t="s">
        <v>126</v>
      </c>
      <c r="L132" s="47" t="s">
        <v>126</v>
      </c>
      <c r="M132" s="50" t="str">
        <f t="shared" si="11"/>
        <v>--</v>
      </c>
      <c r="N132" s="47" t="str">
        <f t="shared" si="19"/>
        <v>No TRV</v>
      </c>
      <c r="O132" s="47">
        <v>1200</v>
      </c>
      <c r="P132" s="47" t="s">
        <v>38</v>
      </c>
      <c r="Q132" s="47" t="s">
        <v>121</v>
      </c>
      <c r="R132" s="47" t="s">
        <v>126</v>
      </c>
      <c r="S132" s="47" t="s">
        <v>126</v>
      </c>
      <c r="T132" s="50" t="e">
        <f t="shared" si="12"/>
        <v>#VALUE!</v>
      </c>
      <c r="U132" s="47" t="str">
        <f t="shared" si="20"/>
        <v>New TRV</v>
      </c>
      <c r="V132" s="47" t="s">
        <v>126</v>
      </c>
      <c r="W132" s="47" t="s">
        <v>126</v>
      </c>
      <c r="X132" s="53" t="s">
        <v>126</v>
      </c>
      <c r="Y132" s="47" t="s">
        <v>126</v>
      </c>
      <c r="Z132" s="47" t="s">
        <v>126</v>
      </c>
      <c r="AA132" s="50" t="str">
        <f t="shared" si="13"/>
        <v>--</v>
      </c>
      <c r="AB132" s="47" t="str">
        <f t="shared" si="14"/>
        <v>No TRV</v>
      </c>
      <c r="AC132" s="51" t="str">
        <f t="shared" si="15"/>
        <v>Yes</v>
      </c>
      <c r="AD132" s="47" t="str">
        <f t="shared" si="16"/>
        <v>New or No Change</v>
      </c>
      <c r="AE132" s="47" t="str">
        <f t="shared" si="17"/>
        <v>A new</v>
      </c>
      <c r="AF132" s="47" t="str">
        <f t="shared" si="18"/>
        <v>No</v>
      </c>
      <c r="AG132" s="52">
        <v>45672</v>
      </c>
    </row>
    <row r="133" spans="1:33" x14ac:dyDescent="0.2">
      <c r="A133" s="47">
        <v>244</v>
      </c>
      <c r="B133" s="48">
        <v>246</v>
      </c>
      <c r="C133" s="48" t="s">
        <v>412</v>
      </c>
      <c r="D133" s="48" t="s">
        <v>413</v>
      </c>
      <c r="E133" s="47"/>
      <c r="F133" s="49"/>
      <c r="G133" s="48" t="s">
        <v>120</v>
      </c>
      <c r="H133" s="47" t="s">
        <v>126</v>
      </c>
      <c r="I133" s="47" t="s">
        <v>126</v>
      </c>
      <c r="J133" s="53" t="s">
        <v>126</v>
      </c>
      <c r="K133" s="47" t="s">
        <v>126</v>
      </c>
      <c r="L133" s="47" t="s">
        <v>126</v>
      </c>
      <c r="M133" s="50" t="str">
        <f t="shared" si="11"/>
        <v>--</v>
      </c>
      <c r="N133" s="47" t="str">
        <f t="shared" si="19"/>
        <v>No TRV</v>
      </c>
      <c r="O133" s="47">
        <v>50000</v>
      </c>
      <c r="P133" s="47" t="s">
        <v>45</v>
      </c>
      <c r="Q133" s="47" t="s">
        <v>120</v>
      </c>
      <c r="R133" s="47">
        <v>50000</v>
      </c>
      <c r="S133" s="47" t="s">
        <v>45</v>
      </c>
      <c r="T133" s="50">
        <f t="shared" si="12"/>
        <v>0</v>
      </c>
      <c r="U133" s="47" t="str">
        <f t="shared" si="20"/>
        <v>No Change</v>
      </c>
      <c r="V133" s="47" t="s">
        <v>126</v>
      </c>
      <c r="W133" s="47" t="s">
        <v>126</v>
      </c>
      <c r="X133" s="53" t="s">
        <v>126</v>
      </c>
      <c r="Y133" s="47" t="s">
        <v>126</v>
      </c>
      <c r="Z133" s="47" t="s">
        <v>126</v>
      </c>
      <c r="AA133" s="50" t="str">
        <f t="shared" si="13"/>
        <v>--</v>
      </c>
      <c r="AB133" s="47" t="str">
        <f t="shared" si="14"/>
        <v>No TRV</v>
      </c>
      <c r="AC133" s="51" t="str">
        <f t="shared" si="15"/>
        <v>No</v>
      </c>
      <c r="AD133" s="47" t="str">
        <f t="shared" si="16"/>
        <v>New or No Change</v>
      </c>
      <c r="AE133" s="47" t="str">
        <f t="shared" si="17"/>
        <v>No New</v>
      </c>
      <c r="AF133" s="47" t="str">
        <f t="shared" si="18"/>
        <v>Yes</v>
      </c>
      <c r="AG133" s="52">
        <v>45672</v>
      </c>
    </row>
    <row r="134" spans="1:33" x14ac:dyDescent="0.2">
      <c r="A134" s="47">
        <v>245</v>
      </c>
      <c r="B134" s="47">
        <v>243</v>
      </c>
      <c r="C134" s="47" t="s">
        <v>410</v>
      </c>
      <c r="D134" s="47" t="s">
        <v>411</v>
      </c>
      <c r="E134" s="47"/>
      <c r="F134" s="49"/>
      <c r="G134" s="47" t="s">
        <v>120</v>
      </c>
      <c r="H134" s="47" t="s">
        <v>126</v>
      </c>
      <c r="I134" s="47" t="s">
        <v>126</v>
      </c>
      <c r="J134" s="53" t="s">
        <v>126</v>
      </c>
      <c r="K134" s="47" t="s">
        <v>126</v>
      </c>
      <c r="L134" s="47" t="s">
        <v>126</v>
      </c>
      <c r="M134" s="50" t="str">
        <f t="shared" ref="M134:M197" si="21">IF(H134="--","--",(H134-K134)/K134)</f>
        <v>--</v>
      </c>
      <c r="N134" s="47" t="str">
        <f t="shared" si="19"/>
        <v>No TRV</v>
      </c>
      <c r="O134" s="47">
        <v>5000</v>
      </c>
      <c r="P134" s="47" t="s">
        <v>47</v>
      </c>
      <c r="Q134" s="47" t="s">
        <v>120</v>
      </c>
      <c r="R134" s="47" t="s">
        <v>126</v>
      </c>
      <c r="S134" s="47" t="s">
        <v>126</v>
      </c>
      <c r="T134" s="50" t="e">
        <f t="shared" ref="T134:T197" si="22">IF(O134="--","--",(O134-R134)/R134)</f>
        <v>#VALUE!</v>
      </c>
      <c r="U134" s="47" t="str">
        <f t="shared" si="20"/>
        <v>New TRV</v>
      </c>
      <c r="V134" s="47" t="s">
        <v>126</v>
      </c>
      <c r="W134" s="47" t="s">
        <v>126</v>
      </c>
      <c r="X134" s="53" t="s">
        <v>126</v>
      </c>
      <c r="Y134" s="47" t="s">
        <v>126</v>
      </c>
      <c r="Z134" s="47" t="s">
        <v>126</v>
      </c>
      <c r="AA134" s="50" t="str">
        <f t="shared" ref="AA134:AA197" si="23">IF(V134="--","--",(V134-Y134)/Y134)</f>
        <v>--</v>
      </c>
      <c r="AB134" s="47" t="str">
        <f t="shared" ref="AB134:AB197" si="24">IF(ISERROR(AA134),"New TRV",IF(AA134=0,"No Change",IF(AA134="--","No TRV","Yes ("&amp;ROUND(AA134*100,0)&amp;"%)")))</f>
        <v>No TRV</v>
      </c>
      <c r="AC134" s="51" t="str">
        <f t="shared" ref="AC134:AC197" si="25">IF(OR(I134="DEQ",P134="DEQ",W134="DEQ"),"Yes","No")</f>
        <v>No</v>
      </c>
      <c r="AD134" s="47" t="str">
        <f t="shared" ref="AD134:AD197" si="26">IF(OR(LEFT(N134,3)="Yes",LEFT(U134,3)="Yes",LEFT(AB134,3)="Yes"),"Change","New or No Change")</f>
        <v>New or No Change</v>
      </c>
      <c r="AE134" s="47" t="str">
        <f t="shared" ref="AE134:AE197" si="27">IF(OR(N134="New TRV", U134="New TRV",AB134="New TRV"),"A new","No New")</f>
        <v>A new</v>
      </c>
      <c r="AF134" s="47" t="str">
        <f t="shared" ref="AF134:AF197" si="28">IF(OR(K134&lt;&gt;"--",R134&lt;&gt;"--",Y134&lt;&gt;"--"),"Yes","No")</f>
        <v>No</v>
      </c>
      <c r="AG134" s="52">
        <v>45672</v>
      </c>
    </row>
    <row r="135" spans="1:33" ht="15.75" customHeight="1" x14ac:dyDescent="0.2">
      <c r="A135" s="47">
        <v>246</v>
      </c>
      <c r="B135" s="47" t="s">
        <v>416</v>
      </c>
      <c r="C135" s="47" t="s">
        <v>417</v>
      </c>
      <c r="D135" s="47" t="s">
        <v>418</v>
      </c>
      <c r="E135" s="47"/>
      <c r="F135" s="49"/>
      <c r="G135" s="47" t="s">
        <v>120</v>
      </c>
      <c r="H135" s="47" t="s">
        <v>126</v>
      </c>
      <c r="I135" s="47" t="s">
        <v>126</v>
      </c>
      <c r="J135" s="53" t="s">
        <v>126</v>
      </c>
      <c r="K135" s="47" t="s">
        <v>126</v>
      </c>
      <c r="L135" s="47" t="s">
        <v>126</v>
      </c>
      <c r="M135" s="50" t="str">
        <f t="shared" si="21"/>
        <v>--</v>
      </c>
      <c r="N135" s="47" t="str">
        <f t="shared" ref="N135:N198" si="29">IF(ISERROR(M135),"New TRV",IF(M135=0,"No Change",IF(M135="--","No TRV","Yes ("&amp;ROUND(M135*100,0)&amp;"%)")))</f>
        <v>No TRV</v>
      </c>
      <c r="O135" s="47" t="s">
        <v>126</v>
      </c>
      <c r="P135" s="47" t="s">
        <v>126</v>
      </c>
      <c r="Q135" s="53" t="s">
        <v>126</v>
      </c>
      <c r="R135" s="47" t="s">
        <v>126</v>
      </c>
      <c r="S135" s="47" t="s">
        <v>126</v>
      </c>
      <c r="T135" s="50" t="str">
        <f t="shared" si="22"/>
        <v>--</v>
      </c>
      <c r="U135" s="47" t="str">
        <f t="shared" si="20"/>
        <v>No TRV</v>
      </c>
      <c r="V135" s="47">
        <v>20</v>
      </c>
      <c r="W135" s="47" t="s">
        <v>31</v>
      </c>
      <c r="X135" s="47" t="s">
        <v>120</v>
      </c>
      <c r="Y135" s="47" t="s">
        <v>126</v>
      </c>
      <c r="Z135" s="47" t="s">
        <v>126</v>
      </c>
      <c r="AA135" s="50" t="e">
        <f t="shared" si="23"/>
        <v>#VALUE!</v>
      </c>
      <c r="AB135" s="47" t="str">
        <f t="shared" si="24"/>
        <v>New TRV</v>
      </c>
      <c r="AC135" s="51" t="str">
        <f t="shared" si="25"/>
        <v>No</v>
      </c>
      <c r="AD135" s="47" t="str">
        <f t="shared" si="26"/>
        <v>New or No Change</v>
      </c>
      <c r="AE135" s="47" t="str">
        <f t="shared" si="27"/>
        <v>A new</v>
      </c>
      <c r="AF135" s="47" t="str">
        <f t="shared" si="28"/>
        <v>No</v>
      </c>
      <c r="AG135" s="52">
        <v>45672</v>
      </c>
    </row>
    <row r="136" spans="1:33" x14ac:dyDescent="0.2">
      <c r="A136" s="47">
        <v>252</v>
      </c>
      <c r="B136" s="48">
        <v>254</v>
      </c>
      <c r="C136" s="48" t="s">
        <v>419</v>
      </c>
      <c r="D136" s="48" t="s">
        <v>420</v>
      </c>
      <c r="E136" s="47"/>
      <c r="F136" s="49"/>
      <c r="G136" s="48" t="s">
        <v>120</v>
      </c>
      <c r="H136" s="47" t="s">
        <v>126</v>
      </c>
      <c r="I136" s="47" t="s">
        <v>126</v>
      </c>
      <c r="J136" s="53" t="s">
        <v>126</v>
      </c>
      <c r="K136" s="47" t="s">
        <v>126</v>
      </c>
      <c r="L136" s="47" t="s">
        <v>126</v>
      </c>
      <c r="M136" s="50" t="str">
        <f t="shared" si="21"/>
        <v>--</v>
      </c>
      <c r="N136" s="47" t="str">
        <f t="shared" si="29"/>
        <v>No TRV</v>
      </c>
      <c r="O136" s="47">
        <v>0.08</v>
      </c>
      <c r="P136" s="47" t="s">
        <v>49</v>
      </c>
      <c r="Q136" s="47" t="s">
        <v>120</v>
      </c>
      <c r="R136" s="47">
        <v>0.08</v>
      </c>
      <c r="S136" s="47" t="s">
        <v>49</v>
      </c>
      <c r="T136" s="50">
        <f t="shared" si="22"/>
        <v>0</v>
      </c>
      <c r="U136" s="47" t="str">
        <f t="shared" si="20"/>
        <v>No Change</v>
      </c>
      <c r="V136" s="47">
        <v>4.0999999999999996</v>
      </c>
      <c r="W136" s="47" t="s">
        <v>31</v>
      </c>
      <c r="X136" s="47" t="s">
        <v>120</v>
      </c>
      <c r="Y136" s="47">
        <v>4.0999999999999996</v>
      </c>
      <c r="Z136" s="47" t="s">
        <v>31</v>
      </c>
      <c r="AA136" s="50">
        <f t="shared" si="23"/>
        <v>0</v>
      </c>
      <c r="AB136" s="47" t="str">
        <f t="shared" si="24"/>
        <v>No Change</v>
      </c>
      <c r="AC136" s="51" t="str">
        <f t="shared" si="25"/>
        <v>No</v>
      </c>
      <c r="AD136" s="47" t="str">
        <f t="shared" si="26"/>
        <v>New or No Change</v>
      </c>
      <c r="AE136" s="47" t="str">
        <f t="shared" si="27"/>
        <v>No New</v>
      </c>
      <c r="AF136" s="47" t="str">
        <f t="shared" si="28"/>
        <v>Yes</v>
      </c>
      <c r="AG136" s="52">
        <v>45672</v>
      </c>
    </row>
    <row r="137" spans="1:33" x14ac:dyDescent="0.2">
      <c r="A137" s="47">
        <v>254</v>
      </c>
      <c r="B137" s="48">
        <v>260</v>
      </c>
      <c r="C137" s="48" t="s">
        <v>421</v>
      </c>
      <c r="D137" s="48" t="s">
        <v>422</v>
      </c>
      <c r="E137" s="47" t="s">
        <v>423</v>
      </c>
      <c r="F137" s="49"/>
      <c r="G137" s="48" t="s">
        <v>120</v>
      </c>
      <c r="H137" s="47" t="s">
        <v>126</v>
      </c>
      <c r="I137" s="47" t="s">
        <v>126</v>
      </c>
      <c r="J137" s="53" t="s">
        <v>126</v>
      </c>
      <c r="K137" s="47" t="s">
        <v>126</v>
      </c>
      <c r="L137" s="47" t="s">
        <v>126</v>
      </c>
      <c r="M137" s="50" t="str">
        <f t="shared" si="21"/>
        <v>--</v>
      </c>
      <c r="N137" s="47" t="str">
        <f t="shared" si="29"/>
        <v>No TRV</v>
      </c>
      <c r="O137" s="47">
        <v>0.1</v>
      </c>
      <c r="P137" s="47" t="s">
        <v>47</v>
      </c>
      <c r="Q137" s="47" t="s">
        <v>120</v>
      </c>
      <c r="R137" s="47">
        <v>0.1</v>
      </c>
      <c r="S137" s="47" t="s">
        <v>47</v>
      </c>
      <c r="T137" s="50">
        <f t="shared" si="22"/>
        <v>0</v>
      </c>
      <c r="U137" s="47" t="str">
        <f t="shared" si="20"/>
        <v>No Change</v>
      </c>
      <c r="V137" s="47">
        <v>1.4</v>
      </c>
      <c r="W137" s="47" t="s">
        <v>38</v>
      </c>
      <c r="X137" s="47" t="s">
        <v>120</v>
      </c>
      <c r="Y137" s="47" t="s">
        <v>126</v>
      </c>
      <c r="Z137" s="47" t="s">
        <v>126</v>
      </c>
      <c r="AA137" s="50" t="e">
        <f t="shared" si="23"/>
        <v>#VALUE!</v>
      </c>
      <c r="AB137" s="47" t="str">
        <f t="shared" si="24"/>
        <v>New TRV</v>
      </c>
      <c r="AC137" s="51" t="str">
        <f t="shared" si="25"/>
        <v>Yes</v>
      </c>
      <c r="AD137" s="47" t="str">
        <f t="shared" si="26"/>
        <v>New or No Change</v>
      </c>
      <c r="AE137" s="47" t="str">
        <f t="shared" si="27"/>
        <v>A new</v>
      </c>
      <c r="AF137" s="47" t="str">
        <f t="shared" si="28"/>
        <v>Yes</v>
      </c>
      <c r="AG137" s="52">
        <v>45672</v>
      </c>
    </row>
    <row r="138" spans="1:33" x14ac:dyDescent="0.2">
      <c r="A138" s="47">
        <v>255</v>
      </c>
      <c r="B138" s="48">
        <v>261</v>
      </c>
      <c r="C138" s="48" t="s">
        <v>424</v>
      </c>
      <c r="D138" s="48" t="s">
        <v>425</v>
      </c>
      <c r="E138" s="47" t="s">
        <v>423</v>
      </c>
      <c r="F138" s="49"/>
      <c r="G138" s="48" t="s">
        <v>120</v>
      </c>
      <c r="H138" s="47" t="s">
        <v>126</v>
      </c>
      <c r="I138" s="47" t="s">
        <v>126</v>
      </c>
      <c r="J138" s="53" t="s">
        <v>126</v>
      </c>
      <c r="K138" s="47" t="s">
        <v>126</v>
      </c>
      <c r="L138" s="47" t="s">
        <v>126</v>
      </c>
      <c r="M138" s="50" t="str">
        <f t="shared" si="21"/>
        <v>--</v>
      </c>
      <c r="N138" s="47" t="str">
        <f t="shared" si="29"/>
        <v>No TRV</v>
      </c>
      <c r="O138" s="47">
        <v>0.3</v>
      </c>
      <c r="P138" s="47" t="s">
        <v>47</v>
      </c>
      <c r="Q138" s="47" t="s">
        <v>120</v>
      </c>
      <c r="R138" s="47">
        <v>0.3</v>
      </c>
      <c r="S138" s="47" t="s">
        <v>47</v>
      </c>
      <c r="T138" s="50">
        <f t="shared" si="22"/>
        <v>0</v>
      </c>
      <c r="U138" s="47" t="str">
        <f t="shared" si="20"/>
        <v>No Change</v>
      </c>
      <c r="V138" s="47">
        <v>4.2</v>
      </c>
      <c r="W138" s="47" t="s">
        <v>38</v>
      </c>
      <c r="X138" s="47" t="s">
        <v>120</v>
      </c>
      <c r="Y138" s="47" t="s">
        <v>126</v>
      </c>
      <c r="Z138" s="47" t="s">
        <v>126</v>
      </c>
      <c r="AA138" s="50" t="e">
        <f t="shared" si="23"/>
        <v>#VALUE!</v>
      </c>
      <c r="AB138" s="47" t="str">
        <f t="shared" si="24"/>
        <v>New TRV</v>
      </c>
      <c r="AC138" s="51" t="str">
        <f t="shared" si="25"/>
        <v>Yes</v>
      </c>
      <c r="AD138" s="47" t="str">
        <f t="shared" si="26"/>
        <v>New or No Change</v>
      </c>
      <c r="AE138" s="47" t="str">
        <f t="shared" si="27"/>
        <v>A new</v>
      </c>
      <c r="AF138" s="47" t="str">
        <f t="shared" si="28"/>
        <v>Yes</v>
      </c>
      <c r="AG138" s="52">
        <v>45859</v>
      </c>
    </row>
    <row r="139" spans="1:33" x14ac:dyDescent="0.2">
      <c r="A139" s="47">
        <v>256</v>
      </c>
      <c r="B139" s="48">
        <v>267</v>
      </c>
      <c r="C139" s="48" t="s">
        <v>426</v>
      </c>
      <c r="D139" s="48" t="s">
        <v>427</v>
      </c>
      <c r="E139" s="47" t="s">
        <v>423</v>
      </c>
      <c r="F139" s="49"/>
      <c r="G139" s="48" t="s">
        <v>120</v>
      </c>
      <c r="H139" s="47" t="s">
        <v>126</v>
      </c>
      <c r="I139" s="47" t="s">
        <v>126</v>
      </c>
      <c r="J139" s="53" t="s">
        <v>126</v>
      </c>
      <c r="K139" s="47" t="s">
        <v>126</v>
      </c>
      <c r="L139" s="47" t="s">
        <v>126</v>
      </c>
      <c r="M139" s="50" t="str">
        <f t="shared" si="21"/>
        <v>--</v>
      </c>
      <c r="N139" s="47" t="str">
        <f t="shared" si="29"/>
        <v>No TRV</v>
      </c>
      <c r="O139" s="47">
        <v>82</v>
      </c>
      <c r="P139" s="47" t="s">
        <v>49</v>
      </c>
      <c r="Q139" s="47" t="s">
        <v>121</v>
      </c>
      <c r="R139" s="47">
        <v>82</v>
      </c>
      <c r="S139" s="47" t="s">
        <v>49</v>
      </c>
      <c r="T139" s="50">
        <f t="shared" si="22"/>
        <v>0</v>
      </c>
      <c r="U139" s="47" t="str">
        <f t="shared" si="20"/>
        <v>No Change</v>
      </c>
      <c r="V139" s="47">
        <v>29000</v>
      </c>
      <c r="W139" s="47" t="s">
        <v>31</v>
      </c>
      <c r="X139" s="47" t="s">
        <v>121</v>
      </c>
      <c r="Y139" s="47">
        <v>29000</v>
      </c>
      <c r="Z139" s="47" t="s">
        <v>31</v>
      </c>
      <c r="AA139" s="50">
        <f t="shared" si="23"/>
        <v>0</v>
      </c>
      <c r="AB139" s="47" t="str">
        <f t="shared" si="24"/>
        <v>No Change</v>
      </c>
      <c r="AC139" s="51" t="str">
        <f t="shared" si="25"/>
        <v>No</v>
      </c>
      <c r="AD139" s="47" t="str">
        <f t="shared" si="26"/>
        <v>New or No Change</v>
      </c>
      <c r="AE139" s="47" t="str">
        <f t="shared" si="27"/>
        <v>No New</v>
      </c>
      <c r="AF139" s="47" t="str">
        <f t="shared" si="28"/>
        <v>Yes</v>
      </c>
      <c r="AG139" s="52">
        <v>45672</v>
      </c>
    </row>
    <row r="140" spans="1:33" x14ac:dyDescent="0.2">
      <c r="A140" s="47">
        <v>257</v>
      </c>
      <c r="B140" s="48">
        <v>268</v>
      </c>
      <c r="C140" s="48" t="s">
        <v>428</v>
      </c>
      <c r="D140" s="48" t="s">
        <v>429</v>
      </c>
      <c r="E140" s="47" t="s">
        <v>423</v>
      </c>
      <c r="F140" s="49"/>
      <c r="G140" s="48" t="s">
        <v>120</v>
      </c>
      <c r="H140" s="47" t="s">
        <v>126</v>
      </c>
      <c r="I140" s="47" t="s">
        <v>126</v>
      </c>
      <c r="J140" s="53" t="s">
        <v>126</v>
      </c>
      <c r="K140" s="47" t="s">
        <v>126</v>
      </c>
      <c r="L140" s="47" t="s">
        <v>126</v>
      </c>
      <c r="M140" s="50" t="str">
        <f t="shared" si="21"/>
        <v>--</v>
      </c>
      <c r="N140" s="47" t="str">
        <f t="shared" si="29"/>
        <v>No TRV</v>
      </c>
      <c r="O140" s="47">
        <v>70</v>
      </c>
      <c r="P140" s="47" t="s">
        <v>49</v>
      </c>
      <c r="Q140" s="47" t="s">
        <v>121</v>
      </c>
      <c r="R140" s="47">
        <v>70</v>
      </c>
      <c r="S140" s="47" t="s">
        <v>49</v>
      </c>
      <c r="T140" s="50">
        <f t="shared" si="22"/>
        <v>0</v>
      </c>
      <c r="U140" s="47" t="str">
        <f t="shared" si="20"/>
        <v>No Change</v>
      </c>
      <c r="V140" s="47">
        <v>370</v>
      </c>
      <c r="W140" s="47" t="s">
        <v>49</v>
      </c>
      <c r="X140" s="47" t="s">
        <v>120</v>
      </c>
      <c r="Y140" s="47">
        <v>370</v>
      </c>
      <c r="Z140" s="47" t="s">
        <v>49</v>
      </c>
      <c r="AA140" s="50">
        <f t="shared" si="23"/>
        <v>0</v>
      </c>
      <c r="AB140" s="47" t="str">
        <f t="shared" si="24"/>
        <v>No Change</v>
      </c>
      <c r="AC140" s="51" t="str">
        <f t="shared" si="25"/>
        <v>No</v>
      </c>
      <c r="AD140" s="47" t="str">
        <f t="shared" si="26"/>
        <v>New or No Change</v>
      </c>
      <c r="AE140" s="47" t="str">
        <f t="shared" si="27"/>
        <v>No New</v>
      </c>
      <c r="AF140" s="47" t="str">
        <f t="shared" si="28"/>
        <v>Yes</v>
      </c>
      <c r="AG140" s="52">
        <v>45672</v>
      </c>
    </row>
    <row r="141" spans="1:33" x14ac:dyDescent="0.2">
      <c r="A141" s="47">
        <v>258</v>
      </c>
      <c r="B141" s="48">
        <v>269</v>
      </c>
      <c r="C141" s="48" t="s">
        <v>430</v>
      </c>
      <c r="D141" s="48" t="s">
        <v>431</v>
      </c>
      <c r="E141" s="47" t="s">
        <v>423</v>
      </c>
      <c r="F141" s="49"/>
      <c r="G141" s="48" t="s">
        <v>120</v>
      </c>
      <c r="H141" s="47" t="s">
        <v>126</v>
      </c>
      <c r="I141" s="47" t="s">
        <v>126</v>
      </c>
      <c r="J141" s="53" t="s">
        <v>126</v>
      </c>
      <c r="K141" s="47" t="s">
        <v>126</v>
      </c>
      <c r="L141" s="47" t="s">
        <v>126</v>
      </c>
      <c r="M141" s="50" t="str">
        <f t="shared" si="21"/>
        <v>--</v>
      </c>
      <c r="N141" s="47" t="str">
        <f t="shared" si="29"/>
        <v>No TRV</v>
      </c>
      <c r="O141" s="47">
        <v>60</v>
      </c>
      <c r="P141" s="47" t="s">
        <v>47</v>
      </c>
      <c r="Q141" s="47" t="s">
        <v>121</v>
      </c>
      <c r="R141" s="47">
        <v>60</v>
      </c>
      <c r="S141" s="47" t="s">
        <v>47</v>
      </c>
      <c r="T141" s="50">
        <f t="shared" si="22"/>
        <v>0</v>
      </c>
      <c r="U141" s="47" t="str">
        <f t="shared" si="20"/>
        <v>No Change</v>
      </c>
      <c r="V141" s="47">
        <v>140</v>
      </c>
      <c r="W141" s="47" t="s">
        <v>49</v>
      </c>
      <c r="X141" s="47" t="s">
        <v>120</v>
      </c>
      <c r="Y141" s="47">
        <v>140</v>
      </c>
      <c r="Z141" s="47" t="s">
        <v>49</v>
      </c>
      <c r="AA141" s="50">
        <f t="shared" si="23"/>
        <v>0</v>
      </c>
      <c r="AB141" s="47" t="str">
        <f t="shared" si="24"/>
        <v>No Change</v>
      </c>
      <c r="AC141" s="51" t="str">
        <f t="shared" si="25"/>
        <v>No</v>
      </c>
      <c r="AD141" s="47" t="str">
        <f t="shared" si="26"/>
        <v>New or No Change</v>
      </c>
      <c r="AE141" s="47" t="str">
        <f t="shared" si="27"/>
        <v>No New</v>
      </c>
      <c r="AF141" s="47" t="str">
        <f t="shared" si="28"/>
        <v>Yes</v>
      </c>
      <c r="AG141" s="52">
        <v>45672</v>
      </c>
    </row>
    <row r="142" spans="1:33" x14ac:dyDescent="0.2">
      <c r="A142" s="47">
        <v>259</v>
      </c>
      <c r="B142" s="48">
        <v>270</v>
      </c>
      <c r="C142" s="48" t="s">
        <v>432</v>
      </c>
      <c r="D142" s="48" t="s">
        <v>433</v>
      </c>
      <c r="E142" s="47" t="s">
        <v>423</v>
      </c>
      <c r="F142" s="49"/>
      <c r="G142" s="48" t="s">
        <v>120</v>
      </c>
      <c r="H142" s="47" t="s">
        <v>126</v>
      </c>
      <c r="I142" s="47" t="s">
        <v>126</v>
      </c>
      <c r="J142" s="53" t="s">
        <v>126</v>
      </c>
      <c r="K142" s="47" t="s">
        <v>126</v>
      </c>
      <c r="L142" s="47" t="s">
        <v>126</v>
      </c>
      <c r="M142" s="50" t="str">
        <f t="shared" si="21"/>
        <v>--</v>
      </c>
      <c r="N142" s="47" t="str">
        <f t="shared" si="29"/>
        <v>No TRV</v>
      </c>
      <c r="O142" s="47">
        <v>60</v>
      </c>
      <c r="P142" s="47" t="s">
        <v>49</v>
      </c>
      <c r="Q142" s="47" t="s">
        <v>121</v>
      </c>
      <c r="R142" s="47">
        <v>60</v>
      </c>
      <c r="S142" s="47" t="s">
        <v>49</v>
      </c>
      <c r="T142" s="50">
        <f t="shared" si="22"/>
        <v>0</v>
      </c>
      <c r="U142" s="47" t="str">
        <f t="shared" si="20"/>
        <v>No Change</v>
      </c>
      <c r="V142" s="47">
        <v>93</v>
      </c>
      <c r="W142" s="47" t="s">
        <v>49</v>
      </c>
      <c r="X142" s="47" t="s">
        <v>120</v>
      </c>
      <c r="Y142" s="47">
        <v>93</v>
      </c>
      <c r="Z142" s="47" t="s">
        <v>49</v>
      </c>
      <c r="AA142" s="50">
        <f t="shared" si="23"/>
        <v>0</v>
      </c>
      <c r="AB142" s="47" t="str">
        <f t="shared" si="24"/>
        <v>No Change</v>
      </c>
      <c r="AC142" s="51" t="str">
        <f t="shared" si="25"/>
        <v>No</v>
      </c>
      <c r="AD142" s="47" t="str">
        <f t="shared" si="26"/>
        <v>New or No Change</v>
      </c>
      <c r="AE142" s="47" t="str">
        <f t="shared" si="27"/>
        <v>No New</v>
      </c>
      <c r="AF142" s="47" t="str">
        <f t="shared" si="28"/>
        <v>Yes</v>
      </c>
      <c r="AG142" s="52">
        <v>45672</v>
      </c>
    </row>
    <row r="143" spans="1:33" x14ac:dyDescent="0.2">
      <c r="A143" s="47">
        <v>260</v>
      </c>
      <c r="B143" s="48">
        <v>271</v>
      </c>
      <c r="C143" s="48" t="s">
        <v>434</v>
      </c>
      <c r="D143" s="48" t="s">
        <v>435</v>
      </c>
      <c r="E143" s="47" t="s">
        <v>423</v>
      </c>
      <c r="F143" s="49"/>
      <c r="G143" s="48" t="s">
        <v>120</v>
      </c>
      <c r="H143" s="47" t="s">
        <v>126</v>
      </c>
      <c r="I143" s="47" t="s">
        <v>126</v>
      </c>
      <c r="J143" s="53" t="s">
        <v>126</v>
      </c>
      <c r="K143" s="47" t="s">
        <v>126</v>
      </c>
      <c r="L143" s="47" t="s">
        <v>126</v>
      </c>
      <c r="M143" s="50" t="str">
        <f t="shared" si="21"/>
        <v>--</v>
      </c>
      <c r="N143" s="47" t="str">
        <f t="shared" si="29"/>
        <v>No TRV</v>
      </c>
      <c r="O143" s="47">
        <v>1.1000000000000001</v>
      </c>
      <c r="P143" s="47" t="s">
        <v>47</v>
      </c>
      <c r="Q143" s="47" t="s">
        <v>121</v>
      </c>
      <c r="R143" s="47">
        <v>1</v>
      </c>
      <c r="S143" s="47" t="s">
        <v>47</v>
      </c>
      <c r="T143" s="50">
        <f t="shared" si="22"/>
        <v>0.10000000000000009</v>
      </c>
      <c r="U143" s="47" t="str">
        <f t="shared" si="20"/>
        <v>Yes (10%)</v>
      </c>
      <c r="V143" s="47">
        <v>16</v>
      </c>
      <c r="W143" s="47" t="s">
        <v>38</v>
      </c>
      <c r="X143" s="47" t="s">
        <v>120</v>
      </c>
      <c r="Y143" s="47" t="s">
        <v>126</v>
      </c>
      <c r="Z143" s="47" t="s">
        <v>126</v>
      </c>
      <c r="AA143" s="50" t="e">
        <f t="shared" si="23"/>
        <v>#VALUE!</v>
      </c>
      <c r="AB143" s="47" t="str">
        <f t="shared" si="24"/>
        <v>New TRV</v>
      </c>
      <c r="AC143" s="51" t="str">
        <f t="shared" si="25"/>
        <v>Yes</v>
      </c>
      <c r="AD143" s="47" t="str">
        <f t="shared" si="26"/>
        <v>Change</v>
      </c>
      <c r="AE143" s="47" t="str">
        <f t="shared" si="27"/>
        <v>A new</v>
      </c>
      <c r="AF143" s="47" t="str">
        <f t="shared" si="28"/>
        <v>Yes</v>
      </c>
      <c r="AG143" s="52">
        <v>45672</v>
      </c>
    </row>
    <row r="144" spans="1:33" x14ac:dyDescent="0.2">
      <c r="A144" s="47">
        <v>261</v>
      </c>
      <c r="B144" s="48">
        <v>273</v>
      </c>
      <c r="C144" s="48" t="s">
        <v>436</v>
      </c>
      <c r="D144" s="48" t="s">
        <v>437</v>
      </c>
      <c r="E144" s="47" t="s">
        <v>423</v>
      </c>
      <c r="F144" s="49"/>
      <c r="G144" s="48" t="s">
        <v>120</v>
      </c>
      <c r="H144" s="47" t="s">
        <v>126</v>
      </c>
      <c r="I144" s="47" t="s">
        <v>126</v>
      </c>
      <c r="J144" s="53" t="s">
        <v>126</v>
      </c>
      <c r="K144" s="47" t="s">
        <v>126</v>
      </c>
      <c r="L144" s="47" t="s">
        <v>126</v>
      </c>
      <c r="M144" s="50" t="str">
        <f t="shared" si="21"/>
        <v>--</v>
      </c>
      <c r="N144" s="47" t="str">
        <f t="shared" si="29"/>
        <v>No TRV</v>
      </c>
      <c r="O144" s="47">
        <v>7000</v>
      </c>
      <c r="P144" s="47" t="s">
        <v>49</v>
      </c>
      <c r="Q144" s="47" t="s">
        <v>121</v>
      </c>
      <c r="R144" s="47">
        <v>7000</v>
      </c>
      <c r="S144" s="47" t="s">
        <v>49</v>
      </c>
      <c r="T144" s="50">
        <f t="shared" si="22"/>
        <v>0</v>
      </c>
      <c r="U144" s="47" t="str">
        <f t="shared" si="20"/>
        <v>No Change</v>
      </c>
      <c r="V144" s="47" t="s">
        <v>126</v>
      </c>
      <c r="W144" s="47" t="s">
        <v>126</v>
      </c>
      <c r="X144" s="53" t="s">
        <v>126</v>
      </c>
      <c r="Y144" s="47" t="s">
        <v>126</v>
      </c>
      <c r="Z144" s="47" t="s">
        <v>126</v>
      </c>
      <c r="AA144" s="50" t="str">
        <f t="shared" si="23"/>
        <v>--</v>
      </c>
      <c r="AB144" s="47" t="str">
        <f t="shared" si="24"/>
        <v>No TRV</v>
      </c>
      <c r="AC144" s="51" t="str">
        <f t="shared" si="25"/>
        <v>No</v>
      </c>
      <c r="AD144" s="47" t="str">
        <f t="shared" si="26"/>
        <v>New or No Change</v>
      </c>
      <c r="AE144" s="47" t="str">
        <f t="shared" si="27"/>
        <v>No New</v>
      </c>
      <c r="AF144" s="47" t="str">
        <f t="shared" si="28"/>
        <v>Yes</v>
      </c>
      <c r="AG144" s="52">
        <v>45672</v>
      </c>
    </row>
    <row r="145" spans="1:33" x14ac:dyDescent="0.2">
      <c r="A145" s="47">
        <v>264</v>
      </c>
      <c r="B145" s="48">
        <v>278</v>
      </c>
      <c r="C145" s="48" t="s">
        <v>438</v>
      </c>
      <c r="D145" s="48" t="s">
        <v>439</v>
      </c>
      <c r="E145" s="47"/>
      <c r="F145" s="49"/>
      <c r="G145" s="48" t="s">
        <v>120</v>
      </c>
      <c r="H145" s="47">
        <v>7.6999999999999996E-4</v>
      </c>
      <c r="I145" s="47" t="s">
        <v>45</v>
      </c>
      <c r="J145" s="47" t="s">
        <v>120</v>
      </c>
      <c r="K145" s="47">
        <v>7.6999999999999996E-4</v>
      </c>
      <c r="L145" s="47" t="s">
        <v>45</v>
      </c>
      <c r="M145" s="50">
        <f t="shared" si="21"/>
        <v>0</v>
      </c>
      <c r="N145" s="47" t="str">
        <f t="shared" si="29"/>
        <v>No Change</v>
      </c>
      <c r="O145" s="47" t="s">
        <v>126</v>
      </c>
      <c r="P145" s="47" t="s">
        <v>126</v>
      </c>
      <c r="Q145" s="53" t="s">
        <v>126</v>
      </c>
      <c r="R145" s="47" t="s">
        <v>126</v>
      </c>
      <c r="S145" s="47" t="s">
        <v>126</v>
      </c>
      <c r="T145" s="50" t="str">
        <f t="shared" si="22"/>
        <v>--</v>
      </c>
      <c r="U145" s="47" t="str">
        <f t="shared" si="20"/>
        <v>No TRV</v>
      </c>
      <c r="V145" s="47" t="s">
        <v>126</v>
      </c>
      <c r="W145" s="47" t="s">
        <v>126</v>
      </c>
      <c r="X145" s="53" t="s">
        <v>126</v>
      </c>
      <c r="Y145" s="47" t="s">
        <v>126</v>
      </c>
      <c r="Z145" s="47" t="s">
        <v>126</v>
      </c>
      <c r="AA145" s="50" t="str">
        <f t="shared" si="23"/>
        <v>--</v>
      </c>
      <c r="AB145" s="47" t="str">
        <f t="shared" si="24"/>
        <v>No TRV</v>
      </c>
      <c r="AC145" s="51" t="str">
        <f t="shared" si="25"/>
        <v>No</v>
      </c>
      <c r="AD145" s="47" t="str">
        <f t="shared" si="26"/>
        <v>New or No Change</v>
      </c>
      <c r="AE145" s="47" t="str">
        <f t="shared" si="27"/>
        <v>No New</v>
      </c>
      <c r="AF145" s="47" t="str">
        <f t="shared" si="28"/>
        <v>Yes</v>
      </c>
      <c r="AG145" s="52">
        <v>45672</v>
      </c>
    </row>
    <row r="146" spans="1:33" x14ac:dyDescent="0.2">
      <c r="A146" s="47">
        <v>265</v>
      </c>
      <c r="B146" s="48">
        <v>279</v>
      </c>
      <c r="C146" s="48" t="s">
        <v>440</v>
      </c>
      <c r="D146" s="48" t="s">
        <v>441</v>
      </c>
      <c r="E146" s="47"/>
      <c r="F146" s="49"/>
      <c r="G146" s="48" t="s">
        <v>120</v>
      </c>
      <c r="H146" s="47">
        <v>3.8000000000000002E-4</v>
      </c>
      <c r="I146" s="47" t="s">
        <v>45</v>
      </c>
      <c r="J146" s="47" t="s">
        <v>120</v>
      </c>
      <c r="K146" s="47">
        <v>3.8000000000000002E-4</v>
      </c>
      <c r="L146" s="47" t="s">
        <v>45</v>
      </c>
      <c r="M146" s="50">
        <f t="shared" si="21"/>
        <v>0</v>
      </c>
      <c r="N146" s="47" t="str">
        <f t="shared" si="29"/>
        <v>No Change</v>
      </c>
      <c r="O146" s="47" t="s">
        <v>126</v>
      </c>
      <c r="P146" s="47" t="s">
        <v>126</v>
      </c>
      <c r="Q146" s="53" t="s">
        <v>126</v>
      </c>
      <c r="R146" s="47" t="s">
        <v>126</v>
      </c>
      <c r="S146" s="47" t="s">
        <v>126</v>
      </c>
      <c r="T146" s="50" t="str">
        <f t="shared" si="22"/>
        <v>--</v>
      </c>
      <c r="U146" s="47" t="str">
        <f t="shared" si="20"/>
        <v>No TRV</v>
      </c>
      <c r="V146" s="47" t="s">
        <v>126</v>
      </c>
      <c r="W146" s="47" t="s">
        <v>126</v>
      </c>
      <c r="X146" s="53" t="s">
        <v>126</v>
      </c>
      <c r="Y146" s="47" t="s">
        <v>126</v>
      </c>
      <c r="Z146" s="47" t="s">
        <v>126</v>
      </c>
      <c r="AA146" s="50" t="str">
        <f t="shared" si="23"/>
        <v>--</v>
      </c>
      <c r="AB146" s="47" t="str">
        <f t="shared" si="24"/>
        <v>No TRV</v>
      </c>
      <c r="AC146" s="51" t="str">
        <f t="shared" si="25"/>
        <v>No</v>
      </c>
      <c r="AD146" s="47" t="str">
        <f t="shared" si="26"/>
        <v>New or No Change</v>
      </c>
      <c r="AE146" s="47" t="str">
        <f t="shared" si="27"/>
        <v>No New</v>
      </c>
      <c r="AF146" s="47" t="str">
        <f t="shared" si="28"/>
        <v>Yes</v>
      </c>
      <c r="AG146" s="52">
        <v>45672</v>
      </c>
    </row>
    <row r="147" spans="1:33" x14ac:dyDescent="0.2">
      <c r="A147" s="47">
        <v>266</v>
      </c>
      <c r="B147" s="47" t="s">
        <v>442</v>
      </c>
      <c r="C147" s="47" t="s">
        <v>443</v>
      </c>
      <c r="D147" s="47" t="s">
        <v>444</v>
      </c>
      <c r="E147" s="47"/>
      <c r="F147" s="49"/>
      <c r="G147" s="47" t="s">
        <v>120</v>
      </c>
      <c r="H147" s="47" t="s">
        <v>126</v>
      </c>
      <c r="I147" s="47" t="s">
        <v>126</v>
      </c>
      <c r="J147" s="53" t="s">
        <v>126</v>
      </c>
      <c r="K147" s="47" t="s">
        <v>126</v>
      </c>
      <c r="L147" s="47" t="s">
        <v>126</v>
      </c>
      <c r="M147" s="50" t="str">
        <f t="shared" si="21"/>
        <v>--</v>
      </c>
      <c r="N147" s="47" t="str">
        <f t="shared" si="29"/>
        <v>No TRV</v>
      </c>
      <c r="O147" s="47">
        <v>400</v>
      </c>
      <c r="P147" s="47" t="s">
        <v>47</v>
      </c>
      <c r="Q147" s="47" t="s">
        <v>120</v>
      </c>
      <c r="R147" s="47" t="s">
        <v>126</v>
      </c>
      <c r="S147" s="47" t="s">
        <v>126</v>
      </c>
      <c r="T147" s="50" t="e">
        <f t="shared" si="22"/>
        <v>#VALUE!</v>
      </c>
      <c r="U147" s="47" t="str">
        <f t="shared" si="20"/>
        <v>New TRV</v>
      </c>
      <c r="V147" s="47">
        <v>1400</v>
      </c>
      <c r="W147" s="47" t="s">
        <v>38</v>
      </c>
      <c r="X147" s="47" t="s">
        <v>120</v>
      </c>
      <c r="Y147" s="47" t="s">
        <v>126</v>
      </c>
      <c r="Z147" s="47" t="s">
        <v>126</v>
      </c>
      <c r="AA147" s="50" t="e">
        <f t="shared" si="23"/>
        <v>#VALUE!</v>
      </c>
      <c r="AB147" s="47" t="str">
        <f t="shared" si="24"/>
        <v>New TRV</v>
      </c>
      <c r="AC147" s="51" t="str">
        <f t="shared" si="25"/>
        <v>Yes</v>
      </c>
      <c r="AD147" s="47" t="str">
        <f t="shared" si="26"/>
        <v>New or No Change</v>
      </c>
      <c r="AE147" s="47" t="str">
        <f t="shared" si="27"/>
        <v>A new</v>
      </c>
      <c r="AF147" s="47" t="str">
        <f t="shared" si="28"/>
        <v>No</v>
      </c>
      <c r="AG147" s="52">
        <v>45672</v>
      </c>
    </row>
    <row r="148" spans="1:33" x14ac:dyDescent="0.2">
      <c r="A148" s="47">
        <v>267</v>
      </c>
      <c r="B148" s="48">
        <v>280</v>
      </c>
      <c r="C148" s="48" t="s">
        <v>445</v>
      </c>
      <c r="D148" s="48" t="s">
        <v>446</v>
      </c>
      <c r="E148" s="47" t="s">
        <v>248</v>
      </c>
      <c r="F148" s="49"/>
      <c r="G148" s="48" t="s">
        <v>120</v>
      </c>
      <c r="H148" s="47">
        <v>2E-3</v>
      </c>
      <c r="I148" s="47" t="s">
        <v>49</v>
      </c>
      <c r="J148" s="47" t="s">
        <v>121</v>
      </c>
      <c r="K148" s="47">
        <v>2E-3</v>
      </c>
      <c r="L148" s="47" t="s">
        <v>49</v>
      </c>
      <c r="M148" s="50">
        <f t="shared" si="21"/>
        <v>0</v>
      </c>
      <c r="N148" s="47" t="str">
        <f t="shared" si="29"/>
        <v>No Change</v>
      </c>
      <c r="O148" s="47" t="s">
        <v>126</v>
      </c>
      <c r="P148" s="47" t="s">
        <v>126</v>
      </c>
      <c r="Q148" s="53" t="s">
        <v>126</v>
      </c>
      <c r="R148" s="47" t="s">
        <v>126</v>
      </c>
      <c r="S148" s="47" t="s">
        <v>126</v>
      </c>
      <c r="T148" s="50" t="str">
        <f t="shared" si="22"/>
        <v>--</v>
      </c>
      <c r="U148" s="47" t="str">
        <f t="shared" si="20"/>
        <v>No TRV</v>
      </c>
      <c r="V148" s="47" t="s">
        <v>126</v>
      </c>
      <c r="W148" s="47" t="s">
        <v>126</v>
      </c>
      <c r="X148" s="53" t="s">
        <v>126</v>
      </c>
      <c r="Y148" s="47" t="s">
        <v>126</v>
      </c>
      <c r="Z148" s="47" t="s">
        <v>126</v>
      </c>
      <c r="AA148" s="50" t="str">
        <f t="shared" si="23"/>
        <v>--</v>
      </c>
      <c r="AB148" s="47" t="str">
        <f t="shared" si="24"/>
        <v>No TRV</v>
      </c>
      <c r="AC148" s="51" t="str">
        <f t="shared" si="25"/>
        <v>No</v>
      </c>
      <c r="AD148" s="47" t="str">
        <f t="shared" si="26"/>
        <v>New or No Change</v>
      </c>
      <c r="AE148" s="47" t="str">
        <f t="shared" si="27"/>
        <v>No New</v>
      </c>
      <c r="AF148" s="47" t="str">
        <f t="shared" si="28"/>
        <v>Yes</v>
      </c>
      <c r="AG148" s="52">
        <v>45672</v>
      </c>
    </row>
    <row r="149" spans="1:33" x14ac:dyDescent="0.2">
      <c r="A149" s="47">
        <v>268</v>
      </c>
      <c r="B149" s="48">
        <v>281</v>
      </c>
      <c r="C149" s="48" t="s">
        <v>447</v>
      </c>
      <c r="D149" s="48" t="s">
        <v>448</v>
      </c>
      <c r="E149" s="47"/>
      <c r="F149" s="49"/>
      <c r="G149" s="48" t="s">
        <v>120</v>
      </c>
      <c r="H149" s="47">
        <v>4.4999999999999998E-2</v>
      </c>
      <c r="I149" s="47" t="s">
        <v>45</v>
      </c>
      <c r="J149" s="47" t="s">
        <v>120</v>
      </c>
      <c r="K149" s="47">
        <v>4.4999999999999998E-2</v>
      </c>
      <c r="L149" s="47" t="s">
        <v>45</v>
      </c>
      <c r="M149" s="50">
        <f t="shared" si="21"/>
        <v>0</v>
      </c>
      <c r="N149" s="47" t="str">
        <f t="shared" si="29"/>
        <v>No Change</v>
      </c>
      <c r="O149" s="47" t="s">
        <v>126</v>
      </c>
      <c r="P149" s="47" t="s">
        <v>126</v>
      </c>
      <c r="Q149" s="53" t="s">
        <v>126</v>
      </c>
      <c r="R149" s="47" t="s">
        <v>126</v>
      </c>
      <c r="S149" s="47" t="s">
        <v>126</v>
      </c>
      <c r="T149" s="50" t="str">
        <f t="shared" si="22"/>
        <v>--</v>
      </c>
      <c r="U149" s="47" t="str">
        <f t="shared" si="20"/>
        <v>No TRV</v>
      </c>
      <c r="V149" s="47" t="s">
        <v>126</v>
      </c>
      <c r="W149" s="47" t="s">
        <v>126</v>
      </c>
      <c r="X149" s="53" t="s">
        <v>126</v>
      </c>
      <c r="Y149" s="47" t="s">
        <v>126</v>
      </c>
      <c r="Z149" s="47" t="s">
        <v>126</v>
      </c>
      <c r="AA149" s="50" t="str">
        <f t="shared" si="23"/>
        <v>--</v>
      </c>
      <c r="AB149" s="47" t="str">
        <f t="shared" si="24"/>
        <v>No TRV</v>
      </c>
      <c r="AC149" s="51" t="str">
        <f t="shared" si="25"/>
        <v>No</v>
      </c>
      <c r="AD149" s="47" t="str">
        <f t="shared" si="26"/>
        <v>New or No Change</v>
      </c>
      <c r="AE149" s="47" t="str">
        <f t="shared" si="27"/>
        <v>No New</v>
      </c>
      <c r="AF149" s="47" t="str">
        <f t="shared" si="28"/>
        <v>Yes</v>
      </c>
      <c r="AG149" s="52">
        <v>45672</v>
      </c>
    </row>
    <row r="150" spans="1:33" x14ac:dyDescent="0.2">
      <c r="A150" s="47">
        <v>269</v>
      </c>
      <c r="B150" s="48">
        <v>282</v>
      </c>
      <c r="C150" s="48" t="s">
        <v>449</v>
      </c>
      <c r="D150" s="48" t="s">
        <v>450</v>
      </c>
      <c r="E150" s="47" t="s">
        <v>451</v>
      </c>
      <c r="F150" s="49">
        <v>12</v>
      </c>
      <c r="G150" s="48" t="s">
        <v>120</v>
      </c>
      <c r="H150" s="47">
        <v>9.1E-4</v>
      </c>
      <c r="I150" s="47" t="s">
        <v>49</v>
      </c>
      <c r="J150" s="47" t="s">
        <v>121</v>
      </c>
      <c r="K150" s="47">
        <v>9.1E-4</v>
      </c>
      <c r="L150" s="47" t="s">
        <v>49</v>
      </c>
      <c r="M150" s="50">
        <f t="shared" si="21"/>
        <v>0</v>
      </c>
      <c r="N150" s="47" t="str">
        <f t="shared" si="29"/>
        <v>No Change</v>
      </c>
      <c r="O150" s="47" t="s">
        <v>126</v>
      </c>
      <c r="P150" s="47" t="s">
        <v>126</v>
      </c>
      <c r="Q150" s="53" t="s">
        <v>126</v>
      </c>
      <c r="R150" s="47" t="s">
        <v>126</v>
      </c>
      <c r="S150" s="47" t="s">
        <v>126</v>
      </c>
      <c r="T150" s="50" t="str">
        <f t="shared" si="22"/>
        <v>--</v>
      </c>
      <c r="U150" s="47" t="str">
        <f t="shared" si="20"/>
        <v>No TRV</v>
      </c>
      <c r="V150" s="47" t="s">
        <v>126</v>
      </c>
      <c r="W150" s="47" t="s">
        <v>126</v>
      </c>
      <c r="X150" s="53" t="s">
        <v>126</v>
      </c>
      <c r="Y150" s="47" t="s">
        <v>126</v>
      </c>
      <c r="Z150" s="47" t="s">
        <v>126</v>
      </c>
      <c r="AA150" s="50" t="str">
        <f t="shared" si="23"/>
        <v>--</v>
      </c>
      <c r="AB150" s="47" t="str">
        <f t="shared" si="24"/>
        <v>No TRV</v>
      </c>
      <c r="AC150" s="51" t="str">
        <f t="shared" si="25"/>
        <v>No</v>
      </c>
      <c r="AD150" s="47" t="str">
        <f t="shared" si="26"/>
        <v>New or No Change</v>
      </c>
      <c r="AE150" s="47" t="str">
        <f t="shared" si="27"/>
        <v>No New</v>
      </c>
      <c r="AF150" s="47" t="str">
        <f t="shared" si="28"/>
        <v>Yes</v>
      </c>
      <c r="AG150" s="52">
        <v>45672</v>
      </c>
    </row>
    <row r="151" spans="1:33" x14ac:dyDescent="0.2">
      <c r="A151" s="47">
        <v>270</v>
      </c>
      <c r="B151" s="48">
        <v>283</v>
      </c>
      <c r="C151" s="48" t="s">
        <v>452</v>
      </c>
      <c r="D151" s="48" t="s">
        <v>453</v>
      </c>
      <c r="E151" s="47" t="s">
        <v>451</v>
      </c>
      <c r="F151" s="49">
        <v>12</v>
      </c>
      <c r="G151" s="48" t="s">
        <v>120</v>
      </c>
      <c r="H151" s="47">
        <v>9.1E-4</v>
      </c>
      <c r="I151" s="47" t="s">
        <v>49</v>
      </c>
      <c r="J151" s="47" t="s">
        <v>121</v>
      </c>
      <c r="K151" s="47">
        <v>9.1E-4</v>
      </c>
      <c r="L151" s="47" t="s">
        <v>49</v>
      </c>
      <c r="M151" s="50">
        <f t="shared" si="21"/>
        <v>0</v>
      </c>
      <c r="N151" s="47" t="str">
        <f t="shared" si="29"/>
        <v>No Change</v>
      </c>
      <c r="O151" s="47" t="s">
        <v>126</v>
      </c>
      <c r="P151" s="47" t="s">
        <v>126</v>
      </c>
      <c r="Q151" s="53" t="s">
        <v>126</v>
      </c>
      <c r="R151" s="47" t="s">
        <v>126</v>
      </c>
      <c r="S151" s="47" t="s">
        <v>126</v>
      </c>
      <c r="T151" s="50" t="str">
        <f t="shared" si="22"/>
        <v>--</v>
      </c>
      <c r="U151" s="47" t="str">
        <f t="shared" si="20"/>
        <v>No TRV</v>
      </c>
      <c r="V151" s="47" t="s">
        <v>126</v>
      </c>
      <c r="W151" s="47" t="s">
        <v>126</v>
      </c>
      <c r="X151" s="53" t="s">
        <v>126</v>
      </c>
      <c r="Y151" s="47" t="s">
        <v>126</v>
      </c>
      <c r="Z151" s="47" t="s">
        <v>126</v>
      </c>
      <c r="AA151" s="50" t="str">
        <f t="shared" si="23"/>
        <v>--</v>
      </c>
      <c r="AB151" s="47" t="str">
        <f t="shared" si="24"/>
        <v>No TRV</v>
      </c>
      <c r="AC151" s="51" t="str">
        <f t="shared" si="25"/>
        <v>No</v>
      </c>
      <c r="AD151" s="47" t="str">
        <f t="shared" si="26"/>
        <v>New or No Change</v>
      </c>
      <c r="AE151" s="47" t="str">
        <f t="shared" si="27"/>
        <v>No New</v>
      </c>
      <c r="AF151" s="47" t="str">
        <f t="shared" si="28"/>
        <v>Yes</v>
      </c>
      <c r="AG151" s="52">
        <v>45672</v>
      </c>
    </row>
    <row r="152" spans="1:33" x14ac:dyDescent="0.2">
      <c r="A152" s="47">
        <v>271</v>
      </c>
      <c r="B152" s="48">
        <v>284</v>
      </c>
      <c r="C152" s="48" t="s">
        <v>454</v>
      </c>
      <c r="D152" s="48" t="s">
        <v>455</v>
      </c>
      <c r="E152" s="47" t="s">
        <v>451</v>
      </c>
      <c r="F152" s="49">
        <v>12</v>
      </c>
      <c r="G152" s="48" t="s">
        <v>120</v>
      </c>
      <c r="H152" s="47">
        <v>9.1E-4</v>
      </c>
      <c r="I152" s="47" t="s">
        <v>49</v>
      </c>
      <c r="J152" s="47" t="s">
        <v>121</v>
      </c>
      <c r="K152" s="47">
        <v>9.1E-4</v>
      </c>
      <c r="L152" s="47" t="s">
        <v>49</v>
      </c>
      <c r="M152" s="50">
        <f t="shared" si="21"/>
        <v>0</v>
      </c>
      <c r="N152" s="47" t="str">
        <f t="shared" si="29"/>
        <v>No Change</v>
      </c>
      <c r="O152" s="47" t="s">
        <v>126</v>
      </c>
      <c r="P152" s="47" t="s">
        <v>126</v>
      </c>
      <c r="Q152" s="53" t="s">
        <v>126</v>
      </c>
      <c r="R152" s="47" t="s">
        <v>126</v>
      </c>
      <c r="S152" s="47" t="s">
        <v>126</v>
      </c>
      <c r="T152" s="50" t="str">
        <f t="shared" si="22"/>
        <v>--</v>
      </c>
      <c r="U152" s="47" t="str">
        <f t="shared" si="20"/>
        <v>No TRV</v>
      </c>
      <c r="V152" s="47" t="s">
        <v>126</v>
      </c>
      <c r="W152" s="47" t="s">
        <v>126</v>
      </c>
      <c r="X152" s="53" t="s">
        <v>126</v>
      </c>
      <c r="Y152" s="47" t="s">
        <v>126</v>
      </c>
      <c r="Z152" s="47" t="s">
        <v>126</v>
      </c>
      <c r="AA152" s="50" t="str">
        <f t="shared" si="23"/>
        <v>--</v>
      </c>
      <c r="AB152" s="47" t="str">
        <f t="shared" si="24"/>
        <v>No TRV</v>
      </c>
      <c r="AC152" s="51" t="str">
        <f t="shared" si="25"/>
        <v>No</v>
      </c>
      <c r="AD152" s="47" t="str">
        <f t="shared" si="26"/>
        <v>New or No Change</v>
      </c>
      <c r="AE152" s="47" t="str">
        <f t="shared" si="27"/>
        <v>No New</v>
      </c>
      <c r="AF152" s="47" t="str">
        <f t="shared" si="28"/>
        <v>Yes</v>
      </c>
      <c r="AG152" s="52">
        <v>45672</v>
      </c>
    </row>
    <row r="153" spans="1:33" x14ac:dyDescent="0.2">
      <c r="A153" s="47">
        <v>272</v>
      </c>
      <c r="B153" s="48">
        <v>285</v>
      </c>
      <c r="C153" s="48" t="s">
        <v>456</v>
      </c>
      <c r="D153" s="48" t="s">
        <v>457</v>
      </c>
      <c r="E153" s="47" t="s">
        <v>451</v>
      </c>
      <c r="F153" s="49">
        <v>12</v>
      </c>
      <c r="G153" s="48" t="s">
        <v>120</v>
      </c>
      <c r="H153" s="47">
        <v>3.2000000000000002E-3</v>
      </c>
      <c r="I153" s="47" t="s">
        <v>49</v>
      </c>
      <c r="J153" s="47" t="s">
        <v>120</v>
      </c>
      <c r="K153" s="47">
        <v>3.2000000000000002E-3</v>
      </c>
      <c r="L153" s="47" t="s">
        <v>49</v>
      </c>
      <c r="M153" s="50">
        <f t="shared" si="21"/>
        <v>0</v>
      </c>
      <c r="N153" s="47" t="str">
        <f t="shared" si="29"/>
        <v>No Change</v>
      </c>
      <c r="O153" s="47" t="s">
        <v>126</v>
      </c>
      <c r="P153" s="47" t="s">
        <v>126</v>
      </c>
      <c r="Q153" s="53" t="s">
        <v>126</v>
      </c>
      <c r="R153" s="47" t="s">
        <v>126</v>
      </c>
      <c r="S153" s="47" t="s">
        <v>126</v>
      </c>
      <c r="T153" s="50" t="str">
        <f t="shared" si="22"/>
        <v>--</v>
      </c>
      <c r="U153" s="47" t="str">
        <f t="shared" si="20"/>
        <v>No TRV</v>
      </c>
      <c r="V153" s="47" t="s">
        <v>126</v>
      </c>
      <c r="W153" s="47" t="s">
        <v>126</v>
      </c>
      <c r="X153" s="53" t="s">
        <v>126</v>
      </c>
      <c r="Y153" s="47" t="s">
        <v>126</v>
      </c>
      <c r="Z153" s="47" t="s">
        <v>126</v>
      </c>
      <c r="AA153" s="50" t="str">
        <f t="shared" si="23"/>
        <v>--</v>
      </c>
      <c r="AB153" s="47" t="str">
        <f t="shared" si="24"/>
        <v>No TRV</v>
      </c>
      <c r="AC153" s="51" t="str">
        <f t="shared" si="25"/>
        <v>No</v>
      </c>
      <c r="AD153" s="47" t="str">
        <f t="shared" si="26"/>
        <v>New or No Change</v>
      </c>
      <c r="AE153" s="47" t="str">
        <f t="shared" si="27"/>
        <v>No New</v>
      </c>
      <c r="AF153" s="47" t="str">
        <f t="shared" si="28"/>
        <v>Yes</v>
      </c>
      <c r="AG153" s="52">
        <v>45672</v>
      </c>
    </row>
    <row r="154" spans="1:33" x14ac:dyDescent="0.2">
      <c r="A154" s="47">
        <v>273</v>
      </c>
      <c r="B154" s="48">
        <v>286</v>
      </c>
      <c r="C154" s="48" t="s">
        <v>458</v>
      </c>
      <c r="D154" s="48" t="s">
        <v>459</v>
      </c>
      <c r="E154" s="47"/>
      <c r="F154" s="49"/>
      <c r="G154" s="48" t="s">
        <v>120</v>
      </c>
      <c r="H154" s="47" t="s">
        <v>126</v>
      </c>
      <c r="I154" s="47" t="s">
        <v>126</v>
      </c>
      <c r="J154" s="53" t="s">
        <v>126</v>
      </c>
      <c r="K154" s="47" t="s">
        <v>126</v>
      </c>
      <c r="L154" s="47" t="s">
        <v>126</v>
      </c>
      <c r="M154" s="50" t="str">
        <f t="shared" si="21"/>
        <v>--</v>
      </c>
      <c r="N154" s="47" t="str">
        <f t="shared" si="29"/>
        <v>No TRV</v>
      </c>
      <c r="O154" s="47">
        <v>0.2</v>
      </c>
      <c r="P154" s="47" t="s">
        <v>45</v>
      </c>
      <c r="Q154" s="47" t="s">
        <v>121</v>
      </c>
      <c r="R154" s="47">
        <v>0.2</v>
      </c>
      <c r="S154" s="47" t="s">
        <v>45</v>
      </c>
      <c r="T154" s="50">
        <f t="shared" si="22"/>
        <v>0</v>
      </c>
      <c r="U154" s="47" t="str">
        <f t="shared" si="20"/>
        <v>No Change</v>
      </c>
      <c r="V154" s="47">
        <v>110</v>
      </c>
      <c r="W154" s="47" t="s">
        <v>31</v>
      </c>
      <c r="X154" s="47" t="s">
        <v>120</v>
      </c>
      <c r="Y154" s="47">
        <v>110</v>
      </c>
      <c r="Z154" s="47" t="s">
        <v>190</v>
      </c>
      <c r="AA154" s="50">
        <f t="shared" si="23"/>
        <v>0</v>
      </c>
      <c r="AB154" s="47" t="str">
        <f t="shared" si="24"/>
        <v>No Change</v>
      </c>
      <c r="AC154" s="51" t="str">
        <f t="shared" si="25"/>
        <v>No</v>
      </c>
      <c r="AD154" s="47" t="str">
        <f t="shared" si="26"/>
        <v>New or No Change</v>
      </c>
      <c r="AE154" s="47" t="str">
        <f t="shared" si="27"/>
        <v>No New</v>
      </c>
      <c r="AF154" s="47" t="str">
        <f t="shared" si="28"/>
        <v>Yes</v>
      </c>
      <c r="AG154" s="52">
        <v>45672</v>
      </c>
    </row>
    <row r="155" spans="1:33" x14ac:dyDescent="0.2">
      <c r="A155" s="47">
        <v>274</v>
      </c>
      <c r="B155" s="48">
        <v>287</v>
      </c>
      <c r="C155" s="48" t="s">
        <v>460</v>
      </c>
      <c r="D155" s="48" t="s">
        <v>461</v>
      </c>
      <c r="E155" s="47"/>
      <c r="F155" s="49"/>
      <c r="G155" s="48" t="s">
        <v>120</v>
      </c>
      <c r="H155" s="47">
        <v>9.0999999999999998E-2</v>
      </c>
      <c r="I155" s="47" t="s">
        <v>49</v>
      </c>
      <c r="J155" s="47" t="s">
        <v>120</v>
      </c>
      <c r="K155" s="47" t="s">
        <v>126</v>
      </c>
      <c r="L155" s="47" t="s">
        <v>126</v>
      </c>
      <c r="M155" s="50" t="e">
        <f t="shared" si="21"/>
        <v>#VALUE!</v>
      </c>
      <c r="N155" s="47" t="str">
        <f t="shared" si="29"/>
        <v>New TRV</v>
      </c>
      <c r="O155" s="47">
        <v>30</v>
      </c>
      <c r="P155" s="47" t="s">
        <v>45</v>
      </c>
      <c r="Q155" s="47" t="s">
        <v>120</v>
      </c>
      <c r="R155" s="47">
        <v>30</v>
      </c>
      <c r="S155" s="47" t="s">
        <v>45</v>
      </c>
      <c r="T155" s="50">
        <f t="shared" si="22"/>
        <v>0</v>
      </c>
      <c r="U155" s="47" t="str">
        <f t="shared" si="20"/>
        <v>No Change</v>
      </c>
      <c r="V155" s="47">
        <v>58000</v>
      </c>
      <c r="W155" s="47" t="s">
        <v>31</v>
      </c>
      <c r="X155" s="47" t="s">
        <v>120</v>
      </c>
      <c r="Y155" s="47">
        <v>58000</v>
      </c>
      <c r="Z155" s="47" t="s">
        <v>31</v>
      </c>
      <c r="AA155" s="50">
        <f t="shared" si="23"/>
        <v>0</v>
      </c>
      <c r="AB155" s="47" t="str">
        <f t="shared" si="24"/>
        <v>No Change</v>
      </c>
      <c r="AC155" s="51" t="str">
        <f t="shared" si="25"/>
        <v>No</v>
      </c>
      <c r="AD155" s="47" t="str">
        <f t="shared" si="26"/>
        <v>New or No Change</v>
      </c>
      <c r="AE155" s="47" t="str">
        <f t="shared" si="27"/>
        <v>A new</v>
      </c>
      <c r="AF155" s="47" t="str">
        <f t="shared" si="28"/>
        <v>Yes</v>
      </c>
      <c r="AG155" s="52">
        <v>45672</v>
      </c>
    </row>
    <row r="156" spans="1:33" x14ac:dyDescent="0.2">
      <c r="A156" s="47">
        <v>276</v>
      </c>
      <c r="B156" s="48">
        <v>289</v>
      </c>
      <c r="C156" s="48" t="s">
        <v>464</v>
      </c>
      <c r="D156" s="48" t="s">
        <v>465</v>
      </c>
      <c r="E156" s="47"/>
      <c r="F156" s="49"/>
      <c r="G156" s="48" t="s">
        <v>120</v>
      </c>
      <c r="H156" s="47">
        <v>5</v>
      </c>
      <c r="I156" s="47" t="s">
        <v>47</v>
      </c>
      <c r="J156" s="47" t="s">
        <v>120</v>
      </c>
      <c r="K156" s="47" t="s">
        <v>126</v>
      </c>
      <c r="L156" s="47" t="s">
        <v>126</v>
      </c>
      <c r="M156" s="50" t="e">
        <f t="shared" si="21"/>
        <v>#VALUE!</v>
      </c>
      <c r="N156" s="47" t="str">
        <f t="shared" si="29"/>
        <v>New TRV</v>
      </c>
      <c r="O156" s="47">
        <v>700</v>
      </c>
      <c r="P156" s="47" t="s">
        <v>45</v>
      </c>
      <c r="Q156" s="47" t="s">
        <v>121</v>
      </c>
      <c r="R156" s="47">
        <v>700</v>
      </c>
      <c r="S156" s="47" t="s">
        <v>122</v>
      </c>
      <c r="T156" s="50">
        <f t="shared" si="22"/>
        <v>0</v>
      </c>
      <c r="U156" s="47" t="str">
        <f t="shared" si="20"/>
        <v>No Change</v>
      </c>
      <c r="V156" s="47">
        <v>21000</v>
      </c>
      <c r="W156" s="47" t="s">
        <v>31</v>
      </c>
      <c r="X156" s="47" t="s">
        <v>120</v>
      </c>
      <c r="Y156" s="47" t="s">
        <v>126</v>
      </c>
      <c r="Z156" s="47" t="s">
        <v>126</v>
      </c>
      <c r="AA156" s="50" t="e">
        <f t="shared" si="23"/>
        <v>#VALUE!</v>
      </c>
      <c r="AB156" s="47" t="str">
        <f t="shared" si="24"/>
        <v>New TRV</v>
      </c>
      <c r="AC156" s="51" t="str">
        <f t="shared" si="25"/>
        <v>No</v>
      </c>
      <c r="AD156" s="47" t="str">
        <f t="shared" si="26"/>
        <v>New or No Change</v>
      </c>
      <c r="AE156" s="47" t="str">
        <f t="shared" si="27"/>
        <v>A new</v>
      </c>
      <c r="AF156" s="47" t="str">
        <f t="shared" si="28"/>
        <v>Yes</v>
      </c>
      <c r="AG156" s="52">
        <v>45672</v>
      </c>
    </row>
    <row r="157" spans="1:33" x14ac:dyDescent="0.2">
      <c r="A157" s="47">
        <v>277</v>
      </c>
      <c r="B157" s="48">
        <v>290</v>
      </c>
      <c r="C157" s="48" t="s">
        <v>466</v>
      </c>
      <c r="D157" s="48" t="s">
        <v>467</v>
      </c>
      <c r="E157" s="47"/>
      <c r="F157" s="49"/>
      <c r="G157" s="48" t="s">
        <v>121</v>
      </c>
      <c r="H157" s="47">
        <v>2.0000000000000001E-4</v>
      </c>
      <c r="I157" s="47" t="s">
        <v>49</v>
      </c>
      <c r="J157" s="47" t="s">
        <v>121</v>
      </c>
      <c r="K157" s="47">
        <v>2.0000000000000001E-4</v>
      </c>
      <c r="L157" s="47" t="s">
        <v>49</v>
      </c>
      <c r="M157" s="50">
        <f t="shared" si="21"/>
        <v>0</v>
      </c>
      <c r="N157" s="47" t="str">
        <f t="shared" si="29"/>
        <v>No Change</v>
      </c>
      <c r="O157" s="47">
        <v>0.03</v>
      </c>
      <c r="P157" s="47" t="s">
        <v>47</v>
      </c>
      <c r="Q157" s="47" t="s">
        <v>121</v>
      </c>
      <c r="R157" s="47">
        <v>0.03</v>
      </c>
      <c r="S157" s="47" t="s">
        <v>47</v>
      </c>
      <c r="T157" s="50">
        <f t="shared" si="22"/>
        <v>0</v>
      </c>
      <c r="U157" s="47" t="str">
        <f t="shared" si="20"/>
        <v>No Change</v>
      </c>
      <c r="V157" s="47">
        <v>5.2</v>
      </c>
      <c r="W157" s="47" t="s">
        <v>38</v>
      </c>
      <c r="X157" s="47" t="s">
        <v>121</v>
      </c>
      <c r="Y157" s="47">
        <v>5.2</v>
      </c>
      <c r="Z157" s="47" t="s">
        <v>190</v>
      </c>
      <c r="AA157" s="50">
        <f t="shared" si="23"/>
        <v>0</v>
      </c>
      <c r="AB157" s="47" t="str">
        <f t="shared" si="24"/>
        <v>No Change</v>
      </c>
      <c r="AC157" s="51" t="str">
        <f t="shared" si="25"/>
        <v>Yes</v>
      </c>
      <c r="AD157" s="47" t="str">
        <f t="shared" si="26"/>
        <v>New or No Change</v>
      </c>
      <c r="AE157" s="47" t="str">
        <f t="shared" si="27"/>
        <v>No New</v>
      </c>
      <c r="AF157" s="47" t="str">
        <f t="shared" si="28"/>
        <v>Yes</v>
      </c>
      <c r="AG157" s="52">
        <v>45672</v>
      </c>
    </row>
    <row r="158" spans="1:33" x14ac:dyDescent="0.2">
      <c r="A158" s="47">
        <v>280</v>
      </c>
      <c r="B158" s="48">
        <v>292</v>
      </c>
      <c r="C158" s="48" t="s">
        <v>468</v>
      </c>
      <c r="D158" s="48" t="s">
        <v>469</v>
      </c>
      <c r="E158" s="47"/>
      <c r="F158" s="49"/>
      <c r="G158" s="48" t="s">
        <v>120</v>
      </c>
      <c r="H158" s="47" t="s">
        <v>126</v>
      </c>
      <c r="I158" s="47" t="s">
        <v>126</v>
      </c>
      <c r="J158" s="53" t="s">
        <v>126</v>
      </c>
      <c r="K158" s="47" t="s">
        <v>126</v>
      </c>
      <c r="L158" s="47" t="s">
        <v>126</v>
      </c>
      <c r="M158" s="50" t="str">
        <f t="shared" si="21"/>
        <v>--</v>
      </c>
      <c r="N158" s="47" t="str">
        <f t="shared" si="29"/>
        <v>No TRV</v>
      </c>
      <c r="O158" s="47">
        <v>9</v>
      </c>
      <c r="P158" s="47" t="s">
        <v>49</v>
      </c>
      <c r="Q158" s="47" t="s">
        <v>121</v>
      </c>
      <c r="R158" s="47">
        <v>20</v>
      </c>
      <c r="S158" s="47" t="s">
        <v>122</v>
      </c>
      <c r="T158" s="50">
        <f t="shared" si="22"/>
        <v>-0.55000000000000004</v>
      </c>
      <c r="U158" s="47" t="str">
        <f t="shared" si="20"/>
        <v>Yes (-55%)</v>
      </c>
      <c r="V158" s="47">
        <v>88</v>
      </c>
      <c r="W158" s="47" t="s">
        <v>38</v>
      </c>
      <c r="X158" s="47" t="s">
        <v>121</v>
      </c>
      <c r="Y158" s="47">
        <v>2100</v>
      </c>
      <c r="Z158" s="47" t="s">
        <v>49</v>
      </c>
      <c r="AA158" s="50">
        <f t="shared" si="23"/>
        <v>-0.95809523809523811</v>
      </c>
      <c r="AB158" s="47" t="str">
        <f t="shared" si="24"/>
        <v>Yes (-96%)</v>
      </c>
      <c r="AC158" s="51" t="str">
        <f t="shared" si="25"/>
        <v>Yes</v>
      </c>
      <c r="AD158" s="47" t="str">
        <f t="shared" si="26"/>
        <v>Change</v>
      </c>
      <c r="AE158" s="47" t="str">
        <f t="shared" si="27"/>
        <v>No New</v>
      </c>
      <c r="AF158" s="47" t="str">
        <f t="shared" si="28"/>
        <v>Yes</v>
      </c>
      <c r="AG158" s="52">
        <v>45672</v>
      </c>
    </row>
    <row r="159" spans="1:33" x14ac:dyDescent="0.2">
      <c r="A159" s="47">
        <v>283</v>
      </c>
      <c r="B159" s="48">
        <v>293</v>
      </c>
      <c r="C159" s="55" t="s">
        <v>470</v>
      </c>
      <c r="D159" s="48" t="s">
        <v>471</v>
      </c>
      <c r="E159" s="47"/>
      <c r="F159" s="49"/>
      <c r="G159" s="48" t="s">
        <v>120</v>
      </c>
      <c r="H159" s="47" t="s">
        <v>126</v>
      </c>
      <c r="I159" s="47" t="s">
        <v>126</v>
      </c>
      <c r="J159" s="53" t="s">
        <v>126</v>
      </c>
      <c r="K159" s="47" t="s">
        <v>126</v>
      </c>
      <c r="L159" s="47" t="s">
        <v>126</v>
      </c>
      <c r="M159" s="50" t="str">
        <f t="shared" si="21"/>
        <v>--</v>
      </c>
      <c r="N159" s="47" t="str">
        <f t="shared" si="29"/>
        <v>No TRV</v>
      </c>
      <c r="O159" s="47">
        <v>2</v>
      </c>
      <c r="P159" s="47" t="s">
        <v>45</v>
      </c>
      <c r="Q159" s="47" t="s">
        <v>121</v>
      </c>
      <c r="R159" s="47">
        <v>2</v>
      </c>
      <c r="S159" s="47" t="s">
        <v>122</v>
      </c>
      <c r="T159" s="50">
        <f t="shared" si="22"/>
        <v>0</v>
      </c>
      <c r="U159" s="47" t="str">
        <f t="shared" si="20"/>
        <v>No Change</v>
      </c>
      <c r="V159" s="47">
        <v>98</v>
      </c>
      <c r="W159" s="47" t="s">
        <v>31</v>
      </c>
      <c r="X159" s="47" t="s">
        <v>121</v>
      </c>
      <c r="Y159" s="47">
        <v>98</v>
      </c>
      <c r="Z159" s="47" t="s">
        <v>129</v>
      </c>
      <c r="AA159" s="50">
        <f t="shared" si="23"/>
        <v>0</v>
      </c>
      <c r="AB159" s="47" t="str">
        <f t="shared" si="24"/>
        <v>No Change</v>
      </c>
      <c r="AC159" s="51" t="str">
        <f t="shared" si="25"/>
        <v>No</v>
      </c>
      <c r="AD159" s="47" t="str">
        <f t="shared" si="26"/>
        <v>New or No Change</v>
      </c>
      <c r="AE159" s="47" t="str">
        <f t="shared" si="27"/>
        <v>No New</v>
      </c>
      <c r="AF159" s="47" t="str">
        <f t="shared" si="28"/>
        <v>Yes</v>
      </c>
      <c r="AG159" s="52">
        <v>45672</v>
      </c>
    </row>
    <row r="160" spans="1:33" x14ac:dyDescent="0.2">
      <c r="A160" s="47">
        <v>287</v>
      </c>
      <c r="B160" s="47" t="s">
        <v>472</v>
      </c>
      <c r="C160" s="47" t="s">
        <v>473</v>
      </c>
      <c r="D160" s="47" t="s">
        <v>474</v>
      </c>
      <c r="E160" s="47"/>
      <c r="F160" s="49"/>
      <c r="G160" s="47" t="s">
        <v>120</v>
      </c>
      <c r="H160" s="47" t="s">
        <v>126</v>
      </c>
      <c r="I160" s="47" t="s">
        <v>126</v>
      </c>
      <c r="J160" s="53" t="s">
        <v>126</v>
      </c>
      <c r="K160" s="47" t="s">
        <v>126</v>
      </c>
      <c r="L160" s="47" t="s">
        <v>126</v>
      </c>
      <c r="M160" s="50" t="str">
        <f t="shared" si="21"/>
        <v>--</v>
      </c>
      <c r="N160" s="47" t="str">
        <f t="shared" si="29"/>
        <v>No TRV</v>
      </c>
      <c r="O160" s="47">
        <v>400</v>
      </c>
      <c r="P160" s="47" t="s">
        <v>47</v>
      </c>
      <c r="Q160" s="47" t="s">
        <v>120</v>
      </c>
      <c r="R160" s="47" t="s">
        <v>126</v>
      </c>
      <c r="S160" s="47" t="s">
        <v>126</v>
      </c>
      <c r="T160" s="50" t="e">
        <f t="shared" si="22"/>
        <v>#VALUE!</v>
      </c>
      <c r="U160" s="47" t="str">
        <f t="shared" si="20"/>
        <v>New TRV</v>
      </c>
      <c r="V160" s="47" t="s">
        <v>126</v>
      </c>
      <c r="W160" s="47" t="s">
        <v>126</v>
      </c>
      <c r="X160" s="53" t="s">
        <v>126</v>
      </c>
      <c r="Y160" s="47" t="s">
        <v>126</v>
      </c>
      <c r="Z160" s="47" t="s">
        <v>126</v>
      </c>
      <c r="AA160" s="50" t="str">
        <f t="shared" si="23"/>
        <v>--</v>
      </c>
      <c r="AB160" s="47" t="str">
        <f t="shared" si="24"/>
        <v>No TRV</v>
      </c>
      <c r="AC160" s="51" t="str">
        <f t="shared" si="25"/>
        <v>No</v>
      </c>
      <c r="AD160" s="47" t="str">
        <f t="shared" si="26"/>
        <v>New or No Change</v>
      </c>
      <c r="AE160" s="47" t="str">
        <f t="shared" si="27"/>
        <v>A new</v>
      </c>
      <c r="AF160" s="47" t="str">
        <f t="shared" si="28"/>
        <v>No</v>
      </c>
      <c r="AG160" s="52">
        <v>45672</v>
      </c>
    </row>
    <row r="161" spans="1:33" x14ac:dyDescent="0.2">
      <c r="A161" s="47">
        <v>289</v>
      </c>
      <c r="B161" s="48">
        <v>297</v>
      </c>
      <c r="C161" s="48" t="s">
        <v>462</v>
      </c>
      <c r="D161" s="48" t="s">
        <v>463</v>
      </c>
      <c r="E161" s="47"/>
      <c r="F161" s="49"/>
      <c r="G161" s="48" t="s">
        <v>120</v>
      </c>
      <c r="H161" s="47" t="s">
        <v>126</v>
      </c>
      <c r="I161" s="47" t="s">
        <v>126</v>
      </c>
      <c r="J161" s="53" t="s">
        <v>126</v>
      </c>
      <c r="K161" s="47" t="s">
        <v>126</v>
      </c>
      <c r="L161" s="47" t="s">
        <v>126</v>
      </c>
      <c r="M161" s="50" t="str">
        <f t="shared" si="21"/>
        <v>--</v>
      </c>
      <c r="N161" s="47" t="str">
        <f t="shared" si="29"/>
        <v>No TRV</v>
      </c>
      <c r="O161" s="47">
        <v>0.03</v>
      </c>
      <c r="P161" s="47" t="s">
        <v>49</v>
      </c>
      <c r="Q161" s="47" t="s">
        <v>121</v>
      </c>
      <c r="R161" s="47">
        <v>6.9000000000000006E-2</v>
      </c>
      <c r="S161" s="47" t="s">
        <v>31</v>
      </c>
      <c r="T161" s="50">
        <f t="shared" si="22"/>
        <v>-0.56521739130434789</v>
      </c>
      <c r="U161" s="47" t="str">
        <f t="shared" si="20"/>
        <v>Yes (-57%)</v>
      </c>
      <c r="V161" s="47">
        <v>3.5000000000000003E-2</v>
      </c>
      <c r="W161" s="47" t="s">
        <v>38</v>
      </c>
      <c r="X161" s="47" t="s">
        <v>121</v>
      </c>
      <c r="Y161" s="47">
        <v>0.21</v>
      </c>
      <c r="Z161" s="47" t="s">
        <v>190</v>
      </c>
      <c r="AA161" s="50">
        <f t="shared" si="23"/>
        <v>-0.83333333333333326</v>
      </c>
      <c r="AB161" s="47" t="str">
        <f t="shared" si="24"/>
        <v>Yes (-83%)</v>
      </c>
      <c r="AC161" s="51" t="str">
        <f t="shared" si="25"/>
        <v>Yes</v>
      </c>
      <c r="AD161" s="47" t="str">
        <f t="shared" si="26"/>
        <v>Change</v>
      </c>
      <c r="AE161" s="47" t="str">
        <f t="shared" si="27"/>
        <v>No New</v>
      </c>
      <c r="AF161" s="47" t="str">
        <f t="shared" si="28"/>
        <v>Yes</v>
      </c>
      <c r="AG161" s="52">
        <v>45672</v>
      </c>
    </row>
    <row r="162" spans="1:33" x14ac:dyDescent="0.2">
      <c r="A162" s="47">
        <v>290</v>
      </c>
      <c r="B162" s="48">
        <v>298</v>
      </c>
      <c r="C162" s="48" t="s">
        <v>525</v>
      </c>
      <c r="D162" s="48" t="s">
        <v>526</v>
      </c>
      <c r="E162" s="47"/>
      <c r="F162" s="49"/>
      <c r="G162" s="48" t="s">
        <v>120</v>
      </c>
      <c r="H162" s="47" t="s">
        <v>126</v>
      </c>
      <c r="I162" s="47" t="s">
        <v>126</v>
      </c>
      <c r="J162" s="53" t="s">
        <v>126</v>
      </c>
      <c r="K162" s="47" t="s">
        <v>126</v>
      </c>
      <c r="L162" s="47" t="s">
        <v>126</v>
      </c>
      <c r="M162" s="50" t="str">
        <f t="shared" si="21"/>
        <v>--</v>
      </c>
      <c r="N162" s="47" t="str">
        <f t="shared" si="29"/>
        <v>No TRV</v>
      </c>
      <c r="O162" s="47">
        <v>0.08</v>
      </c>
      <c r="P162" s="47" t="s">
        <v>49</v>
      </c>
      <c r="Q162" s="47" t="s">
        <v>121</v>
      </c>
      <c r="R162" s="47">
        <v>0.08</v>
      </c>
      <c r="S162" s="47" t="s">
        <v>49</v>
      </c>
      <c r="T162" s="50">
        <f t="shared" si="22"/>
        <v>0</v>
      </c>
      <c r="U162" s="47" t="str">
        <f t="shared" si="20"/>
        <v>No Change</v>
      </c>
      <c r="V162" s="47">
        <v>0.5</v>
      </c>
      <c r="W162" s="47" t="s">
        <v>38</v>
      </c>
      <c r="X162" s="47" t="s">
        <v>121</v>
      </c>
      <c r="Y162" s="47">
        <v>12</v>
      </c>
      <c r="Z162" s="47" t="s">
        <v>49</v>
      </c>
      <c r="AA162" s="50">
        <f t="shared" si="23"/>
        <v>-0.95833333333333337</v>
      </c>
      <c r="AB162" s="47" t="str">
        <f t="shared" si="24"/>
        <v>Yes (-96%)</v>
      </c>
      <c r="AC162" s="51" t="str">
        <f t="shared" si="25"/>
        <v>Yes</v>
      </c>
      <c r="AD162" s="47" t="str">
        <f t="shared" si="26"/>
        <v>Change</v>
      </c>
      <c r="AE162" s="47" t="str">
        <f t="shared" si="27"/>
        <v>No New</v>
      </c>
      <c r="AF162" s="47" t="str">
        <f t="shared" si="28"/>
        <v>Yes</v>
      </c>
      <c r="AG162" s="52">
        <v>45672</v>
      </c>
    </row>
    <row r="163" spans="1:33" x14ac:dyDescent="0.2">
      <c r="A163" s="47">
        <v>291</v>
      </c>
      <c r="B163" s="48">
        <v>299</v>
      </c>
      <c r="C163" s="48" t="s">
        <v>534</v>
      </c>
      <c r="D163" s="48" t="s">
        <v>535</v>
      </c>
      <c r="E163" s="47"/>
      <c r="F163" s="49"/>
      <c r="G163" s="48" t="s">
        <v>120</v>
      </c>
      <c r="H163" s="47" t="s">
        <v>126</v>
      </c>
      <c r="I163" s="47" t="s">
        <v>126</v>
      </c>
      <c r="J163" s="53" t="s">
        <v>126</v>
      </c>
      <c r="K163" s="47" t="s">
        <v>126</v>
      </c>
      <c r="L163" s="47" t="s">
        <v>126</v>
      </c>
      <c r="M163" s="50" t="str">
        <f t="shared" si="21"/>
        <v>--</v>
      </c>
      <c r="N163" s="47" t="str">
        <f t="shared" si="29"/>
        <v>No TRV</v>
      </c>
      <c r="O163" s="47">
        <v>1</v>
      </c>
      <c r="P163" s="47" t="s">
        <v>49</v>
      </c>
      <c r="Q163" s="47" t="s">
        <v>120</v>
      </c>
      <c r="R163" s="47">
        <v>1</v>
      </c>
      <c r="S163" s="47" t="s">
        <v>49</v>
      </c>
      <c r="T163" s="50">
        <f t="shared" si="22"/>
        <v>0</v>
      </c>
      <c r="U163" s="47" t="str">
        <f t="shared" si="20"/>
        <v>No Change</v>
      </c>
      <c r="V163" s="47" t="s">
        <v>126</v>
      </c>
      <c r="W163" s="47" t="s">
        <v>126</v>
      </c>
      <c r="X163" s="53" t="s">
        <v>126</v>
      </c>
      <c r="Y163" s="47" t="s">
        <v>126</v>
      </c>
      <c r="Z163" s="47" t="s">
        <v>126</v>
      </c>
      <c r="AA163" s="50" t="str">
        <f t="shared" si="23"/>
        <v>--</v>
      </c>
      <c r="AB163" s="47" t="str">
        <f t="shared" si="24"/>
        <v>No TRV</v>
      </c>
      <c r="AC163" s="51" t="str">
        <f t="shared" si="25"/>
        <v>No</v>
      </c>
      <c r="AD163" s="47" t="str">
        <f t="shared" si="26"/>
        <v>New or No Change</v>
      </c>
      <c r="AE163" s="47" t="str">
        <f t="shared" si="27"/>
        <v>No New</v>
      </c>
      <c r="AF163" s="47" t="str">
        <f t="shared" si="28"/>
        <v>Yes</v>
      </c>
      <c r="AG163" s="52">
        <v>45672</v>
      </c>
    </row>
    <row r="164" spans="1:33" x14ac:dyDescent="0.2">
      <c r="A164" s="47">
        <v>292</v>
      </c>
      <c r="B164" s="48">
        <v>601</v>
      </c>
      <c r="C164" s="48" t="s">
        <v>917</v>
      </c>
      <c r="D164" s="48" t="s">
        <v>918</v>
      </c>
      <c r="E164" s="47"/>
      <c r="F164" s="49"/>
      <c r="G164" s="48" t="s">
        <v>120</v>
      </c>
      <c r="H164" s="47">
        <v>9.0999999999999998E-2</v>
      </c>
      <c r="I164" s="47" t="s">
        <v>49</v>
      </c>
      <c r="J164" s="47" t="s">
        <v>120</v>
      </c>
      <c r="K164" s="47">
        <v>9.0999999999999998E-2</v>
      </c>
      <c r="L164" s="47" t="s">
        <v>49</v>
      </c>
      <c r="M164" s="50">
        <f t="shared" si="21"/>
        <v>0</v>
      </c>
      <c r="N164" s="47" t="str">
        <f t="shared" si="29"/>
        <v>No Change</v>
      </c>
      <c r="O164" s="47">
        <v>2.1000000000000001E-2</v>
      </c>
      <c r="P164" s="47" t="s">
        <v>31</v>
      </c>
      <c r="Q164" s="47" t="s">
        <v>121</v>
      </c>
      <c r="R164" s="47">
        <v>2.1000000000000001E-2</v>
      </c>
      <c r="S164" s="47" t="s">
        <v>122</v>
      </c>
      <c r="T164" s="50">
        <f t="shared" si="22"/>
        <v>0</v>
      </c>
      <c r="U164" s="47" t="str">
        <f t="shared" si="20"/>
        <v>No Change</v>
      </c>
      <c r="V164" s="47">
        <v>7.0999999999999994E-2</v>
      </c>
      <c r="W164" s="47" t="s">
        <v>31</v>
      </c>
      <c r="X164" s="47" t="s">
        <v>121</v>
      </c>
      <c r="Y164" s="47">
        <v>7.0999999999999994E-2</v>
      </c>
      <c r="Z164" s="47" t="s">
        <v>31</v>
      </c>
      <c r="AA164" s="50">
        <f t="shared" si="23"/>
        <v>0</v>
      </c>
      <c r="AB164" s="47" t="str">
        <f t="shared" si="24"/>
        <v>No Change</v>
      </c>
      <c r="AC164" s="51" t="str">
        <f t="shared" si="25"/>
        <v>No</v>
      </c>
      <c r="AD164" s="47" t="str">
        <f t="shared" si="26"/>
        <v>New or No Change</v>
      </c>
      <c r="AE164" s="47" t="str">
        <f t="shared" si="27"/>
        <v>No New</v>
      </c>
      <c r="AF164" s="47" t="str">
        <f t="shared" si="28"/>
        <v>Yes</v>
      </c>
      <c r="AG164" s="52">
        <v>45672</v>
      </c>
    </row>
    <row r="165" spans="1:33" x14ac:dyDescent="0.2">
      <c r="A165" s="47">
        <v>295</v>
      </c>
      <c r="B165" s="48">
        <v>300</v>
      </c>
      <c r="C165" s="48" t="s">
        <v>475</v>
      </c>
      <c r="D165" s="48" t="s">
        <v>476</v>
      </c>
      <c r="E165" s="47"/>
      <c r="F165" s="49"/>
      <c r="G165" s="48" t="s">
        <v>120</v>
      </c>
      <c r="H165" s="47" t="s">
        <v>126</v>
      </c>
      <c r="I165" s="47" t="s">
        <v>126</v>
      </c>
      <c r="J165" s="53" t="s">
        <v>126</v>
      </c>
      <c r="K165" s="47" t="s">
        <v>126</v>
      </c>
      <c r="L165" s="47" t="s">
        <v>126</v>
      </c>
      <c r="M165" s="50" t="str">
        <f t="shared" si="21"/>
        <v>--</v>
      </c>
      <c r="N165" s="47" t="str">
        <f t="shared" si="29"/>
        <v>No TRV</v>
      </c>
      <c r="O165" s="47">
        <v>2000</v>
      </c>
      <c r="P165" s="47" t="s">
        <v>49</v>
      </c>
      <c r="Q165" s="47" t="s">
        <v>120</v>
      </c>
      <c r="R165" s="47">
        <v>2000</v>
      </c>
      <c r="S165" s="47" t="s">
        <v>49</v>
      </c>
      <c r="T165" s="50">
        <f t="shared" si="22"/>
        <v>0</v>
      </c>
      <c r="U165" s="47" t="str">
        <f t="shared" si="20"/>
        <v>No Change</v>
      </c>
      <c r="V165" s="47" t="s">
        <v>126</v>
      </c>
      <c r="W165" s="47" t="s">
        <v>126</v>
      </c>
      <c r="X165" s="53" t="s">
        <v>126</v>
      </c>
      <c r="Y165" s="47" t="s">
        <v>126</v>
      </c>
      <c r="Z165" s="47" t="s">
        <v>126</v>
      </c>
      <c r="AA165" s="50" t="str">
        <f t="shared" si="23"/>
        <v>--</v>
      </c>
      <c r="AB165" s="47" t="str">
        <f t="shared" si="24"/>
        <v>No TRV</v>
      </c>
      <c r="AC165" s="51" t="str">
        <f t="shared" si="25"/>
        <v>No</v>
      </c>
      <c r="AD165" s="47" t="str">
        <f t="shared" si="26"/>
        <v>New or No Change</v>
      </c>
      <c r="AE165" s="47" t="str">
        <f t="shared" si="27"/>
        <v>No New</v>
      </c>
      <c r="AF165" s="47" t="str">
        <f t="shared" si="28"/>
        <v>Yes</v>
      </c>
      <c r="AG165" s="52">
        <v>45859</v>
      </c>
    </row>
    <row r="166" spans="1:33" x14ac:dyDescent="0.2">
      <c r="A166" s="47">
        <v>296</v>
      </c>
      <c r="B166" s="47">
        <v>301</v>
      </c>
      <c r="C166" s="47" t="s">
        <v>477</v>
      </c>
      <c r="D166" s="47" t="s">
        <v>478</v>
      </c>
      <c r="E166" s="47"/>
      <c r="F166" s="49"/>
      <c r="G166" s="47" t="s">
        <v>120</v>
      </c>
      <c r="H166" s="47">
        <v>0.19</v>
      </c>
      <c r="I166" s="47" t="s">
        <v>49</v>
      </c>
      <c r="J166" s="47" t="s">
        <v>120</v>
      </c>
      <c r="K166" s="47" t="s">
        <v>126</v>
      </c>
      <c r="L166" s="47" t="s">
        <v>126</v>
      </c>
      <c r="M166" s="50" t="e">
        <f t="shared" si="21"/>
        <v>#VALUE!</v>
      </c>
      <c r="N166" s="47" t="str">
        <f t="shared" si="29"/>
        <v>New TRV</v>
      </c>
      <c r="O166" s="47">
        <v>390</v>
      </c>
      <c r="P166" s="47" t="s">
        <v>38</v>
      </c>
      <c r="Q166" s="47" t="s">
        <v>120</v>
      </c>
      <c r="R166" s="47" t="s">
        <v>126</v>
      </c>
      <c r="S166" s="47" t="s">
        <v>126</v>
      </c>
      <c r="T166" s="50" t="e">
        <f t="shared" si="22"/>
        <v>#VALUE!</v>
      </c>
      <c r="U166" s="47" t="str">
        <f t="shared" si="20"/>
        <v>New TRV</v>
      </c>
      <c r="V166" s="47">
        <v>3900</v>
      </c>
      <c r="W166" s="47" t="s">
        <v>38</v>
      </c>
      <c r="X166" s="47" t="s">
        <v>120</v>
      </c>
      <c r="Y166" s="47" t="s">
        <v>126</v>
      </c>
      <c r="Z166" s="47" t="s">
        <v>126</v>
      </c>
      <c r="AA166" s="50" t="e">
        <f t="shared" si="23"/>
        <v>#VALUE!</v>
      </c>
      <c r="AB166" s="47" t="str">
        <f t="shared" si="24"/>
        <v>New TRV</v>
      </c>
      <c r="AC166" s="51" t="str">
        <f t="shared" si="25"/>
        <v>Yes</v>
      </c>
      <c r="AD166" s="47" t="str">
        <f t="shared" si="26"/>
        <v>New or No Change</v>
      </c>
      <c r="AE166" s="47" t="str">
        <f t="shared" si="27"/>
        <v>A new</v>
      </c>
      <c r="AF166" s="47" t="str">
        <f t="shared" si="28"/>
        <v>No</v>
      </c>
      <c r="AG166" s="52">
        <v>45672</v>
      </c>
    </row>
    <row r="167" spans="1:33" x14ac:dyDescent="0.2">
      <c r="A167" s="47">
        <v>297</v>
      </c>
      <c r="B167" s="48">
        <v>302</v>
      </c>
      <c r="C167" s="48" t="s">
        <v>479</v>
      </c>
      <c r="D167" s="48" t="s">
        <v>480</v>
      </c>
      <c r="E167" s="47"/>
      <c r="F167" s="49"/>
      <c r="G167" s="48" t="s">
        <v>120</v>
      </c>
      <c r="H167" s="47" t="s">
        <v>126</v>
      </c>
      <c r="I167" s="47" t="s">
        <v>126</v>
      </c>
      <c r="J167" s="53" t="s">
        <v>126</v>
      </c>
      <c r="K167" s="47" t="s">
        <v>126</v>
      </c>
      <c r="L167" s="47" t="s">
        <v>126</v>
      </c>
      <c r="M167" s="50" t="str">
        <f t="shared" si="21"/>
        <v>--</v>
      </c>
      <c r="N167" s="47" t="str">
        <f t="shared" si="29"/>
        <v>No TRV</v>
      </c>
      <c r="O167" s="47">
        <v>200</v>
      </c>
      <c r="P167" s="47" t="s">
        <v>47</v>
      </c>
      <c r="Q167" s="47" t="s">
        <v>121</v>
      </c>
      <c r="R167" s="47">
        <v>200</v>
      </c>
      <c r="S167" s="47" t="s">
        <v>47</v>
      </c>
      <c r="T167" s="50">
        <f t="shared" si="22"/>
        <v>0</v>
      </c>
      <c r="U167" s="47" t="str">
        <f t="shared" si="20"/>
        <v>No Change</v>
      </c>
      <c r="V167" s="47">
        <v>3200</v>
      </c>
      <c r="W167" s="47" t="s">
        <v>49</v>
      </c>
      <c r="X167" s="47" t="s">
        <v>120</v>
      </c>
      <c r="Y167" s="47">
        <v>3200</v>
      </c>
      <c r="Z167" s="47" t="s">
        <v>49</v>
      </c>
      <c r="AA167" s="50">
        <f t="shared" si="23"/>
        <v>0</v>
      </c>
      <c r="AB167" s="47" t="str">
        <f t="shared" si="24"/>
        <v>No Change</v>
      </c>
      <c r="AC167" s="51" t="str">
        <f t="shared" si="25"/>
        <v>No</v>
      </c>
      <c r="AD167" s="47" t="str">
        <f t="shared" si="26"/>
        <v>New or No Change</v>
      </c>
      <c r="AE167" s="47" t="str">
        <f t="shared" si="27"/>
        <v>No New</v>
      </c>
      <c r="AF167" s="47" t="str">
        <f t="shared" si="28"/>
        <v>Yes</v>
      </c>
      <c r="AG167" s="52">
        <v>45672</v>
      </c>
    </row>
    <row r="168" spans="1:33" x14ac:dyDescent="0.2">
      <c r="A168" s="47">
        <v>298</v>
      </c>
      <c r="B168" s="48">
        <v>157</v>
      </c>
      <c r="C168" s="48" t="s">
        <v>481</v>
      </c>
      <c r="D168" s="48" t="s">
        <v>482</v>
      </c>
      <c r="E168" s="47"/>
      <c r="F168" s="49"/>
      <c r="G168" s="48" t="s">
        <v>120</v>
      </c>
      <c r="H168" s="47" t="s">
        <v>126</v>
      </c>
      <c r="I168" s="47" t="s">
        <v>126</v>
      </c>
      <c r="J168" s="53" t="s">
        <v>126</v>
      </c>
      <c r="K168" s="47" t="s">
        <v>126</v>
      </c>
      <c r="L168" s="47" t="s">
        <v>126</v>
      </c>
      <c r="M168" s="50" t="str">
        <f t="shared" si="21"/>
        <v>--</v>
      </c>
      <c r="N168" s="47" t="str">
        <f t="shared" si="29"/>
        <v>No TRV</v>
      </c>
      <c r="O168" s="47">
        <v>400</v>
      </c>
      <c r="P168" s="47" t="s">
        <v>45</v>
      </c>
      <c r="Q168" s="47" t="s">
        <v>120</v>
      </c>
      <c r="R168" s="47">
        <v>400</v>
      </c>
      <c r="S168" s="47" t="s">
        <v>45</v>
      </c>
      <c r="T168" s="50">
        <f t="shared" si="22"/>
        <v>0</v>
      </c>
      <c r="U168" s="47" t="str">
        <f t="shared" si="20"/>
        <v>No Change</v>
      </c>
      <c r="V168" s="47" t="s">
        <v>126</v>
      </c>
      <c r="W168" s="47" t="s">
        <v>126</v>
      </c>
      <c r="X168" s="53" t="s">
        <v>126</v>
      </c>
      <c r="Y168" s="47" t="s">
        <v>126</v>
      </c>
      <c r="Z168" s="47" t="s">
        <v>126</v>
      </c>
      <c r="AA168" s="50" t="str">
        <f t="shared" si="23"/>
        <v>--</v>
      </c>
      <c r="AB168" s="47" t="str">
        <f t="shared" si="24"/>
        <v>No TRV</v>
      </c>
      <c r="AC168" s="51" t="str">
        <f t="shared" si="25"/>
        <v>No</v>
      </c>
      <c r="AD168" s="47" t="str">
        <f t="shared" si="26"/>
        <v>New or No Change</v>
      </c>
      <c r="AE168" s="47" t="str">
        <f t="shared" si="27"/>
        <v>No New</v>
      </c>
      <c r="AF168" s="47" t="str">
        <f t="shared" si="28"/>
        <v>Yes</v>
      </c>
      <c r="AG168" s="52">
        <v>45672</v>
      </c>
    </row>
    <row r="169" spans="1:33" x14ac:dyDescent="0.2">
      <c r="A169" s="47">
        <v>300</v>
      </c>
      <c r="B169" s="47" t="s">
        <v>483</v>
      </c>
      <c r="C169" s="47" t="s">
        <v>484</v>
      </c>
      <c r="D169" s="47" t="s">
        <v>485</v>
      </c>
      <c r="E169" s="47"/>
      <c r="F169" s="49"/>
      <c r="G169" s="47" t="s">
        <v>120</v>
      </c>
      <c r="H169" s="47" t="s">
        <v>126</v>
      </c>
      <c r="I169" s="47" t="s">
        <v>126</v>
      </c>
      <c r="J169" s="53" t="s">
        <v>126</v>
      </c>
      <c r="K169" s="47" t="s">
        <v>126</v>
      </c>
      <c r="L169" s="47" t="s">
        <v>126</v>
      </c>
      <c r="M169" s="50" t="str">
        <f t="shared" si="21"/>
        <v>--</v>
      </c>
      <c r="N169" s="47" t="str">
        <f t="shared" si="29"/>
        <v>No TRV</v>
      </c>
      <c r="O169" s="47" t="s">
        <v>126</v>
      </c>
      <c r="P169" s="47" t="s">
        <v>126</v>
      </c>
      <c r="Q169" s="53" t="s">
        <v>126</v>
      </c>
      <c r="R169" s="47" t="s">
        <v>126</v>
      </c>
      <c r="S169" s="47" t="s">
        <v>126</v>
      </c>
      <c r="T169" s="50" t="str">
        <f t="shared" si="22"/>
        <v>--</v>
      </c>
      <c r="U169" s="47" t="str">
        <f t="shared" si="20"/>
        <v>No TRV</v>
      </c>
      <c r="V169" s="47">
        <v>9000</v>
      </c>
      <c r="W169" s="47" t="s">
        <v>31</v>
      </c>
      <c r="X169" s="47" t="s">
        <v>120</v>
      </c>
      <c r="Y169" s="47" t="s">
        <v>126</v>
      </c>
      <c r="Z169" s="47" t="s">
        <v>126</v>
      </c>
      <c r="AA169" s="50" t="e">
        <f t="shared" si="23"/>
        <v>#VALUE!</v>
      </c>
      <c r="AB169" s="47" t="str">
        <f t="shared" si="24"/>
        <v>New TRV</v>
      </c>
      <c r="AC169" s="51" t="str">
        <f t="shared" si="25"/>
        <v>No</v>
      </c>
      <c r="AD169" s="47" t="str">
        <f t="shared" si="26"/>
        <v>New or No Change</v>
      </c>
      <c r="AE169" s="47" t="str">
        <f t="shared" si="27"/>
        <v>A new</v>
      </c>
      <c r="AF169" s="47" t="str">
        <f t="shared" si="28"/>
        <v>No</v>
      </c>
      <c r="AG169" s="52">
        <v>45672</v>
      </c>
    </row>
    <row r="170" spans="1:33" x14ac:dyDescent="0.2">
      <c r="A170" s="47">
        <v>301</v>
      </c>
      <c r="B170" s="47" t="s">
        <v>486</v>
      </c>
      <c r="C170" s="47" t="s">
        <v>486</v>
      </c>
      <c r="D170" s="47" t="s">
        <v>487</v>
      </c>
      <c r="E170" s="47"/>
      <c r="F170" s="49"/>
      <c r="G170" s="47" t="s">
        <v>120</v>
      </c>
      <c r="H170" s="47" t="s">
        <v>126</v>
      </c>
      <c r="I170" s="47" t="s">
        <v>126</v>
      </c>
      <c r="J170" s="53" t="s">
        <v>126</v>
      </c>
      <c r="K170" s="47" t="s">
        <v>126</v>
      </c>
      <c r="L170" s="47" t="s">
        <v>126</v>
      </c>
      <c r="M170" s="50" t="str">
        <f t="shared" si="21"/>
        <v>--</v>
      </c>
      <c r="N170" s="47" t="str">
        <f t="shared" si="29"/>
        <v>No TRV</v>
      </c>
      <c r="O170" s="47" t="s">
        <v>126</v>
      </c>
      <c r="P170" s="47" t="s">
        <v>126</v>
      </c>
      <c r="Q170" s="53" t="s">
        <v>126</v>
      </c>
      <c r="R170" s="47" t="s">
        <v>126</v>
      </c>
      <c r="S170" s="47" t="s">
        <v>126</v>
      </c>
      <c r="T170" s="50" t="str">
        <f t="shared" si="22"/>
        <v>--</v>
      </c>
      <c r="U170" s="47" t="str">
        <f t="shared" si="20"/>
        <v>No TRV</v>
      </c>
      <c r="V170" s="47">
        <v>2000</v>
      </c>
      <c r="W170" s="47" t="s">
        <v>31</v>
      </c>
      <c r="X170" s="47" t="s">
        <v>120</v>
      </c>
      <c r="Y170" s="47" t="s">
        <v>126</v>
      </c>
      <c r="Z170" s="47" t="s">
        <v>126</v>
      </c>
      <c r="AA170" s="50" t="e">
        <f t="shared" si="23"/>
        <v>#VALUE!</v>
      </c>
      <c r="AB170" s="47" t="str">
        <f t="shared" si="24"/>
        <v>New TRV</v>
      </c>
      <c r="AC170" s="51" t="str">
        <f t="shared" si="25"/>
        <v>No</v>
      </c>
      <c r="AD170" s="47" t="str">
        <f t="shared" si="26"/>
        <v>New or No Change</v>
      </c>
      <c r="AE170" s="47" t="str">
        <f t="shared" si="27"/>
        <v>A new</v>
      </c>
      <c r="AF170" s="47" t="str">
        <f t="shared" si="28"/>
        <v>No</v>
      </c>
      <c r="AG170" s="52">
        <v>45672</v>
      </c>
    </row>
    <row r="171" spans="1:33" x14ac:dyDescent="0.2">
      <c r="A171" s="47">
        <v>302</v>
      </c>
      <c r="B171" s="47" t="s">
        <v>488</v>
      </c>
      <c r="C171" s="47" t="s">
        <v>488</v>
      </c>
      <c r="D171" s="47" t="s">
        <v>489</v>
      </c>
      <c r="E171" s="47"/>
      <c r="F171" s="49"/>
      <c r="G171" s="47" t="s">
        <v>120</v>
      </c>
      <c r="H171" s="47" t="s">
        <v>126</v>
      </c>
      <c r="I171" s="47" t="s">
        <v>126</v>
      </c>
      <c r="J171" s="53" t="s">
        <v>126</v>
      </c>
      <c r="K171" s="47" t="s">
        <v>126</v>
      </c>
      <c r="L171" s="47" t="s">
        <v>126</v>
      </c>
      <c r="M171" s="50" t="str">
        <f t="shared" si="21"/>
        <v>--</v>
      </c>
      <c r="N171" s="47" t="str">
        <f t="shared" si="29"/>
        <v>No TRV</v>
      </c>
      <c r="O171" s="47">
        <v>300</v>
      </c>
      <c r="P171" s="47" t="s">
        <v>31</v>
      </c>
      <c r="Q171" s="47" t="s">
        <v>120</v>
      </c>
      <c r="R171" s="47" t="s">
        <v>126</v>
      </c>
      <c r="S171" s="47" t="s">
        <v>126</v>
      </c>
      <c r="T171" s="50" t="e">
        <f t="shared" si="22"/>
        <v>#VALUE!</v>
      </c>
      <c r="U171" s="47" t="str">
        <f t="shared" ref="U171:U234" si="30">IF(ISERROR(T171),"New TRV",IF(T171=0,"No Change",IF(T171="--","No TRV","Yes ("&amp;ROUND(T171*100,0)&amp;"%)")))</f>
        <v>New TRV</v>
      </c>
      <c r="V171" s="47" t="s">
        <v>126</v>
      </c>
      <c r="W171" s="47" t="s">
        <v>126</v>
      </c>
      <c r="X171" s="53" t="s">
        <v>126</v>
      </c>
      <c r="Y171" s="47" t="s">
        <v>126</v>
      </c>
      <c r="Z171" s="47" t="s">
        <v>126</v>
      </c>
      <c r="AA171" s="50" t="str">
        <f t="shared" si="23"/>
        <v>--</v>
      </c>
      <c r="AB171" s="47" t="str">
        <f t="shared" si="24"/>
        <v>No TRV</v>
      </c>
      <c r="AC171" s="51" t="str">
        <f t="shared" si="25"/>
        <v>No</v>
      </c>
      <c r="AD171" s="47" t="str">
        <f t="shared" si="26"/>
        <v>New or No Change</v>
      </c>
      <c r="AE171" s="47" t="str">
        <f t="shared" si="27"/>
        <v>A new</v>
      </c>
      <c r="AF171" s="47" t="str">
        <f t="shared" si="28"/>
        <v>No</v>
      </c>
      <c r="AG171" s="52">
        <v>45672</v>
      </c>
    </row>
    <row r="172" spans="1:33" x14ac:dyDescent="0.2">
      <c r="A172" s="47">
        <v>303</v>
      </c>
      <c r="B172" s="47" t="s">
        <v>490</v>
      </c>
      <c r="C172" s="47" t="s">
        <v>490</v>
      </c>
      <c r="D172" s="47" t="s">
        <v>491</v>
      </c>
      <c r="E172" s="47"/>
      <c r="F172" s="49"/>
      <c r="G172" s="47" t="s">
        <v>120</v>
      </c>
      <c r="H172" s="47" t="s">
        <v>126</v>
      </c>
      <c r="I172" s="47" t="s">
        <v>126</v>
      </c>
      <c r="J172" s="53" t="s">
        <v>126</v>
      </c>
      <c r="K172" s="47" t="s">
        <v>126</v>
      </c>
      <c r="L172" s="47" t="s">
        <v>126</v>
      </c>
      <c r="M172" s="50" t="str">
        <f t="shared" si="21"/>
        <v>--</v>
      </c>
      <c r="N172" s="47" t="str">
        <f t="shared" si="29"/>
        <v>No TRV</v>
      </c>
      <c r="O172" s="47" t="s">
        <v>126</v>
      </c>
      <c r="P172" s="47" t="s">
        <v>126</v>
      </c>
      <c r="Q172" s="53" t="s">
        <v>126</v>
      </c>
      <c r="R172" s="47" t="s">
        <v>126</v>
      </c>
      <c r="S172" s="47" t="s">
        <v>126</v>
      </c>
      <c r="T172" s="50" t="str">
        <f t="shared" si="22"/>
        <v>--</v>
      </c>
      <c r="U172" s="47" t="str">
        <f t="shared" si="30"/>
        <v>No TRV</v>
      </c>
      <c r="V172" s="47">
        <v>3000</v>
      </c>
      <c r="W172" s="47" t="s">
        <v>31</v>
      </c>
      <c r="X172" s="47" t="s">
        <v>120</v>
      </c>
      <c r="Y172" s="47" t="s">
        <v>126</v>
      </c>
      <c r="Z172" s="47" t="s">
        <v>126</v>
      </c>
      <c r="AA172" s="50" t="e">
        <f t="shared" si="23"/>
        <v>#VALUE!</v>
      </c>
      <c r="AB172" s="47" t="str">
        <f t="shared" si="24"/>
        <v>New TRV</v>
      </c>
      <c r="AC172" s="51" t="str">
        <f t="shared" si="25"/>
        <v>No</v>
      </c>
      <c r="AD172" s="47" t="str">
        <f t="shared" si="26"/>
        <v>New or No Change</v>
      </c>
      <c r="AE172" s="47" t="str">
        <f t="shared" si="27"/>
        <v>A new</v>
      </c>
      <c r="AF172" s="47" t="str">
        <f t="shared" si="28"/>
        <v>No</v>
      </c>
      <c r="AG172" s="52">
        <v>45672</v>
      </c>
    </row>
    <row r="173" spans="1:33" x14ac:dyDescent="0.2">
      <c r="A173" s="47">
        <v>304</v>
      </c>
      <c r="B173" s="47" t="s">
        <v>492</v>
      </c>
      <c r="C173" s="47" t="s">
        <v>493</v>
      </c>
      <c r="D173" s="47" t="s">
        <v>494</v>
      </c>
      <c r="E173" s="47"/>
      <c r="F173" s="49"/>
      <c r="G173" s="47" t="s">
        <v>120</v>
      </c>
      <c r="H173" s="47" t="s">
        <v>126</v>
      </c>
      <c r="I173" s="47" t="s">
        <v>126</v>
      </c>
      <c r="J173" s="53" t="s">
        <v>126</v>
      </c>
      <c r="K173" s="47" t="s">
        <v>126</v>
      </c>
      <c r="L173" s="47" t="s">
        <v>126</v>
      </c>
      <c r="M173" s="50" t="str">
        <f t="shared" si="21"/>
        <v>--</v>
      </c>
      <c r="N173" s="47" t="str">
        <f t="shared" si="29"/>
        <v>No TRV</v>
      </c>
      <c r="O173" s="47" t="s">
        <v>126</v>
      </c>
      <c r="P173" s="47" t="s">
        <v>126</v>
      </c>
      <c r="Q173" s="53" t="s">
        <v>126</v>
      </c>
      <c r="R173" s="47" t="s">
        <v>126</v>
      </c>
      <c r="S173" s="47" t="s">
        <v>126</v>
      </c>
      <c r="T173" s="50" t="str">
        <f t="shared" si="22"/>
        <v>--</v>
      </c>
      <c r="U173" s="47" t="str">
        <f t="shared" si="30"/>
        <v>No TRV</v>
      </c>
      <c r="V173" s="47">
        <v>10</v>
      </c>
      <c r="W173" s="47" t="s">
        <v>31</v>
      </c>
      <c r="X173" s="47" t="s">
        <v>120</v>
      </c>
      <c r="Y173" s="47" t="s">
        <v>126</v>
      </c>
      <c r="Z173" s="47" t="s">
        <v>126</v>
      </c>
      <c r="AA173" s="50" t="e">
        <f t="shared" si="23"/>
        <v>#VALUE!</v>
      </c>
      <c r="AB173" s="47" t="str">
        <f t="shared" si="24"/>
        <v>New TRV</v>
      </c>
      <c r="AC173" s="51" t="str">
        <f t="shared" si="25"/>
        <v>No</v>
      </c>
      <c r="AD173" s="47" t="str">
        <f t="shared" si="26"/>
        <v>New or No Change</v>
      </c>
      <c r="AE173" s="47" t="str">
        <f t="shared" si="27"/>
        <v>A new</v>
      </c>
      <c r="AF173" s="47" t="str">
        <f t="shared" si="28"/>
        <v>No</v>
      </c>
      <c r="AG173" s="52">
        <v>45672</v>
      </c>
    </row>
    <row r="174" spans="1:33" x14ac:dyDescent="0.2">
      <c r="A174" s="47">
        <v>306</v>
      </c>
      <c r="B174" s="48">
        <v>305</v>
      </c>
      <c r="C174" s="48" t="s">
        <v>495</v>
      </c>
      <c r="D174" s="48" t="s">
        <v>496</v>
      </c>
      <c r="E174" s="47" t="s">
        <v>149</v>
      </c>
      <c r="F174" s="49">
        <v>12</v>
      </c>
      <c r="G174" s="48" t="s">
        <v>120</v>
      </c>
      <c r="H174" s="47">
        <v>8.3000000000000004E-2</v>
      </c>
      <c r="I174" s="47" t="s">
        <v>49</v>
      </c>
      <c r="J174" s="47" t="s">
        <v>120</v>
      </c>
      <c r="K174" s="47" t="s">
        <v>126</v>
      </c>
      <c r="L174" s="47" t="s">
        <v>497</v>
      </c>
      <c r="M174" s="50" t="e">
        <f t="shared" si="21"/>
        <v>#VALUE!</v>
      </c>
      <c r="N174" s="47" t="str">
        <f t="shared" si="29"/>
        <v>New TRV</v>
      </c>
      <c r="O174" s="47">
        <v>0.15</v>
      </c>
      <c r="P174" s="47" t="s">
        <v>38</v>
      </c>
      <c r="Q174" s="47" t="s">
        <v>120</v>
      </c>
      <c r="R174" s="47">
        <v>0.15</v>
      </c>
      <c r="S174" s="47" t="s">
        <v>122</v>
      </c>
      <c r="T174" s="50">
        <f t="shared" si="22"/>
        <v>0</v>
      </c>
      <c r="U174" s="47" t="str">
        <f t="shared" si="30"/>
        <v>No Change</v>
      </c>
      <c r="V174" s="47">
        <v>0.15</v>
      </c>
      <c r="W174" s="47" t="s">
        <v>38</v>
      </c>
      <c r="X174" s="47" t="s">
        <v>120</v>
      </c>
      <c r="Y174" s="47">
        <v>0.15</v>
      </c>
      <c r="Z174" s="47" t="s">
        <v>129</v>
      </c>
      <c r="AA174" s="50">
        <f t="shared" si="23"/>
        <v>0</v>
      </c>
      <c r="AB174" s="47" t="str">
        <f t="shared" si="24"/>
        <v>No Change</v>
      </c>
      <c r="AC174" s="51" t="str">
        <f t="shared" si="25"/>
        <v>Yes</v>
      </c>
      <c r="AD174" s="47" t="str">
        <f t="shared" si="26"/>
        <v>New or No Change</v>
      </c>
      <c r="AE174" s="47" t="str">
        <f t="shared" si="27"/>
        <v>A new</v>
      </c>
      <c r="AF174" s="47" t="str">
        <f t="shared" si="28"/>
        <v>Yes</v>
      </c>
      <c r="AG174" s="52">
        <v>45672</v>
      </c>
    </row>
    <row r="175" spans="1:33" x14ac:dyDescent="0.2">
      <c r="A175" s="47">
        <v>308</v>
      </c>
      <c r="B175" s="47" t="s">
        <v>498</v>
      </c>
      <c r="C175" s="47" t="s">
        <v>499</v>
      </c>
      <c r="D175" s="47" t="s">
        <v>500</v>
      </c>
      <c r="E175" s="47"/>
      <c r="F175" s="49"/>
      <c r="G175" s="47" t="s">
        <v>120</v>
      </c>
      <c r="H175" s="47" t="s">
        <v>126</v>
      </c>
      <c r="I175" s="47" t="s">
        <v>126</v>
      </c>
      <c r="J175" s="53" t="s">
        <v>126</v>
      </c>
      <c r="K175" s="47" t="s">
        <v>126</v>
      </c>
      <c r="L175" s="47" t="s">
        <v>126</v>
      </c>
      <c r="M175" s="50" t="str">
        <f t="shared" si="21"/>
        <v>--</v>
      </c>
      <c r="N175" s="47" t="str">
        <f t="shared" si="29"/>
        <v>No TRV</v>
      </c>
      <c r="O175" s="47" t="s">
        <v>126</v>
      </c>
      <c r="P175" s="47" t="s">
        <v>126</v>
      </c>
      <c r="Q175" s="53" t="s">
        <v>126</v>
      </c>
      <c r="R175" s="47" t="s">
        <v>126</v>
      </c>
      <c r="S175" s="47" t="s">
        <v>126</v>
      </c>
      <c r="T175" s="50" t="str">
        <f t="shared" si="22"/>
        <v>--</v>
      </c>
      <c r="U175" s="47" t="str">
        <f t="shared" si="30"/>
        <v>No TRV</v>
      </c>
      <c r="V175" s="47">
        <v>200</v>
      </c>
      <c r="W175" s="47" t="s">
        <v>31</v>
      </c>
      <c r="X175" s="47" t="s">
        <v>120</v>
      </c>
      <c r="Y175" s="47" t="s">
        <v>126</v>
      </c>
      <c r="Z175" s="47" t="s">
        <v>126</v>
      </c>
      <c r="AA175" s="50" t="e">
        <f t="shared" si="23"/>
        <v>#VALUE!</v>
      </c>
      <c r="AB175" s="47" t="str">
        <f t="shared" si="24"/>
        <v>New TRV</v>
      </c>
      <c r="AC175" s="51" t="str">
        <f t="shared" si="25"/>
        <v>No</v>
      </c>
      <c r="AD175" s="47" t="str">
        <f t="shared" si="26"/>
        <v>New or No Change</v>
      </c>
      <c r="AE175" s="47" t="str">
        <f t="shared" si="27"/>
        <v>A new</v>
      </c>
      <c r="AF175" s="47" t="str">
        <f t="shared" si="28"/>
        <v>No</v>
      </c>
      <c r="AG175" s="52">
        <v>45672</v>
      </c>
    </row>
    <row r="176" spans="1:33" x14ac:dyDescent="0.2">
      <c r="A176" s="47">
        <v>309</v>
      </c>
      <c r="B176" s="48">
        <v>311</v>
      </c>
      <c r="C176" s="48" t="s">
        <v>501</v>
      </c>
      <c r="D176" s="48" t="s">
        <v>502</v>
      </c>
      <c r="E176" s="47"/>
      <c r="F176" s="49"/>
      <c r="G176" s="48" t="s">
        <v>120</v>
      </c>
      <c r="H176" s="47" t="s">
        <v>126</v>
      </c>
      <c r="I176" s="47" t="s">
        <v>126</v>
      </c>
      <c r="J176" s="53" t="s">
        <v>126</v>
      </c>
      <c r="K176" s="47" t="s">
        <v>126</v>
      </c>
      <c r="L176" s="47" t="s">
        <v>126</v>
      </c>
      <c r="M176" s="50" t="str">
        <f t="shared" si="21"/>
        <v>--</v>
      </c>
      <c r="N176" s="47" t="str">
        <f t="shared" si="29"/>
        <v>No TRV</v>
      </c>
      <c r="O176" s="47">
        <v>0.7</v>
      </c>
      <c r="P176" s="47" t="s">
        <v>49</v>
      </c>
      <c r="Q176" s="47" t="s">
        <v>120</v>
      </c>
      <c r="R176" s="47">
        <v>0.7</v>
      </c>
      <c r="S176" s="47" t="s">
        <v>49</v>
      </c>
      <c r="T176" s="50">
        <f t="shared" si="22"/>
        <v>0</v>
      </c>
      <c r="U176" s="47" t="str">
        <f t="shared" si="30"/>
        <v>No Change</v>
      </c>
      <c r="V176" s="47" t="s">
        <v>126</v>
      </c>
      <c r="W176" s="47" t="s">
        <v>126</v>
      </c>
      <c r="X176" s="53" t="s">
        <v>126</v>
      </c>
      <c r="Y176" s="47" t="s">
        <v>126</v>
      </c>
      <c r="Z176" s="47" t="s">
        <v>126</v>
      </c>
      <c r="AA176" s="50" t="str">
        <f t="shared" si="23"/>
        <v>--</v>
      </c>
      <c r="AB176" s="47" t="str">
        <f t="shared" si="24"/>
        <v>No TRV</v>
      </c>
      <c r="AC176" s="51" t="str">
        <f t="shared" si="25"/>
        <v>No</v>
      </c>
      <c r="AD176" s="47" t="str">
        <f t="shared" si="26"/>
        <v>New or No Change</v>
      </c>
      <c r="AE176" s="47" t="str">
        <f t="shared" si="27"/>
        <v>No New</v>
      </c>
      <c r="AF176" s="47" t="str">
        <f t="shared" si="28"/>
        <v>Yes</v>
      </c>
      <c r="AG176" s="52">
        <v>45672</v>
      </c>
    </row>
    <row r="177" spans="1:33" x14ac:dyDescent="0.2">
      <c r="A177" s="47">
        <v>310</v>
      </c>
      <c r="B177" s="48">
        <v>312</v>
      </c>
      <c r="C177" s="48" t="s">
        <v>503</v>
      </c>
      <c r="D177" s="48" t="s">
        <v>504</v>
      </c>
      <c r="E177" s="47" t="s">
        <v>149</v>
      </c>
      <c r="F177" s="49"/>
      <c r="G177" s="48" t="s">
        <v>120</v>
      </c>
      <c r="H177" s="47" t="s">
        <v>126</v>
      </c>
      <c r="I177" s="47" t="s">
        <v>126</v>
      </c>
      <c r="J177" s="53" t="s">
        <v>126</v>
      </c>
      <c r="K177" s="47" t="s">
        <v>126</v>
      </c>
      <c r="L177" s="47" t="s">
        <v>126</v>
      </c>
      <c r="M177" s="50" t="str">
        <f t="shared" si="21"/>
        <v>--</v>
      </c>
      <c r="N177" s="47" t="str">
        <f t="shared" si="29"/>
        <v>No TRV</v>
      </c>
      <c r="O177" s="47">
        <v>0.09</v>
      </c>
      <c r="P177" s="47" t="s">
        <v>49</v>
      </c>
      <c r="Q177" s="47" t="s">
        <v>121</v>
      </c>
      <c r="R177" s="47">
        <v>0.09</v>
      </c>
      <c r="S177" s="47" t="s">
        <v>122</v>
      </c>
      <c r="T177" s="50">
        <f t="shared" si="22"/>
        <v>0</v>
      </c>
      <c r="U177" s="47" t="str">
        <f t="shared" si="30"/>
        <v>No Change</v>
      </c>
      <c r="V177" s="47">
        <v>1.3</v>
      </c>
      <c r="W177" s="47" t="s">
        <v>38</v>
      </c>
      <c r="X177" s="47" t="s">
        <v>120</v>
      </c>
      <c r="Y177" s="47">
        <v>0.3</v>
      </c>
      <c r="Z177" s="47" t="s">
        <v>129</v>
      </c>
      <c r="AA177" s="50">
        <f t="shared" si="23"/>
        <v>3.3333333333333335</v>
      </c>
      <c r="AB177" s="47" t="str">
        <f t="shared" si="24"/>
        <v>Yes (333%)</v>
      </c>
      <c r="AC177" s="51" t="str">
        <f t="shared" si="25"/>
        <v>Yes</v>
      </c>
      <c r="AD177" s="47" t="str">
        <f t="shared" si="26"/>
        <v>Change</v>
      </c>
      <c r="AE177" s="47" t="str">
        <f t="shared" si="27"/>
        <v>No New</v>
      </c>
      <c r="AF177" s="47" t="str">
        <f t="shared" si="28"/>
        <v>Yes</v>
      </c>
      <c r="AG177" s="52">
        <v>45672</v>
      </c>
    </row>
    <row r="178" spans="1:33" x14ac:dyDescent="0.2">
      <c r="A178" s="47">
        <v>313</v>
      </c>
      <c r="B178" s="48">
        <v>316</v>
      </c>
      <c r="C178" s="48" t="s">
        <v>505</v>
      </c>
      <c r="D178" s="48" t="s">
        <v>506</v>
      </c>
      <c r="E178" s="47" t="s">
        <v>149</v>
      </c>
      <c r="F178" s="49">
        <v>12</v>
      </c>
      <c r="G178" s="48" t="s">
        <v>120</v>
      </c>
      <c r="H178" s="47" t="s">
        <v>126</v>
      </c>
      <c r="I178" s="47" t="s">
        <v>126</v>
      </c>
      <c r="J178" s="53" t="s">
        <v>126</v>
      </c>
      <c r="K178" s="47" t="s">
        <v>126</v>
      </c>
      <c r="L178" s="47" t="s">
        <v>126</v>
      </c>
      <c r="M178" s="50" t="str">
        <f t="shared" si="21"/>
        <v>--</v>
      </c>
      <c r="N178" s="47" t="str">
        <f t="shared" si="29"/>
        <v>No TRV</v>
      </c>
      <c r="O178" s="47">
        <v>0.3</v>
      </c>
      <c r="P178" s="47" t="s">
        <v>31</v>
      </c>
      <c r="Q178" s="47" t="s">
        <v>121</v>
      </c>
      <c r="R178" s="47">
        <v>0.3</v>
      </c>
      <c r="S178" s="47" t="s">
        <v>122</v>
      </c>
      <c r="T178" s="50">
        <f t="shared" si="22"/>
        <v>0</v>
      </c>
      <c r="U178" s="47" t="str">
        <f t="shared" si="30"/>
        <v>No Change</v>
      </c>
      <c r="V178" s="47">
        <v>0.6</v>
      </c>
      <c r="W178" s="47" t="s">
        <v>49</v>
      </c>
      <c r="X178" s="47" t="s">
        <v>120</v>
      </c>
      <c r="Y178" s="47">
        <v>0.6</v>
      </c>
      <c r="Z178" s="47" t="s">
        <v>49</v>
      </c>
      <c r="AA178" s="50">
        <f t="shared" si="23"/>
        <v>0</v>
      </c>
      <c r="AB178" s="47" t="str">
        <f t="shared" si="24"/>
        <v>No Change</v>
      </c>
      <c r="AC178" s="51" t="str">
        <f t="shared" si="25"/>
        <v>No</v>
      </c>
      <c r="AD178" s="47" t="str">
        <f t="shared" si="26"/>
        <v>New or No Change</v>
      </c>
      <c r="AE178" s="47" t="str">
        <f t="shared" si="27"/>
        <v>No New</v>
      </c>
      <c r="AF178" s="47" t="str">
        <f t="shared" si="28"/>
        <v>Yes</v>
      </c>
      <c r="AG178" s="52">
        <v>45672</v>
      </c>
    </row>
    <row r="179" spans="1:33" x14ac:dyDescent="0.2">
      <c r="A179" s="47">
        <v>314</v>
      </c>
      <c r="B179" s="48">
        <v>321</v>
      </c>
      <c r="C179" s="48" t="s">
        <v>507</v>
      </c>
      <c r="D179" s="48" t="s">
        <v>508</v>
      </c>
      <c r="E179" s="47"/>
      <c r="F179" s="49"/>
      <c r="G179" s="48" t="s">
        <v>121</v>
      </c>
      <c r="H179" s="47" t="s">
        <v>126</v>
      </c>
      <c r="I179" s="47" t="s">
        <v>126</v>
      </c>
      <c r="J179" s="53" t="s">
        <v>126</v>
      </c>
      <c r="K179" s="47" t="s">
        <v>126</v>
      </c>
      <c r="L179" s="47" t="s">
        <v>126</v>
      </c>
      <c r="M179" s="50" t="str">
        <f t="shared" si="21"/>
        <v>--</v>
      </c>
      <c r="N179" s="47" t="str">
        <f t="shared" si="29"/>
        <v>No TRV</v>
      </c>
      <c r="O179" s="47">
        <v>4000</v>
      </c>
      <c r="P179" s="47" t="s">
        <v>49</v>
      </c>
      <c r="Q179" s="47" t="s">
        <v>121</v>
      </c>
      <c r="R179" s="47">
        <v>4000</v>
      </c>
      <c r="S179" s="47" t="s">
        <v>122</v>
      </c>
      <c r="T179" s="50">
        <f t="shared" si="22"/>
        <v>0</v>
      </c>
      <c r="U179" s="47" t="str">
        <f t="shared" si="30"/>
        <v>No Change</v>
      </c>
      <c r="V179" s="47">
        <v>28000</v>
      </c>
      <c r="W179" s="47" t="s">
        <v>49</v>
      </c>
      <c r="X179" s="47" t="s">
        <v>120</v>
      </c>
      <c r="Y179" s="47">
        <v>28000</v>
      </c>
      <c r="Z179" s="47" t="s">
        <v>49</v>
      </c>
      <c r="AA179" s="50">
        <f t="shared" si="23"/>
        <v>0</v>
      </c>
      <c r="AB179" s="47" t="str">
        <f t="shared" si="24"/>
        <v>No Change</v>
      </c>
      <c r="AC179" s="51" t="str">
        <f t="shared" si="25"/>
        <v>No</v>
      </c>
      <c r="AD179" s="47" t="str">
        <f t="shared" si="26"/>
        <v>New or No Change</v>
      </c>
      <c r="AE179" s="47" t="str">
        <f t="shared" si="27"/>
        <v>No New</v>
      </c>
      <c r="AF179" s="47" t="str">
        <f t="shared" si="28"/>
        <v>Yes</v>
      </c>
      <c r="AG179" s="52">
        <v>45672</v>
      </c>
    </row>
    <row r="180" spans="1:33" x14ac:dyDescent="0.2">
      <c r="A180" s="47">
        <v>316</v>
      </c>
      <c r="B180" s="47" t="s">
        <v>509</v>
      </c>
      <c r="C180" s="47" t="s">
        <v>510</v>
      </c>
      <c r="D180" s="47" t="s">
        <v>511</v>
      </c>
      <c r="E180" s="47"/>
      <c r="F180" s="49"/>
      <c r="G180" s="47" t="s">
        <v>120</v>
      </c>
      <c r="H180" s="47" t="s">
        <v>126</v>
      </c>
      <c r="I180" s="47" t="s">
        <v>126</v>
      </c>
      <c r="J180" s="53" t="s">
        <v>126</v>
      </c>
      <c r="K180" s="47" t="s">
        <v>126</v>
      </c>
      <c r="L180" s="47" t="s">
        <v>126</v>
      </c>
      <c r="M180" s="50" t="str">
        <f t="shared" si="21"/>
        <v>--</v>
      </c>
      <c r="N180" s="47" t="str">
        <f t="shared" si="29"/>
        <v>No TRV</v>
      </c>
      <c r="O180" s="47">
        <v>20</v>
      </c>
      <c r="P180" s="47" t="s">
        <v>47</v>
      </c>
      <c r="Q180" s="47" t="s">
        <v>120</v>
      </c>
      <c r="R180" s="47" t="s">
        <v>126</v>
      </c>
      <c r="S180" s="47" t="s">
        <v>126</v>
      </c>
      <c r="T180" s="50" t="e">
        <f t="shared" si="22"/>
        <v>#VALUE!</v>
      </c>
      <c r="U180" s="47" t="str">
        <f t="shared" si="30"/>
        <v>New TRV</v>
      </c>
      <c r="V180" s="47" t="s">
        <v>126</v>
      </c>
      <c r="W180" s="47" t="s">
        <v>126</v>
      </c>
      <c r="X180" s="53" t="s">
        <v>126</v>
      </c>
      <c r="Y180" s="47" t="s">
        <v>126</v>
      </c>
      <c r="Z180" s="47" t="s">
        <v>126</v>
      </c>
      <c r="AA180" s="50" t="str">
        <f t="shared" si="23"/>
        <v>--</v>
      </c>
      <c r="AB180" s="47" t="str">
        <f t="shared" si="24"/>
        <v>No TRV</v>
      </c>
      <c r="AC180" s="51" t="str">
        <f t="shared" si="25"/>
        <v>No</v>
      </c>
      <c r="AD180" s="47" t="str">
        <f t="shared" si="26"/>
        <v>New or No Change</v>
      </c>
      <c r="AE180" s="47" t="str">
        <f t="shared" si="27"/>
        <v>A new</v>
      </c>
      <c r="AF180" s="47" t="str">
        <f t="shared" si="28"/>
        <v>No</v>
      </c>
      <c r="AG180" s="52">
        <v>45672</v>
      </c>
    </row>
    <row r="181" spans="1:33" x14ac:dyDescent="0.2">
      <c r="A181" s="47">
        <v>317</v>
      </c>
      <c r="B181" s="47" t="s">
        <v>512</v>
      </c>
      <c r="C181" s="47" t="s">
        <v>513</v>
      </c>
      <c r="D181" s="47" t="s">
        <v>514</v>
      </c>
      <c r="E181" s="47"/>
      <c r="F181" s="49"/>
      <c r="G181" s="47" t="s">
        <v>120</v>
      </c>
      <c r="H181" s="47" t="s">
        <v>126</v>
      </c>
      <c r="I181" s="47" t="s">
        <v>126</v>
      </c>
      <c r="J181" s="53" t="s">
        <v>126</v>
      </c>
      <c r="K181" s="47" t="s">
        <v>126</v>
      </c>
      <c r="L181" s="47" t="s">
        <v>126</v>
      </c>
      <c r="M181" s="50" t="str">
        <f t="shared" si="21"/>
        <v>--</v>
      </c>
      <c r="N181" s="47" t="str">
        <f t="shared" si="29"/>
        <v>No TRV</v>
      </c>
      <c r="O181" s="47">
        <v>30</v>
      </c>
      <c r="P181" s="47" t="s">
        <v>47</v>
      </c>
      <c r="Q181" s="47" t="s">
        <v>120</v>
      </c>
      <c r="R181" s="47" t="s">
        <v>126</v>
      </c>
      <c r="S181" s="47" t="s">
        <v>126</v>
      </c>
      <c r="T181" s="50" t="e">
        <f t="shared" si="22"/>
        <v>#VALUE!</v>
      </c>
      <c r="U181" s="47" t="str">
        <f t="shared" si="30"/>
        <v>New TRV</v>
      </c>
      <c r="V181" s="47" t="s">
        <v>126</v>
      </c>
      <c r="W181" s="47" t="s">
        <v>126</v>
      </c>
      <c r="X181" s="53" t="s">
        <v>126</v>
      </c>
      <c r="Y181" s="47" t="s">
        <v>126</v>
      </c>
      <c r="Z181" s="47" t="s">
        <v>126</v>
      </c>
      <c r="AA181" s="50" t="str">
        <f t="shared" si="23"/>
        <v>--</v>
      </c>
      <c r="AB181" s="47" t="str">
        <f t="shared" si="24"/>
        <v>No TRV</v>
      </c>
      <c r="AC181" s="51" t="str">
        <f t="shared" si="25"/>
        <v>No</v>
      </c>
      <c r="AD181" s="47" t="str">
        <f t="shared" si="26"/>
        <v>New or No Change</v>
      </c>
      <c r="AE181" s="47" t="str">
        <f t="shared" si="27"/>
        <v>A new</v>
      </c>
      <c r="AF181" s="47" t="str">
        <f t="shared" si="28"/>
        <v>No</v>
      </c>
      <c r="AG181" s="52">
        <v>45672</v>
      </c>
    </row>
    <row r="182" spans="1:33" x14ac:dyDescent="0.2">
      <c r="A182" s="47">
        <v>318</v>
      </c>
      <c r="B182" s="47" t="s">
        <v>515</v>
      </c>
      <c r="C182" s="47" t="s">
        <v>516</v>
      </c>
      <c r="D182" s="47" t="s">
        <v>517</v>
      </c>
      <c r="E182" s="47"/>
      <c r="F182" s="49"/>
      <c r="G182" s="47" t="s">
        <v>120</v>
      </c>
      <c r="H182" s="47" t="s">
        <v>126</v>
      </c>
      <c r="I182" s="47" t="s">
        <v>126</v>
      </c>
      <c r="J182" s="53" t="s">
        <v>126</v>
      </c>
      <c r="K182" s="47" t="s">
        <v>126</v>
      </c>
      <c r="L182" s="47" t="s">
        <v>126</v>
      </c>
      <c r="M182" s="50" t="str">
        <f t="shared" si="21"/>
        <v>--</v>
      </c>
      <c r="N182" s="47" t="str">
        <f t="shared" si="29"/>
        <v>No TRV</v>
      </c>
      <c r="O182" s="47">
        <v>2800</v>
      </c>
      <c r="P182" s="47" t="s">
        <v>38</v>
      </c>
      <c r="Q182" s="47" t="s">
        <v>120</v>
      </c>
      <c r="R182" s="47" t="s">
        <v>126</v>
      </c>
      <c r="S182" s="47" t="s">
        <v>126</v>
      </c>
      <c r="T182" s="50" t="e">
        <f t="shared" si="22"/>
        <v>#VALUE!</v>
      </c>
      <c r="U182" s="47" t="str">
        <f t="shared" si="30"/>
        <v>New TRV</v>
      </c>
      <c r="V182" s="47">
        <v>15000</v>
      </c>
      <c r="W182" s="47" t="s">
        <v>38</v>
      </c>
      <c r="X182" s="47" t="s">
        <v>120</v>
      </c>
      <c r="Y182" s="47" t="s">
        <v>126</v>
      </c>
      <c r="Z182" s="47" t="s">
        <v>126</v>
      </c>
      <c r="AA182" s="50" t="e">
        <f t="shared" si="23"/>
        <v>#VALUE!</v>
      </c>
      <c r="AB182" s="47" t="str">
        <f t="shared" si="24"/>
        <v>New TRV</v>
      </c>
      <c r="AC182" s="51" t="str">
        <f t="shared" si="25"/>
        <v>Yes</v>
      </c>
      <c r="AD182" s="47" t="str">
        <f t="shared" si="26"/>
        <v>New or No Change</v>
      </c>
      <c r="AE182" s="47" t="str">
        <f t="shared" si="27"/>
        <v>A new</v>
      </c>
      <c r="AF182" s="47" t="str">
        <f t="shared" si="28"/>
        <v>No</v>
      </c>
      <c r="AG182" s="52">
        <v>45672</v>
      </c>
    </row>
    <row r="183" spans="1:33" x14ac:dyDescent="0.2">
      <c r="A183" s="47">
        <v>319</v>
      </c>
      <c r="B183" s="48">
        <v>346</v>
      </c>
      <c r="C183" s="48" t="s">
        <v>548</v>
      </c>
      <c r="D183" s="48" t="s">
        <v>549</v>
      </c>
      <c r="E183" s="47"/>
      <c r="F183" s="49"/>
      <c r="G183" s="48" t="s">
        <v>120</v>
      </c>
      <c r="H183" s="47">
        <v>3.8</v>
      </c>
      <c r="I183" s="47" t="s">
        <v>49</v>
      </c>
      <c r="J183" s="47" t="s">
        <v>120</v>
      </c>
      <c r="K183" s="47">
        <v>3.8</v>
      </c>
      <c r="L183" s="47" t="s">
        <v>49</v>
      </c>
      <c r="M183" s="50">
        <f t="shared" si="21"/>
        <v>0</v>
      </c>
      <c r="N183" s="47" t="str">
        <f t="shared" si="29"/>
        <v>No Change</v>
      </c>
      <c r="O183" s="47">
        <v>3600</v>
      </c>
      <c r="P183" s="47" t="s">
        <v>31</v>
      </c>
      <c r="Q183" s="47" t="s">
        <v>121</v>
      </c>
      <c r="R183" s="47">
        <v>8000</v>
      </c>
      <c r="S183" s="47" t="s">
        <v>49</v>
      </c>
      <c r="T183" s="50">
        <f t="shared" si="22"/>
        <v>-0.55000000000000004</v>
      </c>
      <c r="U183" s="47" t="str">
        <f t="shared" si="30"/>
        <v>Yes (-55%)</v>
      </c>
      <c r="V183" s="47">
        <v>7200</v>
      </c>
      <c r="W183" s="47" t="s">
        <v>31</v>
      </c>
      <c r="X183" s="47" t="s">
        <v>120</v>
      </c>
      <c r="Y183" s="47">
        <v>8000</v>
      </c>
      <c r="Z183" s="47" t="s">
        <v>49</v>
      </c>
      <c r="AA183" s="50">
        <f t="shared" si="23"/>
        <v>-0.1</v>
      </c>
      <c r="AB183" s="47" t="str">
        <f t="shared" si="24"/>
        <v>Yes (-10%)</v>
      </c>
      <c r="AC183" s="51" t="str">
        <f t="shared" si="25"/>
        <v>No</v>
      </c>
      <c r="AD183" s="47" t="str">
        <f t="shared" si="26"/>
        <v>Change</v>
      </c>
      <c r="AE183" s="47" t="str">
        <f t="shared" si="27"/>
        <v>No New</v>
      </c>
      <c r="AF183" s="47" t="str">
        <f t="shared" si="28"/>
        <v>Yes</v>
      </c>
      <c r="AG183" s="52">
        <v>45859</v>
      </c>
    </row>
    <row r="184" spans="1:33" x14ac:dyDescent="0.2">
      <c r="A184" s="47">
        <v>320</v>
      </c>
      <c r="B184" s="47" t="s">
        <v>545</v>
      </c>
      <c r="C184" s="47" t="s">
        <v>546</v>
      </c>
      <c r="D184" s="47" t="s">
        <v>547</v>
      </c>
      <c r="E184" s="47"/>
      <c r="F184" s="49"/>
      <c r="G184" s="47" t="s">
        <v>120</v>
      </c>
      <c r="H184" s="47" t="s">
        <v>126</v>
      </c>
      <c r="I184" s="47" t="s">
        <v>126</v>
      </c>
      <c r="J184" s="53" t="s">
        <v>126</v>
      </c>
      <c r="K184" s="47" t="s">
        <v>126</v>
      </c>
      <c r="L184" s="47" t="s">
        <v>126</v>
      </c>
      <c r="M184" s="50" t="str">
        <f t="shared" si="21"/>
        <v>--</v>
      </c>
      <c r="N184" s="47" t="str">
        <f t="shared" si="29"/>
        <v>No TRV</v>
      </c>
      <c r="O184" s="47">
        <v>30</v>
      </c>
      <c r="P184" s="47" t="s">
        <v>45</v>
      </c>
      <c r="Q184" s="47" t="s">
        <v>120</v>
      </c>
      <c r="R184" s="47" t="s">
        <v>126</v>
      </c>
      <c r="S184" s="47" t="s">
        <v>126</v>
      </c>
      <c r="T184" s="50" t="e">
        <f t="shared" si="22"/>
        <v>#VALUE!</v>
      </c>
      <c r="U184" s="47" t="str">
        <f t="shared" si="30"/>
        <v>New TRV</v>
      </c>
      <c r="V184" s="47" t="s">
        <v>126</v>
      </c>
      <c r="W184" s="47" t="s">
        <v>126</v>
      </c>
      <c r="X184" s="53" t="s">
        <v>126</v>
      </c>
      <c r="Y184" s="47" t="s">
        <v>126</v>
      </c>
      <c r="Z184" s="47" t="s">
        <v>126</v>
      </c>
      <c r="AA184" s="50" t="str">
        <f t="shared" si="23"/>
        <v>--</v>
      </c>
      <c r="AB184" s="47" t="str">
        <f t="shared" si="24"/>
        <v>No TRV</v>
      </c>
      <c r="AC184" s="51" t="str">
        <f t="shared" si="25"/>
        <v>No</v>
      </c>
      <c r="AD184" s="47" t="str">
        <f t="shared" si="26"/>
        <v>New or No Change</v>
      </c>
      <c r="AE184" s="47" t="str">
        <f t="shared" si="27"/>
        <v>A new</v>
      </c>
      <c r="AF184" s="47" t="str">
        <f t="shared" si="28"/>
        <v>No</v>
      </c>
      <c r="AG184" s="52">
        <v>45672</v>
      </c>
    </row>
    <row r="185" spans="1:33" x14ac:dyDescent="0.2">
      <c r="A185" s="47">
        <v>321</v>
      </c>
      <c r="B185" s="47" t="s">
        <v>522</v>
      </c>
      <c r="C185" s="47" t="s">
        <v>523</v>
      </c>
      <c r="D185" s="47" t="s">
        <v>524</v>
      </c>
      <c r="E185" s="47"/>
      <c r="F185" s="49"/>
      <c r="G185" s="47" t="s">
        <v>120</v>
      </c>
      <c r="H185" s="47" t="s">
        <v>126</v>
      </c>
      <c r="I185" s="47" t="s">
        <v>126</v>
      </c>
      <c r="J185" s="53" t="s">
        <v>126</v>
      </c>
      <c r="K185" s="47" t="s">
        <v>126</v>
      </c>
      <c r="L185" s="47" t="s">
        <v>126</v>
      </c>
      <c r="M185" s="50" t="str">
        <f t="shared" si="21"/>
        <v>--</v>
      </c>
      <c r="N185" s="47" t="str">
        <f t="shared" si="29"/>
        <v>No TRV</v>
      </c>
      <c r="O185" s="47">
        <v>100</v>
      </c>
      <c r="P185" s="47" t="s">
        <v>47</v>
      </c>
      <c r="Q185" s="47" t="s">
        <v>120</v>
      </c>
      <c r="R185" s="47" t="s">
        <v>126</v>
      </c>
      <c r="S185" s="47" t="s">
        <v>126</v>
      </c>
      <c r="T185" s="50" t="e">
        <f t="shared" si="22"/>
        <v>#VALUE!</v>
      </c>
      <c r="U185" s="47" t="str">
        <f t="shared" si="30"/>
        <v>New TRV</v>
      </c>
      <c r="V185" s="47" t="s">
        <v>126</v>
      </c>
      <c r="W185" s="47" t="s">
        <v>126</v>
      </c>
      <c r="X185" s="53" t="s">
        <v>126</v>
      </c>
      <c r="Y185" s="47" t="s">
        <v>126</v>
      </c>
      <c r="Z185" s="47" t="s">
        <v>126</v>
      </c>
      <c r="AA185" s="50" t="str">
        <f t="shared" si="23"/>
        <v>--</v>
      </c>
      <c r="AB185" s="47" t="str">
        <f t="shared" si="24"/>
        <v>No TRV</v>
      </c>
      <c r="AC185" s="51" t="str">
        <f t="shared" si="25"/>
        <v>No</v>
      </c>
      <c r="AD185" s="47" t="str">
        <f t="shared" si="26"/>
        <v>New or No Change</v>
      </c>
      <c r="AE185" s="47" t="str">
        <f t="shared" si="27"/>
        <v>A new</v>
      </c>
      <c r="AF185" s="47" t="str">
        <f t="shared" si="28"/>
        <v>No</v>
      </c>
      <c r="AG185" s="52">
        <v>45672</v>
      </c>
    </row>
    <row r="186" spans="1:33" x14ac:dyDescent="0.2">
      <c r="A186" s="47">
        <v>322</v>
      </c>
      <c r="B186" s="48">
        <v>327</v>
      </c>
      <c r="C186" s="48" t="s">
        <v>527</v>
      </c>
      <c r="D186" s="48" t="s">
        <v>528</v>
      </c>
      <c r="E186" s="47"/>
      <c r="F186" s="49"/>
      <c r="G186" s="48" t="s">
        <v>120</v>
      </c>
      <c r="H186" s="47">
        <v>2.3E-3</v>
      </c>
      <c r="I186" s="47" t="s">
        <v>49</v>
      </c>
      <c r="J186" s="47" t="s">
        <v>120</v>
      </c>
      <c r="K186" s="47">
        <v>2.3E-3</v>
      </c>
      <c r="L186" s="47" t="s">
        <v>49</v>
      </c>
      <c r="M186" s="50">
        <f t="shared" si="21"/>
        <v>0</v>
      </c>
      <c r="N186" s="47" t="str">
        <f t="shared" si="29"/>
        <v>No Change</v>
      </c>
      <c r="O186" s="47" t="s">
        <v>126</v>
      </c>
      <c r="P186" s="47" t="s">
        <v>126</v>
      </c>
      <c r="Q186" s="53" t="s">
        <v>126</v>
      </c>
      <c r="R186" s="47" t="s">
        <v>126</v>
      </c>
      <c r="S186" s="47" t="s">
        <v>126</v>
      </c>
      <c r="T186" s="50" t="str">
        <f t="shared" si="22"/>
        <v>--</v>
      </c>
      <c r="U186" s="47" t="str">
        <f t="shared" si="30"/>
        <v>No TRV</v>
      </c>
      <c r="V186" s="47" t="s">
        <v>126</v>
      </c>
      <c r="W186" s="47" t="s">
        <v>126</v>
      </c>
      <c r="X186" s="53" t="s">
        <v>126</v>
      </c>
      <c r="Y186" s="47" t="s">
        <v>126</v>
      </c>
      <c r="Z186" s="47" t="s">
        <v>126</v>
      </c>
      <c r="AA186" s="50" t="str">
        <f t="shared" si="23"/>
        <v>--</v>
      </c>
      <c r="AB186" s="47" t="str">
        <f t="shared" si="24"/>
        <v>No TRV</v>
      </c>
      <c r="AC186" s="51" t="str">
        <f t="shared" si="25"/>
        <v>No</v>
      </c>
      <c r="AD186" s="47" t="str">
        <f t="shared" si="26"/>
        <v>New or No Change</v>
      </c>
      <c r="AE186" s="47" t="str">
        <f t="shared" si="27"/>
        <v>No New</v>
      </c>
      <c r="AF186" s="47" t="str">
        <f t="shared" si="28"/>
        <v>Yes</v>
      </c>
      <c r="AG186" s="52">
        <v>45672</v>
      </c>
    </row>
    <row r="187" spans="1:33" x14ac:dyDescent="0.2">
      <c r="A187" s="47">
        <v>325</v>
      </c>
      <c r="B187" s="48">
        <v>329</v>
      </c>
      <c r="C187" s="48" t="s">
        <v>529</v>
      </c>
      <c r="D187" s="48" t="s">
        <v>530</v>
      </c>
      <c r="E187" s="47"/>
      <c r="F187" s="49">
        <v>12</v>
      </c>
      <c r="G187" s="48" t="s">
        <v>120</v>
      </c>
      <c r="H187" s="47">
        <v>2.2000000000000001E-3</v>
      </c>
      <c r="I187" s="47" t="s">
        <v>49</v>
      </c>
      <c r="J187" s="47" t="s">
        <v>120</v>
      </c>
      <c r="K187" s="47">
        <v>2.2000000000000001E-3</v>
      </c>
      <c r="L187" s="47" t="s">
        <v>49</v>
      </c>
      <c r="M187" s="50">
        <f t="shared" si="21"/>
        <v>0</v>
      </c>
      <c r="N187" s="47" t="str">
        <f t="shared" si="29"/>
        <v>No Change</v>
      </c>
      <c r="O187" s="47">
        <v>20</v>
      </c>
      <c r="P187" s="47" t="s">
        <v>49</v>
      </c>
      <c r="Q187" s="47" t="s">
        <v>120</v>
      </c>
      <c r="R187" s="47">
        <v>20</v>
      </c>
      <c r="S187" s="47" t="s">
        <v>49</v>
      </c>
      <c r="T187" s="50">
        <f t="shared" si="22"/>
        <v>0</v>
      </c>
      <c r="U187" s="47" t="str">
        <f t="shared" si="30"/>
        <v>No Change</v>
      </c>
      <c r="V187" s="47" t="s">
        <v>126</v>
      </c>
      <c r="W187" s="47" t="s">
        <v>126</v>
      </c>
      <c r="X187" s="53" t="s">
        <v>126</v>
      </c>
      <c r="Y187" s="47" t="s">
        <v>126</v>
      </c>
      <c r="Z187" s="47" t="s">
        <v>126</v>
      </c>
      <c r="AA187" s="50" t="str">
        <f t="shared" si="23"/>
        <v>--</v>
      </c>
      <c r="AB187" s="47" t="str">
        <f t="shared" si="24"/>
        <v>No TRV</v>
      </c>
      <c r="AC187" s="51" t="str">
        <f t="shared" si="25"/>
        <v>No</v>
      </c>
      <c r="AD187" s="47" t="str">
        <f t="shared" si="26"/>
        <v>New or No Change</v>
      </c>
      <c r="AE187" s="47" t="str">
        <f t="shared" si="27"/>
        <v>No New</v>
      </c>
      <c r="AF187" s="47" t="str">
        <f t="shared" si="28"/>
        <v>Yes</v>
      </c>
      <c r="AG187" s="52">
        <v>45672</v>
      </c>
    </row>
    <row r="188" spans="1:33" x14ac:dyDescent="0.2">
      <c r="A188" s="47">
        <v>327</v>
      </c>
      <c r="B188" s="47">
        <v>334</v>
      </c>
      <c r="C188" s="47" t="s">
        <v>531</v>
      </c>
      <c r="D188" s="47" t="s">
        <v>532</v>
      </c>
      <c r="E188" s="47"/>
      <c r="F188" s="49">
        <v>17</v>
      </c>
      <c r="G188" s="47" t="s">
        <v>120</v>
      </c>
      <c r="H188" s="47">
        <v>1E-3</v>
      </c>
      <c r="I188" s="47" t="s">
        <v>47</v>
      </c>
      <c r="J188" s="47" t="s">
        <v>120</v>
      </c>
      <c r="K188" s="47" t="s">
        <v>126</v>
      </c>
      <c r="L188" s="47" t="s">
        <v>126</v>
      </c>
      <c r="M188" s="50" t="e">
        <f t="shared" si="21"/>
        <v>#VALUE!</v>
      </c>
      <c r="N188" s="47" t="str">
        <f t="shared" si="29"/>
        <v>New TRV</v>
      </c>
      <c r="O188" s="47">
        <v>0.02</v>
      </c>
      <c r="P188" s="47" t="s">
        <v>47</v>
      </c>
      <c r="Q188" s="47" t="s">
        <v>120</v>
      </c>
      <c r="R188" s="47" t="s">
        <v>126</v>
      </c>
      <c r="S188" s="47" t="s">
        <v>126</v>
      </c>
      <c r="T188" s="50" t="e">
        <f t="shared" si="22"/>
        <v>#VALUE!</v>
      </c>
      <c r="U188" s="47" t="str">
        <f t="shared" si="30"/>
        <v>New TRV</v>
      </c>
      <c r="V188" s="47" t="s">
        <v>126</v>
      </c>
      <c r="W188" s="47" t="s">
        <v>126</v>
      </c>
      <c r="X188" s="53" t="s">
        <v>126</v>
      </c>
      <c r="Y188" s="47" t="s">
        <v>126</v>
      </c>
      <c r="Z188" s="47" t="s">
        <v>126</v>
      </c>
      <c r="AA188" s="50" t="str">
        <f t="shared" si="23"/>
        <v>--</v>
      </c>
      <c r="AB188" s="47" t="str">
        <f t="shared" si="24"/>
        <v>No TRV</v>
      </c>
      <c r="AC188" s="51" t="str">
        <f t="shared" si="25"/>
        <v>No</v>
      </c>
      <c r="AD188" s="47" t="str">
        <f t="shared" si="26"/>
        <v>New or No Change</v>
      </c>
      <c r="AE188" s="47" t="str">
        <f t="shared" si="27"/>
        <v>A new</v>
      </c>
      <c r="AF188" s="47" t="str">
        <f t="shared" si="28"/>
        <v>No</v>
      </c>
      <c r="AG188" s="52">
        <v>45672</v>
      </c>
    </row>
    <row r="189" spans="1:33" x14ac:dyDescent="0.2">
      <c r="A189" s="47">
        <v>329</v>
      </c>
      <c r="B189" s="48">
        <v>337</v>
      </c>
      <c r="C189" s="48" t="s">
        <v>533</v>
      </c>
      <c r="D189" s="48" t="s">
        <v>1149</v>
      </c>
      <c r="E189" s="47"/>
      <c r="F189" s="49"/>
      <c r="G189" s="48" t="s">
        <v>120</v>
      </c>
      <c r="H189" s="47" t="s">
        <v>126</v>
      </c>
      <c r="I189" s="47" t="s">
        <v>126</v>
      </c>
      <c r="J189" s="53" t="s">
        <v>126</v>
      </c>
      <c r="K189" s="47" t="s">
        <v>126</v>
      </c>
      <c r="L189" s="47" t="s">
        <v>126</v>
      </c>
      <c r="M189" s="50" t="str">
        <f t="shared" si="21"/>
        <v>--</v>
      </c>
      <c r="N189" s="47" t="str">
        <f t="shared" si="29"/>
        <v>No TRV</v>
      </c>
      <c r="O189" s="47">
        <v>3000</v>
      </c>
      <c r="P189" s="47" t="s">
        <v>45</v>
      </c>
      <c r="Q189" s="47" t="s">
        <v>120</v>
      </c>
      <c r="R189" s="47">
        <v>3000</v>
      </c>
      <c r="S189" s="47" t="s">
        <v>45</v>
      </c>
      <c r="T189" s="50">
        <f t="shared" si="22"/>
        <v>0</v>
      </c>
      <c r="U189" s="47" t="str">
        <f t="shared" si="30"/>
        <v>No Change</v>
      </c>
      <c r="V189" s="47" t="s">
        <v>126</v>
      </c>
      <c r="W189" s="47" t="s">
        <v>126</v>
      </c>
      <c r="X189" s="53" t="s">
        <v>126</v>
      </c>
      <c r="Y189" s="47" t="s">
        <v>126</v>
      </c>
      <c r="Z189" s="47" t="s">
        <v>126</v>
      </c>
      <c r="AA189" s="50" t="str">
        <f t="shared" si="23"/>
        <v>--</v>
      </c>
      <c r="AB189" s="47" t="str">
        <f t="shared" si="24"/>
        <v>No TRV</v>
      </c>
      <c r="AC189" s="51" t="str">
        <f t="shared" si="25"/>
        <v>No</v>
      </c>
      <c r="AD189" s="47" t="str">
        <f t="shared" si="26"/>
        <v>New or No Change</v>
      </c>
      <c r="AE189" s="47" t="str">
        <f t="shared" si="27"/>
        <v>No New</v>
      </c>
      <c r="AF189" s="47" t="str">
        <f t="shared" si="28"/>
        <v>Yes</v>
      </c>
      <c r="AG189" s="52">
        <v>45672</v>
      </c>
    </row>
    <row r="190" spans="1:33" x14ac:dyDescent="0.2">
      <c r="A190" s="47">
        <v>330</v>
      </c>
      <c r="B190" s="47">
        <v>338</v>
      </c>
      <c r="C190" s="47" t="s">
        <v>536</v>
      </c>
      <c r="D190" s="47" t="s">
        <v>537</v>
      </c>
      <c r="E190" s="47"/>
      <c r="F190" s="49"/>
      <c r="G190" s="47" t="s">
        <v>120</v>
      </c>
      <c r="H190" s="47" t="s">
        <v>126</v>
      </c>
      <c r="I190" s="47" t="s">
        <v>126</v>
      </c>
      <c r="J190" s="53" t="s">
        <v>126</v>
      </c>
      <c r="K190" s="47" t="s">
        <v>126</v>
      </c>
      <c r="L190" s="47" t="s">
        <v>126</v>
      </c>
      <c r="M190" s="50" t="str">
        <f t="shared" si="21"/>
        <v>--</v>
      </c>
      <c r="N190" s="47" t="str">
        <f t="shared" si="29"/>
        <v>No TRV</v>
      </c>
      <c r="O190" s="47">
        <v>2</v>
      </c>
      <c r="P190" s="47" t="s">
        <v>47</v>
      </c>
      <c r="Q190" s="47" t="s">
        <v>120</v>
      </c>
      <c r="R190" s="47" t="s">
        <v>126</v>
      </c>
      <c r="S190" s="47" t="s">
        <v>126</v>
      </c>
      <c r="T190" s="50" t="e">
        <f t="shared" si="22"/>
        <v>#VALUE!</v>
      </c>
      <c r="U190" s="47" t="str">
        <f t="shared" si="30"/>
        <v>New TRV</v>
      </c>
      <c r="V190" s="47" t="s">
        <v>126</v>
      </c>
      <c r="W190" s="47" t="s">
        <v>126</v>
      </c>
      <c r="X190" s="53" t="s">
        <v>126</v>
      </c>
      <c r="Y190" s="47" t="s">
        <v>126</v>
      </c>
      <c r="Z190" s="47" t="s">
        <v>126</v>
      </c>
      <c r="AA190" s="50" t="str">
        <f t="shared" si="23"/>
        <v>--</v>
      </c>
      <c r="AB190" s="47" t="str">
        <f t="shared" si="24"/>
        <v>No TRV</v>
      </c>
      <c r="AC190" s="51" t="str">
        <f t="shared" si="25"/>
        <v>No</v>
      </c>
      <c r="AD190" s="47" t="str">
        <f t="shared" si="26"/>
        <v>New or No Change</v>
      </c>
      <c r="AE190" s="47" t="str">
        <f t="shared" si="27"/>
        <v>A new</v>
      </c>
      <c r="AF190" s="47" t="str">
        <f t="shared" si="28"/>
        <v>No</v>
      </c>
      <c r="AG190" s="52">
        <v>45672</v>
      </c>
    </row>
    <row r="191" spans="1:33" x14ac:dyDescent="0.2">
      <c r="A191" s="47">
        <v>332</v>
      </c>
      <c r="B191" s="48">
        <v>339</v>
      </c>
      <c r="C191" s="48" t="s">
        <v>538</v>
      </c>
      <c r="D191" s="48" t="s">
        <v>539</v>
      </c>
      <c r="E191" s="47"/>
      <c r="F191" s="49"/>
      <c r="G191" s="48" t="s">
        <v>120</v>
      </c>
      <c r="H191" s="47" t="s">
        <v>126</v>
      </c>
      <c r="I191" s="47" t="s">
        <v>126</v>
      </c>
      <c r="J191" s="53" t="s">
        <v>126</v>
      </c>
      <c r="K191" s="47" t="s">
        <v>126</v>
      </c>
      <c r="L191" s="47" t="s">
        <v>126</v>
      </c>
      <c r="M191" s="50" t="str">
        <f t="shared" si="21"/>
        <v>--</v>
      </c>
      <c r="N191" s="47" t="str">
        <f t="shared" si="29"/>
        <v>No TRV</v>
      </c>
      <c r="O191" s="47">
        <v>700</v>
      </c>
      <c r="P191" s="47" t="s">
        <v>45</v>
      </c>
      <c r="Q191" s="47" t="s">
        <v>120</v>
      </c>
      <c r="R191" s="47">
        <v>700</v>
      </c>
      <c r="S191" s="47" t="s">
        <v>45</v>
      </c>
      <c r="T191" s="50">
        <f t="shared" si="22"/>
        <v>0</v>
      </c>
      <c r="U191" s="47" t="str">
        <f t="shared" si="30"/>
        <v>No Change</v>
      </c>
      <c r="V191" s="47" t="s">
        <v>126</v>
      </c>
      <c r="W191" s="47" t="s">
        <v>126</v>
      </c>
      <c r="X191" s="53" t="s">
        <v>126</v>
      </c>
      <c r="Y191" s="47" t="s">
        <v>126</v>
      </c>
      <c r="Z191" s="47" t="s">
        <v>126</v>
      </c>
      <c r="AA191" s="50" t="str">
        <f t="shared" si="23"/>
        <v>--</v>
      </c>
      <c r="AB191" s="47" t="str">
        <f t="shared" si="24"/>
        <v>No TRV</v>
      </c>
      <c r="AC191" s="51" t="str">
        <f t="shared" si="25"/>
        <v>No</v>
      </c>
      <c r="AD191" s="47" t="str">
        <f t="shared" si="26"/>
        <v>New or No Change</v>
      </c>
      <c r="AE191" s="47" t="str">
        <f t="shared" si="27"/>
        <v>No New</v>
      </c>
      <c r="AF191" s="47" t="str">
        <f t="shared" si="28"/>
        <v>Yes</v>
      </c>
      <c r="AG191" s="52">
        <v>45672</v>
      </c>
    </row>
    <row r="192" spans="1:33" x14ac:dyDescent="0.2">
      <c r="A192" s="47">
        <v>339</v>
      </c>
      <c r="B192" s="48">
        <v>348</v>
      </c>
      <c r="C192" s="48" t="s">
        <v>550</v>
      </c>
      <c r="D192" s="48" t="s">
        <v>551</v>
      </c>
      <c r="E192" s="47"/>
      <c r="F192" s="49"/>
      <c r="G192" s="48" t="s">
        <v>120</v>
      </c>
      <c r="H192" s="47">
        <v>4.0000000000000001E-3</v>
      </c>
      <c r="I192" s="47" t="s">
        <v>49</v>
      </c>
      <c r="J192" s="47" t="s">
        <v>120</v>
      </c>
      <c r="K192" s="47">
        <v>4.0000000000000001E-3</v>
      </c>
      <c r="L192" s="47" t="s">
        <v>49</v>
      </c>
      <c r="M192" s="50">
        <f t="shared" si="21"/>
        <v>0</v>
      </c>
      <c r="N192" s="47" t="str">
        <f t="shared" si="29"/>
        <v>No Change</v>
      </c>
      <c r="O192" s="47" t="s">
        <v>126</v>
      </c>
      <c r="P192" s="47" t="s">
        <v>126</v>
      </c>
      <c r="Q192" s="53" t="s">
        <v>126</v>
      </c>
      <c r="R192" s="47" t="s">
        <v>126</v>
      </c>
      <c r="S192" s="47" t="s">
        <v>126</v>
      </c>
      <c r="T192" s="50" t="str">
        <f t="shared" si="22"/>
        <v>--</v>
      </c>
      <c r="U192" s="47" t="str">
        <f t="shared" si="30"/>
        <v>No TRV</v>
      </c>
      <c r="V192" s="47" t="s">
        <v>126</v>
      </c>
      <c r="W192" s="47" t="s">
        <v>126</v>
      </c>
      <c r="X192" s="53" t="s">
        <v>126</v>
      </c>
      <c r="Y192" s="47" t="s">
        <v>126</v>
      </c>
      <c r="Z192" s="47" t="s">
        <v>126</v>
      </c>
      <c r="AA192" s="50" t="str">
        <f t="shared" si="23"/>
        <v>--</v>
      </c>
      <c r="AB192" s="47" t="str">
        <f t="shared" si="24"/>
        <v>No TRV</v>
      </c>
      <c r="AC192" s="51" t="str">
        <f t="shared" si="25"/>
        <v>No</v>
      </c>
      <c r="AD192" s="47" t="str">
        <f t="shared" si="26"/>
        <v>New or No Change</v>
      </c>
      <c r="AE192" s="47" t="str">
        <f t="shared" si="27"/>
        <v>No New</v>
      </c>
      <c r="AF192" s="47" t="str">
        <f t="shared" si="28"/>
        <v>Yes</v>
      </c>
      <c r="AG192" s="52">
        <v>45672</v>
      </c>
    </row>
    <row r="193" spans="1:33" x14ac:dyDescent="0.2">
      <c r="A193" s="47">
        <v>347</v>
      </c>
      <c r="B193" s="48">
        <v>572</v>
      </c>
      <c r="C193" s="48">
        <v>572</v>
      </c>
      <c r="D193" s="48" t="s">
        <v>552</v>
      </c>
      <c r="E193" s="47"/>
      <c r="F193" s="49">
        <v>1</v>
      </c>
      <c r="G193" s="48" t="s">
        <v>120</v>
      </c>
      <c r="H193" s="47" t="s">
        <v>126</v>
      </c>
      <c r="I193" s="47" t="s">
        <v>126</v>
      </c>
      <c r="J193" s="53" t="s">
        <v>126</v>
      </c>
      <c r="K193" s="47" t="s">
        <v>126</v>
      </c>
      <c r="L193" s="47" t="s">
        <v>126</v>
      </c>
      <c r="M193" s="50" t="str">
        <f t="shared" si="21"/>
        <v>--</v>
      </c>
      <c r="N193" s="47" t="str">
        <f t="shared" si="29"/>
        <v>No TRV</v>
      </c>
      <c r="O193" s="47">
        <v>0.03</v>
      </c>
      <c r="P193" s="47" t="s">
        <v>31</v>
      </c>
      <c r="Q193" s="47" t="s">
        <v>120</v>
      </c>
      <c r="R193" s="47">
        <v>0.03</v>
      </c>
      <c r="S193" s="47" t="s">
        <v>31</v>
      </c>
      <c r="T193" s="50">
        <f t="shared" si="22"/>
        <v>0</v>
      </c>
      <c r="U193" s="47" t="str">
        <f t="shared" si="30"/>
        <v>No Change</v>
      </c>
      <c r="V193" s="47" t="s">
        <v>126</v>
      </c>
      <c r="W193" s="47" t="s">
        <v>126</v>
      </c>
      <c r="X193" s="53" t="s">
        <v>126</v>
      </c>
      <c r="Y193" s="47" t="s">
        <v>126</v>
      </c>
      <c r="Z193" s="47" t="s">
        <v>126</v>
      </c>
      <c r="AA193" s="50" t="str">
        <f t="shared" si="23"/>
        <v>--</v>
      </c>
      <c r="AB193" s="47" t="str">
        <f t="shared" si="24"/>
        <v>No TRV</v>
      </c>
      <c r="AC193" s="51" t="str">
        <f t="shared" si="25"/>
        <v>No</v>
      </c>
      <c r="AD193" s="47" t="str">
        <f t="shared" si="26"/>
        <v>New or No Change</v>
      </c>
      <c r="AE193" s="47" t="str">
        <f t="shared" si="27"/>
        <v>No New</v>
      </c>
      <c r="AF193" s="47" t="str">
        <f t="shared" si="28"/>
        <v>Yes</v>
      </c>
      <c r="AG193" s="52">
        <v>45672</v>
      </c>
    </row>
    <row r="194" spans="1:33" x14ac:dyDescent="0.2">
      <c r="A194" s="47">
        <v>348</v>
      </c>
      <c r="B194" s="47">
        <v>359</v>
      </c>
      <c r="C194" s="47" t="s">
        <v>553</v>
      </c>
      <c r="D194" s="47" t="s">
        <v>554</v>
      </c>
      <c r="E194" s="47"/>
      <c r="F194" s="49"/>
      <c r="G194" s="47" t="s">
        <v>120</v>
      </c>
      <c r="H194" s="47">
        <v>2.0000000000000001E-4</v>
      </c>
      <c r="I194" s="47" t="s">
        <v>49</v>
      </c>
      <c r="J194" s="47" t="s">
        <v>120</v>
      </c>
      <c r="K194" s="47" t="s">
        <v>126</v>
      </c>
      <c r="L194" s="47" t="s">
        <v>126</v>
      </c>
      <c r="M194" s="50" t="e">
        <f t="shared" si="21"/>
        <v>#VALUE!</v>
      </c>
      <c r="N194" s="47" t="str">
        <f t="shared" si="29"/>
        <v>New TRV</v>
      </c>
      <c r="O194" s="47" t="s">
        <v>126</v>
      </c>
      <c r="P194" s="47" t="s">
        <v>126</v>
      </c>
      <c r="Q194" s="53" t="s">
        <v>126</v>
      </c>
      <c r="R194" s="47" t="s">
        <v>126</v>
      </c>
      <c r="S194" s="47" t="s">
        <v>126</v>
      </c>
      <c r="T194" s="50" t="str">
        <f t="shared" si="22"/>
        <v>--</v>
      </c>
      <c r="U194" s="47" t="str">
        <f t="shared" si="30"/>
        <v>No TRV</v>
      </c>
      <c r="V194" s="47" t="s">
        <v>126</v>
      </c>
      <c r="W194" s="47" t="s">
        <v>126</v>
      </c>
      <c r="X194" s="53" t="s">
        <v>126</v>
      </c>
      <c r="Y194" s="47" t="s">
        <v>126</v>
      </c>
      <c r="Z194" s="47" t="s">
        <v>126</v>
      </c>
      <c r="AA194" s="50" t="str">
        <f t="shared" si="23"/>
        <v>--</v>
      </c>
      <c r="AB194" s="47" t="str">
        <f t="shared" si="24"/>
        <v>No TRV</v>
      </c>
      <c r="AC194" s="51" t="str">
        <f t="shared" si="25"/>
        <v>No</v>
      </c>
      <c r="AD194" s="47" t="str">
        <f t="shared" si="26"/>
        <v>New or No Change</v>
      </c>
      <c r="AE194" s="47" t="str">
        <f t="shared" si="27"/>
        <v>A new</v>
      </c>
      <c r="AF194" s="47" t="str">
        <f t="shared" si="28"/>
        <v>No</v>
      </c>
      <c r="AG194" s="52">
        <v>45672</v>
      </c>
    </row>
    <row r="195" spans="1:33" x14ac:dyDescent="0.2">
      <c r="A195" s="47">
        <v>352</v>
      </c>
      <c r="B195" s="48">
        <v>365</v>
      </c>
      <c r="C195" s="48" t="s">
        <v>555</v>
      </c>
      <c r="D195" s="48" t="s">
        <v>556</v>
      </c>
      <c r="E195" s="47" t="s">
        <v>149</v>
      </c>
      <c r="F195" s="49"/>
      <c r="G195" s="48" t="s">
        <v>120</v>
      </c>
      <c r="H195" s="47">
        <v>3.8E-3</v>
      </c>
      <c r="I195" s="47" t="s">
        <v>49</v>
      </c>
      <c r="J195" s="47" t="s">
        <v>121</v>
      </c>
      <c r="K195" s="47">
        <v>3.8E-3</v>
      </c>
      <c r="L195" s="47" t="s">
        <v>122</v>
      </c>
      <c r="M195" s="50">
        <f t="shared" si="21"/>
        <v>0</v>
      </c>
      <c r="N195" s="47" t="str">
        <f t="shared" si="29"/>
        <v>No Change</v>
      </c>
      <c r="O195" s="47">
        <v>1.4E-2</v>
      </c>
      <c r="P195" s="47" t="s">
        <v>49</v>
      </c>
      <c r="Q195" s="47" t="s">
        <v>120</v>
      </c>
      <c r="R195" s="47">
        <v>1.4E-2</v>
      </c>
      <c r="S195" s="47" t="s">
        <v>49</v>
      </c>
      <c r="T195" s="50">
        <f t="shared" si="22"/>
        <v>0</v>
      </c>
      <c r="U195" s="47" t="str">
        <f t="shared" si="30"/>
        <v>No Change</v>
      </c>
      <c r="V195" s="47">
        <v>0.1</v>
      </c>
      <c r="W195" s="47" t="s">
        <v>31</v>
      </c>
      <c r="X195" s="47" t="s">
        <v>121</v>
      </c>
      <c r="Y195" s="47">
        <v>0.2</v>
      </c>
      <c r="Z195" s="47" t="s">
        <v>49</v>
      </c>
      <c r="AA195" s="50">
        <f t="shared" si="23"/>
        <v>-0.5</v>
      </c>
      <c r="AB195" s="47" t="str">
        <f t="shared" si="24"/>
        <v>Yes (-50%)</v>
      </c>
      <c r="AC195" s="51" t="str">
        <f t="shared" si="25"/>
        <v>No</v>
      </c>
      <c r="AD195" s="47" t="str">
        <f t="shared" si="26"/>
        <v>Change</v>
      </c>
      <c r="AE195" s="47" t="str">
        <f t="shared" si="27"/>
        <v>No New</v>
      </c>
      <c r="AF195" s="47" t="str">
        <f t="shared" si="28"/>
        <v>Yes</v>
      </c>
      <c r="AG195" s="52">
        <v>45672</v>
      </c>
    </row>
    <row r="196" spans="1:33" x14ac:dyDescent="0.2">
      <c r="A196" s="47">
        <v>353</v>
      </c>
      <c r="B196" s="48">
        <v>366</v>
      </c>
      <c r="C196" s="48" t="s">
        <v>557</v>
      </c>
      <c r="D196" s="48" t="s">
        <v>558</v>
      </c>
      <c r="E196" s="47" t="s">
        <v>149</v>
      </c>
      <c r="F196" s="49"/>
      <c r="G196" s="48" t="s">
        <v>120</v>
      </c>
      <c r="H196" s="47">
        <v>3.8E-3</v>
      </c>
      <c r="I196" s="47" t="s">
        <v>49</v>
      </c>
      <c r="J196" s="47" t="s">
        <v>121</v>
      </c>
      <c r="K196" s="47">
        <v>4.0000000000000001E-3</v>
      </c>
      <c r="L196" s="47" t="s">
        <v>122</v>
      </c>
      <c r="M196" s="50">
        <f t="shared" si="21"/>
        <v>-5.0000000000000024E-2</v>
      </c>
      <c r="N196" s="47" t="str">
        <f t="shared" si="29"/>
        <v>Yes (-5%)</v>
      </c>
      <c r="O196" s="47">
        <v>0.02</v>
      </c>
      <c r="P196" s="47" t="s">
        <v>49</v>
      </c>
      <c r="Q196" s="47" t="s">
        <v>120</v>
      </c>
      <c r="R196" s="47">
        <v>0.02</v>
      </c>
      <c r="S196" s="47" t="s">
        <v>49</v>
      </c>
      <c r="T196" s="50">
        <f t="shared" si="22"/>
        <v>0</v>
      </c>
      <c r="U196" s="47" t="str">
        <f t="shared" si="30"/>
        <v>No Change</v>
      </c>
      <c r="V196" s="47">
        <v>0.1</v>
      </c>
      <c r="W196" s="47" t="s">
        <v>31</v>
      </c>
      <c r="X196" s="47" t="s">
        <v>121</v>
      </c>
      <c r="Y196" s="47">
        <v>0.2</v>
      </c>
      <c r="Z196" s="47" t="s">
        <v>49</v>
      </c>
      <c r="AA196" s="50">
        <f t="shared" si="23"/>
        <v>-0.5</v>
      </c>
      <c r="AB196" s="47" t="str">
        <f t="shared" si="24"/>
        <v>Yes (-50%)</v>
      </c>
      <c r="AC196" s="51" t="str">
        <f t="shared" si="25"/>
        <v>No</v>
      </c>
      <c r="AD196" s="47" t="str">
        <f t="shared" si="26"/>
        <v>Change</v>
      </c>
      <c r="AE196" s="47" t="str">
        <f t="shared" si="27"/>
        <v>No New</v>
      </c>
      <c r="AF196" s="47" t="str">
        <f t="shared" si="28"/>
        <v>Yes</v>
      </c>
      <c r="AG196" s="52">
        <v>45672</v>
      </c>
    </row>
    <row r="197" spans="1:33" x14ac:dyDescent="0.2">
      <c r="A197" s="47">
        <v>355</v>
      </c>
      <c r="B197" s="48">
        <v>377</v>
      </c>
      <c r="C197" s="48" t="s">
        <v>564</v>
      </c>
      <c r="D197" s="48" t="s">
        <v>565</v>
      </c>
      <c r="E197" s="47"/>
      <c r="F197" s="49"/>
      <c r="G197" s="48" t="s">
        <v>120</v>
      </c>
      <c r="H197" s="47" t="s">
        <v>126</v>
      </c>
      <c r="I197" s="47" t="s">
        <v>126</v>
      </c>
      <c r="J197" s="53" t="s">
        <v>126</v>
      </c>
      <c r="K197" s="47" t="s">
        <v>126</v>
      </c>
      <c r="L197" s="47" t="s">
        <v>126</v>
      </c>
      <c r="M197" s="50" t="str">
        <f t="shared" si="21"/>
        <v>--</v>
      </c>
      <c r="N197" s="47" t="str">
        <f t="shared" si="29"/>
        <v>No TRV</v>
      </c>
      <c r="O197" s="47" t="s">
        <v>126</v>
      </c>
      <c r="P197" s="47" t="s">
        <v>126</v>
      </c>
      <c r="Q197" s="53" t="s">
        <v>126</v>
      </c>
      <c r="R197" s="47" t="s">
        <v>126</v>
      </c>
      <c r="S197" s="47" t="s">
        <v>126</v>
      </c>
      <c r="T197" s="50" t="str">
        <f t="shared" si="22"/>
        <v>--</v>
      </c>
      <c r="U197" s="47" t="str">
        <f t="shared" si="30"/>
        <v>No TRV</v>
      </c>
      <c r="V197" s="47">
        <v>86</v>
      </c>
      <c r="W197" s="47" t="s">
        <v>49</v>
      </c>
      <c r="X197" s="47" t="s">
        <v>120</v>
      </c>
      <c r="Y197" s="47">
        <v>86</v>
      </c>
      <c r="Z197" s="47" t="s">
        <v>49</v>
      </c>
      <c r="AA197" s="50">
        <f t="shared" si="23"/>
        <v>0</v>
      </c>
      <c r="AB197" s="47" t="str">
        <f t="shared" si="24"/>
        <v>No Change</v>
      </c>
      <c r="AC197" s="51" t="str">
        <f t="shared" si="25"/>
        <v>No</v>
      </c>
      <c r="AD197" s="47" t="str">
        <f t="shared" si="26"/>
        <v>New or No Change</v>
      </c>
      <c r="AE197" s="47" t="str">
        <f t="shared" si="27"/>
        <v>No New</v>
      </c>
      <c r="AF197" s="47" t="str">
        <f t="shared" si="28"/>
        <v>Yes</v>
      </c>
      <c r="AG197" s="52">
        <v>45672</v>
      </c>
    </row>
    <row r="198" spans="1:33" x14ac:dyDescent="0.2">
      <c r="A198" s="47">
        <v>358</v>
      </c>
      <c r="B198" s="47" t="s">
        <v>561</v>
      </c>
      <c r="C198" s="47" t="s">
        <v>562</v>
      </c>
      <c r="D198" s="47" t="s">
        <v>563</v>
      </c>
      <c r="E198" s="47"/>
      <c r="F198" s="49"/>
      <c r="G198" s="47" t="s">
        <v>120</v>
      </c>
      <c r="H198" s="47" t="s">
        <v>126</v>
      </c>
      <c r="I198" s="47" t="s">
        <v>126</v>
      </c>
      <c r="J198" s="53" t="s">
        <v>126</v>
      </c>
      <c r="K198" s="47" t="s">
        <v>126</v>
      </c>
      <c r="L198" s="47" t="s">
        <v>126</v>
      </c>
      <c r="M198" s="50" t="str">
        <f t="shared" ref="M198:M261" si="31">IF(H198="--","--",(H198-K198)/K198)</f>
        <v>--</v>
      </c>
      <c r="N198" s="47" t="str">
        <f t="shared" si="29"/>
        <v>No TRV</v>
      </c>
      <c r="O198" s="47">
        <v>6</v>
      </c>
      <c r="P198" s="47" t="s">
        <v>47</v>
      </c>
      <c r="Q198" s="47" t="s">
        <v>120</v>
      </c>
      <c r="R198" s="47" t="s">
        <v>126</v>
      </c>
      <c r="S198" s="47" t="s">
        <v>126</v>
      </c>
      <c r="T198" s="50" t="e">
        <f t="shared" ref="T198:T261" si="32">IF(O198="--","--",(O198-R198)/R198)</f>
        <v>#VALUE!</v>
      </c>
      <c r="U198" s="47" t="str">
        <f t="shared" si="30"/>
        <v>New TRV</v>
      </c>
      <c r="V198" s="47" t="s">
        <v>126</v>
      </c>
      <c r="W198" s="47" t="s">
        <v>126</v>
      </c>
      <c r="X198" s="53" t="s">
        <v>126</v>
      </c>
      <c r="Y198" s="47" t="s">
        <v>126</v>
      </c>
      <c r="Z198" s="47" t="s">
        <v>126</v>
      </c>
      <c r="AA198" s="50" t="str">
        <f t="shared" ref="AA198:AA261" si="33">IF(V198="--","--",(V198-Y198)/Y198)</f>
        <v>--</v>
      </c>
      <c r="AB198" s="47" t="str">
        <f t="shared" ref="AB198:AB261" si="34">IF(ISERROR(AA198),"New TRV",IF(AA198=0,"No Change",IF(AA198="--","No TRV","Yes ("&amp;ROUND(AA198*100,0)&amp;"%)")))</f>
        <v>No TRV</v>
      </c>
      <c r="AC198" s="51" t="str">
        <f t="shared" ref="AC198:AC261" si="35">IF(OR(I198="DEQ",P198="DEQ",W198="DEQ"),"Yes","No")</f>
        <v>No</v>
      </c>
      <c r="AD198" s="47" t="str">
        <f t="shared" ref="AD198:AD261" si="36">IF(OR(LEFT(N198,3)="Yes",LEFT(U198,3)="Yes",LEFT(AB198,3)="Yes"),"Change","New or No Change")</f>
        <v>New or No Change</v>
      </c>
      <c r="AE198" s="47" t="str">
        <f t="shared" ref="AE198:AE261" si="37">IF(OR(N198="New TRV", U198="New TRV",AB198="New TRV"),"A new","No New")</f>
        <v>A new</v>
      </c>
      <c r="AF198" s="47" t="str">
        <f t="shared" ref="AF198:AF261" si="38">IF(OR(K198&lt;&gt;"--",R198&lt;&gt;"--",Y198&lt;&gt;"--"),"Yes","No")</f>
        <v>No</v>
      </c>
      <c r="AG198" s="52">
        <v>45672</v>
      </c>
    </row>
    <row r="199" spans="1:33" x14ac:dyDescent="0.2">
      <c r="A199" s="47">
        <v>360</v>
      </c>
      <c r="B199" s="48">
        <v>381</v>
      </c>
      <c r="C199" s="48" t="s">
        <v>566</v>
      </c>
      <c r="D199" s="48" t="s">
        <v>567</v>
      </c>
      <c r="E199" s="47"/>
      <c r="F199" s="49"/>
      <c r="G199" s="48" t="s">
        <v>120</v>
      </c>
      <c r="H199" s="47">
        <v>2.5000000000000001E-2</v>
      </c>
      <c r="I199" s="47" t="s">
        <v>45</v>
      </c>
      <c r="J199" s="47" t="s">
        <v>120</v>
      </c>
      <c r="K199" s="47">
        <v>2.5000000000000001E-2</v>
      </c>
      <c r="L199" s="47" t="s">
        <v>45</v>
      </c>
      <c r="M199" s="50">
        <f t="shared" si="31"/>
        <v>0</v>
      </c>
      <c r="N199" s="47" t="str">
        <f t="shared" ref="N199:N262" si="39">IF(ISERROR(M199),"New TRV",IF(M199=0,"No Change",IF(M199="--","No TRV","Yes ("&amp;ROUND(M199*100,0)&amp;"%)")))</f>
        <v>No Change</v>
      </c>
      <c r="O199" s="47">
        <v>1</v>
      </c>
      <c r="P199" s="47" t="s">
        <v>31</v>
      </c>
      <c r="Q199" s="47" t="s">
        <v>121</v>
      </c>
      <c r="R199" s="47">
        <v>9</v>
      </c>
      <c r="S199" s="47" t="s">
        <v>45</v>
      </c>
      <c r="T199" s="50">
        <f t="shared" si="32"/>
        <v>-0.88888888888888884</v>
      </c>
      <c r="U199" s="47" t="str">
        <f t="shared" si="30"/>
        <v>Yes (-89%)</v>
      </c>
      <c r="V199" s="47">
        <v>500</v>
      </c>
      <c r="W199" s="47" t="s">
        <v>31</v>
      </c>
      <c r="X199" s="47" t="s">
        <v>120</v>
      </c>
      <c r="Y199" s="47" t="s">
        <v>126</v>
      </c>
      <c r="Z199" s="47" t="s">
        <v>126</v>
      </c>
      <c r="AA199" s="50" t="e">
        <f t="shared" si="33"/>
        <v>#VALUE!</v>
      </c>
      <c r="AB199" s="47" t="str">
        <f t="shared" si="34"/>
        <v>New TRV</v>
      </c>
      <c r="AC199" s="51" t="str">
        <f t="shared" si="35"/>
        <v>No</v>
      </c>
      <c r="AD199" s="47" t="str">
        <f t="shared" si="36"/>
        <v>Change</v>
      </c>
      <c r="AE199" s="47" t="str">
        <f t="shared" si="37"/>
        <v>A new</v>
      </c>
      <c r="AF199" s="47" t="str">
        <f t="shared" si="38"/>
        <v>Yes</v>
      </c>
      <c r="AG199" s="52">
        <v>45672</v>
      </c>
    </row>
    <row r="200" spans="1:33" x14ac:dyDescent="0.2">
      <c r="A200" s="47">
        <v>367</v>
      </c>
      <c r="B200" s="47" t="s">
        <v>572</v>
      </c>
      <c r="C200" s="47" t="s">
        <v>573</v>
      </c>
      <c r="D200" s="47" t="s">
        <v>574</v>
      </c>
      <c r="E200" s="47"/>
      <c r="F200" s="49"/>
      <c r="G200" s="47" t="s">
        <v>120</v>
      </c>
      <c r="H200" s="47">
        <v>0.11</v>
      </c>
      <c r="I200" s="47" t="s">
        <v>47</v>
      </c>
      <c r="J200" s="47" t="s">
        <v>120</v>
      </c>
      <c r="K200" s="47" t="s">
        <v>126</v>
      </c>
      <c r="L200" s="47" t="s">
        <v>126</v>
      </c>
      <c r="M200" s="50" t="e">
        <f t="shared" si="31"/>
        <v>#VALUE!</v>
      </c>
      <c r="N200" s="47" t="str">
        <f t="shared" si="39"/>
        <v>New TRV</v>
      </c>
      <c r="O200" s="47">
        <v>5</v>
      </c>
      <c r="P200" s="47" t="s">
        <v>47</v>
      </c>
      <c r="Q200" s="47" t="s">
        <v>120</v>
      </c>
      <c r="R200" s="47" t="s">
        <v>126</v>
      </c>
      <c r="S200" s="47" t="s">
        <v>126</v>
      </c>
      <c r="T200" s="50" t="e">
        <f t="shared" si="32"/>
        <v>#VALUE!</v>
      </c>
      <c r="U200" s="47" t="str">
        <f t="shared" si="30"/>
        <v>New TRV</v>
      </c>
      <c r="V200" s="47" t="s">
        <v>126</v>
      </c>
      <c r="W200" s="47" t="s">
        <v>126</v>
      </c>
      <c r="X200" s="53" t="s">
        <v>126</v>
      </c>
      <c r="Y200" s="47" t="s">
        <v>126</v>
      </c>
      <c r="Z200" s="47" t="s">
        <v>126</v>
      </c>
      <c r="AA200" s="50" t="str">
        <f t="shared" si="33"/>
        <v>--</v>
      </c>
      <c r="AB200" s="47" t="str">
        <f t="shared" si="34"/>
        <v>No TRV</v>
      </c>
      <c r="AC200" s="51" t="str">
        <f t="shared" si="35"/>
        <v>No</v>
      </c>
      <c r="AD200" s="47" t="str">
        <f t="shared" si="36"/>
        <v>New or No Change</v>
      </c>
      <c r="AE200" s="47" t="str">
        <f t="shared" si="37"/>
        <v>A new</v>
      </c>
      <c r="AF200" s="47" t="str">
        <f t="shared" si="38"/>
        <v>No</v>
      </c>
      <c r="AG200" s="52">
        <v>45672</v>
      </c>
    </row>
    <row r="201" spans="1:33" x14ac:dyDescent="0.2">
      <c r="A201" s="47">
        <v>369</v>
      </c>
      <c r="B201" s="48">
        <v>389</v>
      </c>
      <c r="C201" s="48" t="s">
        <v>575</v>
      </c>
      <c r="D201" s="48" t="s">
        <v>576</v>
      </c>
      <c r="E201" s="47"/>
      <c r="F201" s="49"/>
      <c r="G201" s="48" t="s">
        <v>120</v>
      </c>
      <c r="H201" s="47">
        <v>1.6999999999999999E-3</v>
      </c>
      <c r="I201" s="47" t="s">
        <v>47</v>
      </c>
      <c r="J201" s="47" t="s">
        <v>120</v>
      </c>
      <c r="K201" s="47" t="s">
        <v>126</v>
      </c>
      <c r="L201" s="47" t="s">
        <v>126</v>
      </c>
      <c r="M201" s="50" t="e">
        <f t="shared" si="31"/>
        <v>#VALUE!</v>
      </c>
      <c r="N201" s="47" t="str">
        <f t="shared" si="39"/>
        <v>New TRV</v>
      </c>
      <c r="O201" s="47">
        <v>20</v>
      </c>
      <c r="P201" s="47" t="s">
        <v>45</v>
      </c>
      <c r="Q201" s="47" t="s">
        <v>121</v>
      </c>
      <c r="R201" s="47">
        <v>20</v>
      </c>
      <c r="S201" s="47" t="s">
        <v>45</v>
      </c>
      <c r="T201" s="50">
        <f t="shared" si="32"/>
        <v>0</v>
      </c>
      <c r="U201" s="47" t="str">
        <f t="shared" si="30"/>
        <v>No Change</v>
      </c>
      <c r="V201" s="47">
        <v>93</v>
      </c>
      <c r="W201" s="47" t="s">
        <v>38</v>
      </c>
      <c r="X201" s="47" t="s">
        <v>120</v>
      </c>
      <c r="Y201" s="47" t="s">
        <v>126</v>
      </c>
      <c r="Z201" s="47" t="s">
        <v>126</v>
      </c>
      <c r="AA201" s="50" t="e">
        <f t="shared" si="33"/>
        <v>#VALUE!</v>
      </c>
      <c r="AB201" s="47" t="str">
        <f t="shared" si="34"/>
        <v>New TRV</v>
      </c>
      <c r="AC201" s="51" t="str">
        <f t="shared" si="35"/>
        <v>Yes</v>
      </c>
      <c r="AD201" s="47" t="str">
        <f t="shared" si="36"/>
        <v>New or No Change</v>
      </c>
      <c r="AE201" s="47" t="str">
        <f t="shared" si="37"/>
        <v>A new</v>
      </c>
      <c r="AF201" s="47" t="str">
        <f t="shared" si="38"/>
        <v>Yes</v>
      </c>
      <c r="AG201" s="52">
        <v>45672</v>
      </c>
    </row>
    <row r="202" spans="1:33" x14ac:dyDescent="0.2">
      <c r="A202" s="47">
        <v>370</v>
      </c>
      <c r="B202" s="48">
        <v>177</v>
      </c>
      <c r="C202" s="48" t="s">
        <v>581</v>
      </c>
      <c r="D202" s="48" t="s">
        <v>582</v>
      </c>
      <c r="E202" s="47"/>
      <c r="F202" s="49"/>
      <c r="G202" s="48" t="s">
        <v>120</v>
      </c>
      <c r="H202" s="47">
        <v>3.2000000000000003E-4</v>
      </c>
      <c r="I202" s="47" t="s">
        <v>49</v>
      </c>
      <c r="J202" s="47" t="s">
        <v>121</v>
      </c>
      <c r="K202" s="47">
        <v>3.2000000000000003E-4</v>
      </c>
      <c r="L202" s="47" t="s">
        <v>49</v>
      </c>
      <c r="M202" s="50">
        <f t="shared" si="31"/>
        <v>0</v>
      </c>
      <c r="N202" s="47" t="str">
        <f t="shared" si="39"/>
        <v>No Change</v>
      </c>
      <c r="O202" s="47" t="s">
        <v>126</v>
      </c>
      <c r="P202" s="47" t="s">
        <v>126</v>
      </c>
      <c r="Q202" s="53" t="s">
        <v>126</v>
      </c>
      <c r="R202" s="47" t="s">
        <v>126</v>
      </c>
      <c r="S202" s="47" t="s">
        <v>126</v>
      </c>
      <c r="T202" s="50" t="str">
        <f t="shared" si="32"/>
        <v>--</v>
      </c>
      <c r="U202" s="47" t="str">
        <f t="shared" si="30"/>
        <v>No TRV</v>
      </c>
      <c r="V202" s="47" t="s">
        <v>126</v>
      </c>
      <c r="W202" s="47" t="s">
        <v>126</v>
      </c>
      <c r="X202" s="53" t="s">
        <v>126</v>
      </c>
      <c r="Y202" s="47" t="s">
        <v>126</v>
      </c>
      <c r="Z202" s="47" t="s">
        <v>126</v>
      </c>
      <c r="AA202" s="50" t="str">
        <f t="shared" si="33"/>
        <v>--</v>
      </c>
      <c r="AB202" s="47" t="str">
        <f t="shared" si="34"/>
        <v>No TRV</v>
      </c>
      <c r="AC202" s="51" t="str">
        <f t="shared" si="35"/>
        <v>No</v>
      </c>
      <c r="AD202" s="47" t="str">
        <f t="shared" si="36"/>
        <v>New or No Change</v>
      </c>
      <c r="AE202" s="47" t="str">
        <f t="shared" si="37"/>
        <v>No New</v>
      </c>
      <c r="AF202" s="47" t="str">
        <f t="shared" si="38"/>
        <v>Yes</v>
      </c>
      <c r="AG202" s="52">
        <v>45672</v>
      </c>
    </row>
    <row r="203" spans="1:33" x14ac:dyDescent="0.2">
      <c r="A203" s="47">
        <v>372</v>
      </c>
      <c r="B203" s="48">
        <v>179</v>
      </c>
      <c r="C203" s="48" t="s">
        <v>583</v>
      </c>
      <c r="D203" s="48" t="s">
        <v>584</v>
      </c>
      <c r="E203" s="47"/>
      <c r="F203" s="49">
        <v>13</v>
      </c>
      <c r="G203" s="48" t="s">
        <v>120</v>
      </c>
      <c r="H203" s="47">
        <v>1E-4</v>
      </c>
      <c r="I203" s="47" t="s">
        <v>49</v>
      </c>
      <c r="J203" s="47" t="s">
        <v>121</v>
      </c>
      <c r="K203" s="47">
        <v>1E-4</v>
      </c>
      <c r="L203" s="47" t="s">
        <v>49</v>
      </c>
      <c r="M203" s="50">
        <f t="shared" si="31"/>
        <v>0</v>
      </c>
      <c r="N203" s="47" t="str">
        <f t="shared" si="39"/>
        <v>No Change</v>
      </c>
      <c r="O203" s="47" t="s">
        <v>126</v>
      </c>
      <c r="P203" s="47" t="s">
        <v>126</v>
      </c>
      <c r="Q203" s="53" t="s">
        <v>126</v>
      </c>
      <c r="R203" s="47" t="s">
        <v>126</v>
      </c>
      <c r="S203" s="47" t="s">
        <v>126</v>
      </c>
      <c r="T203" s="50" t="str">
        <f t="shared" si="32"/>
        <v>--</v>
      </c>
      <c r="U203" s="47" t="str">
        <f t="shared" si="30"/>
        <v>No TRV</v>
      </c>
      <c r="V203" s="47" t="s">
        <v>126</v>
      </c>
      <c r="W203" s="47" t="s">
        <v>126</v>
      </c>
      <c r="X203" s="53" t="s">
        <v>126</v>
      </c>
      <c r="Y203" s="47" t="s">
        <v>126</v>
      </c>
      <c r="Z203" s="47" t="s">
        <v>126</v>
      </c>
      <c r="AA203" s="50" t="str">
        <f t="shared" si="33"/>
        <v>--</v>
      </c>
      <c r="AB203" s="47" t="str">
        <f t="shared" si="34"/>
        <v>No TRV</v>
      </c>
      <c r="AC203" s="51" t="str">
        <f t="shared" si="35"/>
        <v>No</v>
      </c>
      <c r="AD203" s="47" t="str">
        <f t="shared" si="36"/>
        <v>New or No Change</v>
      </c>
      <c r="AE203" s="47" t="str">
        <f t="shared" si="37"/>
        <v>No New</v>
      </c>
      <c r="AF203" s="47" t="str">
        <f t="shared" si="38"/>
        <v>Yes</v>
      </c>
      <c r="AG203" s="52">
        <v>45672</v>
      </c>
    </row>
    <row r="204" spans="1:33" x14ac:dyDescent="0.2">
      <c r="A204" s="47">
        <v>373</v>
      </c>
      <c r="B204" s="48">
        <v>180</v>
      </c>
      <c r="C204" s="48" t="s">
        <v>585</v>
      </c>
      <c r="D204" s="48" t="s">
        <v>586</v>
      </c>
      <c r="E204" s="47"/>
      <c r="F204" s="49" t="s">
        <v>1213</v>
      </c>
      <c r="G204" s="48" t="s">
        <v>120</v>
      </c>
      <c r="H204" s="47">
        <v>2.2000000000000001E-4</v>
      </c>
      <c r="I204" s="47" t="s">
        <v>49</v>
      </c>
      <c r="J204" s="47" t="s">
        <v>121</v>
      </c>
      <c r="K204" s="47">
        <v>2.2000000000000001E-4</v>
      </c>
      <c r="L204" s="47" t="s">
        <v>49</v>
      </c>
      <c r="M204" s="50">
        <f t="shared" si="31"/>
        <v>0</v>
      </c>
      <c r="N204" s="47" t="str">
        <f t="shared" si="39"/>
        <v>No Change</v>
      </c>
      <c r="O204" s="47">
        <v>0.04</v>
      </c>
      <c r="P204" s="47" t="s">
        <v>47</v>
      </c>
      <c r="Q204" s="47" t="s">
        <v>120</v>
      </c>
      <c r="R204" s="47" t="s">
        <v>126</v>
      </c>
      <c r="S204" s="47" t="s">
        <v>126</v>
      </c>
      <c r="T204" s="50" t="e">
        <f t="shared" si="32"/>
        <v>#VALUE!</v>
      </c>
      <c r="U204" s="47" t="str">
        <f t="shared" si="30"/>
        <v>New TRV</v>
      </c>
      <c r="V204" s="47" t="s">
        <v>126</v>
      </c>
      <c r="W204" s="47" t="s">
        <v>126</v>
      </c>
      <c r="X204" s="53" t="s">
        <v>126</v>
      </c>
      <c r="Y204" s="47" t="s">
        <v>126</v>
      </c>
      <c r="Z204" s="47" t="s">
        <v>126</v>
      </c>
      <c r="AA204" s="50" t="str">
        <f t="shared" si="33"/>
        <v>--</v>
      </c>
      <c r="AB204" s="47" t="str">
        <f t="shared" si="34"/>
        <v>No TRV</v>
      </c>
      <c r="AC204" s="51" t="str">
        <f t="shared" si="35"/>
        <v>No</v>
      </c>
      <c r="AD204" s="47" t="str">
        <f t="shared" si="36"/>
        <v>New or No Change</v>
      </c>
      <c r="AE204" s="47" t="str">
        <f t="shared" si="37"/>
        <v>A new</v>
      </c>
      <c r="AF204" s="47" t="str">
        <f t="shared" si="38"/>
        <v>Yes</v>
      </c>
      <c r="AG204" s="52">
        <v>45672</v>
      </c>
    </row>
    <row r="205" spans="1:33" x14ac:dyDescent="0.2">
      <c r="A205" s="47">
        <v>374</v>
      </c>
      <c r="B205" s="48">
        <v>390</v>
      </c>
      <c r="C205" s="48" t="s">
        <v>591</v>
      </c>
      <c r="D205" s="48" t="s">
        <v>592</v>
      </c>
      <c r="E205" s="47"/>
      <c r="F205" s="49"/>
      <c r="G205" s="48" t="s">
        <v>120</v>
      </c>
      <c r="H205" s="47">
        <v>0.38</v>
      </c>
      <c r="I205" s="47" t="s">
        <v>49</v>
      </c>
      <c r="J205" s="47" t="s">
        <v>120</v>
      </c>
      <c r="K205" s="47">
        <v>0.38</v>
      </c>
      <c r="L205" s="47" t="s">
        <v>49</v>
      </c>
      <c r="M205" s="50">
        <f t="shared" si="31"/>
        <v>0</v>
      </c>
      <c r="N205" s="47" t="str">
        <f t="shared" si="39"/>
        <v>No Change</v>
      </c>
      <c r="O205" s="47" t="s">
        <v>126</v>
      </c>
      <c r="P205" s="47" t="s">
        <v>126</v>
      </c>
      <c r="Q205" s="53" t="s">
        <v>126</v>
      </c>
      <c r="R205" s="47" t="s">
        <v>126</v>
      </c>
      <c r="S205" s="47" t="s">
        <v>126</v>
      </c>
      <c r="T205" s="50" t="str">
        <f t="shared" si="32"/>
        <v>--</v>
      </c>
      <c r="U205" s="47" t="str">
        <f t="shared" si="30"/>
        <v>No TRV</v>
      </c>
      <c r="V205" s="47" t="s">
        <v>126</v>
      </c>
      <c r="W205" s="47" t="s">
        <v>126</v>
      </c>
      <c r="X205" s="53" t="s">
        <v>126</v>
      </c>
      <c r="Y205" s="47" t="s">
        <v>126</v>
      </c>
      <c r="Z205" s="47" t="s">
        <v>126</v>
      </c>
      <c r="AA205" s="50" t="str">
        <f t="shared" si="33"/>
        <v>--</v>
      </c>
      <c r="AB205" s="47" t="str">
        <f t="shared" si="34"/>
        <v>No TRV</v>
      </c>
      <c r="AC205" s="51" t="str">
        <f t="shared" si="35"/>
        <v>No</v>
      </c>
      <c r="AD205" s="47" t="str">
        <f t="shared" si="36"/>
        <v>New or No Change</v>
      </c>
      <c r="AE205" s="47" t="str">
        <f t="shared" si="37"/>
        <v>No New</v>
      </c>
      <c r="AF205" s="47" t="str">
        <f t="shared" si="38"/>
        <v>Yes</v>
      </c>
      <c r="AG205" s="52">
        <v>45672</v>
      </c>
    </row>
    <row r="206" spans="1:33" x14ac:dyDescent="0.2">
      <c r="A206" s="47">
        <v>375</v>
      </c>
      <c r="B206" s="48">
        <v>391</v>
      </c>
      <c r="C206" s="48" t="s">
        <v>593</v>
      </c>
      <c r="D206" s="48" t="s">
        <v>594</v>
      </c>
      <c r="E206" s="47"/>
      <c r="F206" s="49"/>
      <c r="G206" s="48" t="s">
        <v>120</v>
      </c>
      <c r="H206" s="47">
        <v>0.16</v>
      </c>
      <c r="I206" s="47" t="s">
        <v>49</v>
      </c>
      <c r="J206" s="47" t="s">
        <v>120</v>
      </c>
      <c r="K206" s="47">
        <v>0.16</v>
      </c>
      <c r="L206" s="47" t="s">
        <v>49</v>
      </c>
      <c r="M206" s="50">
        <f t="shared" si="31"/>
        <v>0</v>
      </c>
      <c r="N206" s="47" t="str">
        <f t="shared" si="39"/>
        <v>No Change</v>
      </c>
      <c r="O206" s="47" t="s">
        <v>126</v>
      </c>
      <c r="P206" s="47" t="s">
        <v>126</v>
      </c>
      <c r="Q206" s="53" t="s">
        <v>126</v>
      </c>
      <c r="R206" s="47" t="s">
        <v>126</v>
      </c>
      <c r="S206" s="47" t="s">
        <v>126</v>
      </c>
      <c r="T206" s="50" t="str">
        <f t="shared" si="32"/>
        <v>--</v>
      </c>
      <c r="U206" s="47" t="str">
        <f t="shared" si="30"/>
        <v>No TRV</v>
      </c>
      <c r="V206" s="47" t="s">
        <v>126</v>
      </c>
      <c r="W206" s="47" t="s">
        <v>126</v>
      </c>
      <c r="X206" s="53" t="s">
        <v>126</v>
      </c>
      <c r="Y206" s="47" t="s">
        <v>126</v>
      </c>
      <c r="Z206" s="47" t="s">
        <v>126</v>
      </c>
      <c r="AA206" s="50" t="str">
        <f t="shared" si="33"/>
        <v>--</v>
      </c>
      <c r="AB206" s="47" t="str">
        <f t="shared" si="34"/>
        <v>No TRV</v>
      </c>
      <c r="AC206" s="51" t="str">
        <f t="shared" si="35"/>
        <v>No</v>
      </c>
      <c r="AD206" s="47" t="str">
        <f t="shared" si="36"/>
        <v>New or No Change</v>
      </c>
      <c r="AE206" s="47" t="str">
        <f t="shared" si="37"/>
        <v>No New</v>
      </c>
      <c r="AF206" s="47" t="str">
        <f t="shared" si="38"/>
        <v>Yes</v>
      </c>
      <c r="AG206" s="52">
        <v>45672</v>
      </c>
    </row>
    <row r="207" spans="1:33" x14ac:dyDescent="0.2">
      <c r="A207" s="47">
        <v>376</v>
      </c>
      <c r="B207" s="48">
        <v>181</v>
      </c>
      <c r="C207" s="48" t="s">
        <v>587</v>
      </c>
      <c r="D207" s="48" t="s">
        <v>588</v>
      </c>
      <c r="E207" s="47"/>
      <c r="F207" s="49"/>
      <c r="G207" s="48" t="s">
        <v>120</v>
      </c>
      <c r="H207" s="47">
        <v>5.0000000000000001E-4</v>
      </c>
      <c r="I207" s="47" t="s">
        <v>49</v>
      </c>
      <c r="J207" s="47" t="s">
        <v>120</v>
      </c>
      <c r="K207" s="47">
        <v>5.0000000000000001E-4</v>
      </c>
      <c r="L207" s="47" t="s">
        <v>49</v>
      </c>
      <c r="M207" s="50">
        <f t="shared" si="31"/>
        <v>0</v>
      </c>
      <c r="N207" s="47" t="str">
        <f t="shared" si="39"/>
        <v>No Change</v>
      </c>
      <c r="O207" s="47" t="s">
        <v>126</v>
      </c>
      <c r="P207" s="47" t="s">
        <v>126</v>
      </c>
      <c r="Q207" s="53" t="s">
        <v>126</v>
      </c>
      <c r="R207" s="47" t="s">
        <v>126</v>
      </c>
      <c r="S207" s="47" t="s">
        <v>126</v>
      </c>
      <c r="T207" s="50" t="str">
        <f t="shared" si="32"/>
        <v>--</v>
      </c>
      <c r="U207" s="47" t="str">
        <f t="shared" si="30"/>
        <v>No TRV</v>
      </c>
      <c r="V207" s="47" t="s">
        <v>126</v>
      </c>
      <c r="W207" s="47" t="s">
        <v>126</v>
      </c>
      <c r="X207" s="53" t="s">
        <v>126</v>
      </c>
      <c r="Y207" s="47" t="s">
        <v>126</v>
      </c>
      <c r="Z207" s="47" t="s">
        <v>126</v>
      </c>
      <c r="AA207" s="50" t="str">
        <f t="shared" si="33"/>
        <v>--</v>
      </c>
      <c r="AB207" s="47" t="str">
        <f t="shared" si="34"/>
        <v>No TRV</v>
      </c>
      <c r="AC207" s="51" t="str">
        <f t="shared" si="35"/>
        <v>No</v>
      </c>
      <c r="AD207" s="47" t="str">
        <f t="shared" si="36"/>
        <v>New or No Change</v>
      </c>
      <c r="AE207" s="47" t="str">
        <f t="shared" si="37"/>
        <v>No New</v>
      </c>
      <c r="AF207" s="47" t="str">
        <f t="shared" si="38"/>
        <v>Yes</v>
      </c>
      <c r="AG207" s="52">
        <v>45672</v>
      </c>
    </row>
    <row r="208" spans="1:33" x14ac:dyDescent="0.2">
      <c r="A208" s="47">
        <v>378</v>
      </c>
      <c r="B208" s="48">
        <v>182</v>
      </c>
      <c r="C208" s="48" t="s">
        <v>589</v>
      </c>
      <c r="D208" s="48" t="s">
        <v>590</v>
      </c>
      <c r="E208" s="47"/>
      <c r="F208" s="49"/>
      <c r="G208" s="48" t="s">
        <v>120</v>
      </c>
      <c r="H208" s="47">
        <v>1.6000000000000001E-4</v>
      </c>
      <c r="I208" s="47" t="s">
        <v>49</v>
      </c>
      <c r="J208" s="47" t="s">
        <v>120</v>
      </c>
      <c r="K208" s="47">
        <v>1.6000000000000001E-4</v>
      </c>
      <c r="L208" s="47" t="s">
        <v>49</v>
      </c>
      <c r="M208" s="50">
        <f t="shared" si="31"/>
        <v>0</v>
      </c>
      <c r="N208" s="47" t="str">
        <f t="shared" si="39"/>
        <v>No Change</v>
      </c>
      <c r="O208" s="47" t="s">
        <v>126</v>
      </c>
      <c r="P208" s="47" t="s">
        <v>126</v>
      </c>
      <c r="Q208" s="53" t="s">
        <v>126</v>
      </c>
      <c r="R208" s="47" t="s">
        <v>126</v>
      </c>
      <c r="S208" s="47" t="s">
        <v>126</v>
      </c>
      <c r="T208" s="50" t="str">
        <f t="shared" si="32"/>
        <v>--</v>
      </c>
      <c r="U208" s="47" t="str">
        <f t="shared" si="30"/>
        <v>No TRV</v>
      </c>
      <c r="V208" s="47" t="s">
        <v>126</v>
      </c>
      <c r="W208" s="47" t="s">
        <v>126</v>
      </c>
      <c r="X208" s="53" t="s">
        <v>126</v>
      </c>
      <c r="Y208" s="47" t="s">
        <v>126</v>
      </c>
      <c r="Z208" s="47" t="s">
        <v>126</v>
      </c>
      <c r="AA208" s="50" t="str">
        <f t="shared" si="33"/>
        <v>--</v>
      </c>
      <c r="AB208" s="47" t="str">
        <f t="shared" si="34"/>
        <v>No TRV</v>
      </c>
      <c r="AC208" s="51" t="str">
        <f t="shared" si="35"/>
        <v>No</v>
      </c>
      <c r="AD208" s="47" t="str">
        <f t="shared" si="36"/>
        <v>New or No Change</v>
      </c>
      <c r="AE208" s="47" t="str">
        <f t="shared" si="37"/>
        <v>No New</v>
      </c>
      <c r="AF208" s="47" t="str">
        <f t="shared" si="38"/>
        <v>Yes</v>
      </c>
      <c r="AG208" s="52">
        <v>45672</v>
      </c>
    </row>
    <row r="209" spans="1:33" x14ac:dyDescent="0.2">
      <c r="A209" s="47">
        <v>381</v>
      </c>
      <c r="B209" s="48">
        <v>395</v>
      </c>
      <c r="C209" s="48" t="s">
        <v>595</v>
      </c>
      <c r="D209" s="48" t="s">
        <v>596</v>
      </c>
      <c r="E209" s="47"/>
      <c r="F209" s="49"/>
      <c r="G209" s="48" t="s">
        <v>120</v>
      </c>
      <c r="H209" s="47">
        <v>5.2999999999999998E-4</v>
      </c>
      <c r="I209" s="47" t="s">
        <v>49</v>
      </c>
      <c r="J209" s="47" t="s">
        <v>120</v>
      </c>
      <c r="K209" s="47">
        <v>5.2999999999999998E-4</v>
      </c>
      <c r="L209" s="47" t="s">
        <v>49</v>
      </c>
      <c r="M209" s="50">
        <f t="shared" si="31"/>
        <v>0</v>
      </c>
      <c r="N209" s="47" t="str">
        <f t="shared" si="39"/>
        <v>No Change</v>
      </c>
      <c r="O209" s="47" t="s">
        <v>126</v>
      </c>
      <c r="P209" s="47" t="s">
        <v>126</v>
      </c>
      <c r="Q209" s="53" t="s">
        <v>126</v>
      </c>
      <c r="R209" s="47" t="s">
        <v>126</v>
      </c>
      <c r="S209" s="47" t="s">
        <v>126</v>
      </c>
      <c r="T209" s="50" t="str">
        <f t="shared" si="32"/>
        <v>--</v>
      </c>
      <c r="U209" s="47" t="str">
        <f t="shared" si="30"/>
        <v>No TRV</v>
      </c>
      <c r="V209" s="47" t="s">
        <v>126</v>
      </c>
      <c r="W209" s="47" t="s">
        <v>126</v>
      </c>
      <c r="X209" s="53" t="s">
        <v>126</v>
      </c>
      <c r="Y209" s="47" t="s">
        <v>126</v>
      </c>
      <c r="Z209" s="47" t="s">
        <v>126</v>
      </c>
      <c r="AA209" s="50" t="str">
        <f t="shared" si="33"/>
        <v>--</v>
      </c>
      <c r="AB209" s="47" t="str">
        <f t="shared" si="34"/>
        <v>No TRV</v>
      </c>
      <c r="AC209" s="51" t="str">
        <f t="shared" si="35"/>
        <v>No</v>
      </c>
      <c r="AD209" s="47" t="str">
        <f t="shared" si="36"/>
        <v>New or No Change</v>
      </c>
      <c r="AE209" s="47" t="str">
        <f t="shared" si="37"/>
        <v>No New</v>
      </c>
      <c r="AF209" s="47" t="str">
        <f t="shared" si="38"/>
        <v>Yes</v>
      </c>
      <c r="AG209" s="52">
        <v>45672</v>
      </c>
    </row>
    <row r="210" spans="1:33" x14ac:dyDescent="0.2">
      <c r="A210" s="47">
        <v>383</v>
      </c>
      <c r="B210" s="48">
        <v>397</v>
      </c>
      <c r="C210" s="48" t="s">
        <v>597</v>
      </c>
      <c r="D210" s="48" t="s">
        <v>598</v>
      </c>
      <c r="E210" s="47"/>
      <c r="F210" s="49"/>
      <c r="G210" s="48" t="s">
        <v>120</v>
      </c>
      <c r="H210" s="47">
        <v>3.6999999999999999E-4</v>
      </c>
      <c r="I210" s="47" t="s">
        <v>49</v>
      </c>
      <c r="J210" s="47" t="s">
        <v>120</v>
      </c>
      <c r="K210" s="47">
        <v>3.6999999999999999E-4</v>
      </c>
      <c r="L210" s="47" t="s">
        <v>49</v>
      </c>
      <c r="M210" s="50">
        <f t="shared" si="31"/>
        <v>0</v>
      </c>
      <c r="N210" s="47" t="str">
        <f t="shared" si="39"/>
        <v>No Change</v>
      </c>
      <c r="O210" s="47" t="s">
        <v>126</v>
      </c>
      <c r="P210" s="47" t="s">
        <v>126</v>
      </c>
      <c r="Q210" s="53" t="s">
        <v>126</v>
      </c>
      <c r="R210" s="47" t="s">
        <v>126</v>
      </c>
      <c r="S210" s="47" t="s">
        <v>126</v>
      </c>
      <c r="T210" s="50" t="str">
        <f t="shared" si="32"/>
        <v>--</v>
      </c>
      <c r="U210" s="47" t="str">
        <f t="shared" si="30"/>
        <v>No TRV</v>
      </c>
      <c r="V210" s="47" t="s">
        <v>126</v>
      </c>
      <c r="W210" s="47" t="s">
        <v>126</v>
      </c>
      <c r="X210" s="53" t="s">
        <v>126</v>
      </c>
      <c r="Y210" s="47" t="s">
        <v>126</v>
      </c>
      <c r="Z210" s="47" t="s">
        <v>126</v>
      </c>
      <c r="AA210" s="50" t="str">
        <f t="shared" si="33"/>
        <v>--</v>
      </c>
      <c r="AB210" s="47" t="str">
        <f t="shared" si="34"/>
        <v>No TRV</v>
      </c>
      <c r="AC210" s="51" t="str">
        <f t="shared" si="35"/>
        <v>No</v>
      </c>
      <c r="AD210" s="47" t="str">
        <f t="shared" si="36"/>
        <v>New or No Change</v>
      </c>
      <c r="AE210" s="47" t="str">
        <f t="shared" si="37"/>
        <v>No New</v>
      </c>
      <c r="AF210" s="47" t="str">
        <f t="shared" si="38"/>
        <v>Yes</v>
      </c>
      <c r="AG210" s="52">
        <v>45672</v>
      </c>
    </row>
    <row r="211" spans="1:33" x14ac:dyDescent="0.2">
      <c r="A211" s="47">
        <v>384</v>
      </c>
      <c r="B211" s="48">
        <v>398</v>
      </c>
      <c r="C211" s="48" t="s">
        <v>599</v>
      </c>
      <c r="D211" s="48" t="s">
        <v>600</v>
      </c>
      <c r="E211" s="47"/>
      <c r="F211" s="49"/>
      <c r="G211" s="48" t="s">
        <v>120</v>
      </c>
      <c r="H211" s="47">
        <v>1.6999999999999999E-3</v>
      </c>
      <c r="I211" s="47" t="s">
        <v>49</v>
      </c>
      <c r="J211" s="47" t="s">
        <v>121</v>
      </c>
      <c r="K211" s="47">
        <v>1.6999999999999999E-3</v>
      </c>
      <c r="L211" s="47" t="s">
        <v>49</v>
      </c>
      <c r="M211" s="50">
        <f t="shared" si="31"/>
        <v>0</v>
      </c>
      <c r="N211" s="47" t="str">
        <f t="shared" si="39"/>
        <v>No Change</v>
      </c>
      <c r="O211" s="47" t="s">
        <v>126</v>
      </c>
      <c r="P211" s="47" t="s">
        <v>126</v>
      </c>
      <c r="Q211" s="53" t="s">
        <v>126</v>
      </c>
      <c r="R211" s="47" t="s">
        <v>126</v>
      </c>
      <c r="S211" s="47" t="s">
        <v>126</v>
      </c>
      <c r="T211" s="50" t="str">
        <f t="shared" si="32"/>
        <v>--</v>
      </c>
      <c r="U211" s="47" t="str">
        <f t="shared" si="30"/>
        <v>No TRV</v>
      </c>
      <c r="V211" s="47" t="s">
        <v>126</v>
      </c>
      <c r="W211" s="47" t="s">
        <v>126</v>
      </c>
      <c r="X211" s="53" t="s">
        <v>126</v>
      </c>
      <c r="Y211" s="47" t="s">
        <v>126</v>
      </c>
      <c r="Z211" s="47" t="s">
        <v>126</v>
      </c>
      <c r="AA211" s="50" t="str">
        <f t="shared" si="33"/>
        <v>--</v>
      </c>
      <c r="AB211" s="47" t="str">
        <f t="shared" si="34"/>
        <v>No TRV</v>
      </c>
      <c r="AC211" s="51" t="str">
        <f t="shared" si="35"/>
        <v>No</v>
      </c>
      <c r="AD211" s="47" t="str">
        <f t="shared" si="36"/>
        <v>New or No Change</v>
      </c>
      <c r="AE211" s="47" t="str">
        <f t="shared" si="37"/>
        <v>No New</v>
      </c>
      <c r="AF211" s="47" t="str">
        <f t="shared" si="38"/>
        <v>Yes</v>
      </c>
      <c r="AG211" s="52">
        <v>45672</v>
      </c>
    </row>
    <row r="212" spans="1:33" x14ac:dyDescent="0.2">
      <c r="A212" s="47">
        <v>387</v>
      </c>
      <c r="B212" s="48">
        <v>589</v>
      </c>
      <c r="C212" s="48" t="s">
        <v>896</v>
      </c>
      <c r="D212" s="48" t="s">
        <v>897</v>
      </c>
      <c r="E212" s="47"/>
      <c r="F212" s="49"/>
      <c r="G212" s="48" t="s">
        <v>120</v>
      </c>
      <c r="H212" s="47" t="s">
        <v>126</v>
      </c>
      <c r="I212" s="47" t="s">
        <v>126</v>
      </c>
      <c r="J212" s="53" t="s">
        <v>126</v>
      </c>
      <c r="K212" s="47" t="s">
        <v>126</v>
      </c>
      <c r="L212" s="47" t="s">
        <v>126</v>
      </c>
      <c r="M212" s="50" t="str">
        <f t="shared" si="31"/>
        <v>--</v>
      </c>
      <c r="N212" s="47" t="str">
        <f t="shared" si="39"/>
        <v>No TRV</v>
      </c>
      <c r="O212" s="47" t="s">
        <v>126</v>
      </c>
      <c r="P212" s="47" t="s">
        <v>126</v>
      </c>
      <c r="Q212" s="53" t="s">
        <v>126</v>
      </c>
      <c r="R212" s="47" t="s">
        <v>126</v>
      </c>
      <c r="S212" s="47" t="s">
        <v>126</v>
      </c>
      <c r="T212" s="50" t="str">
        <f t="shared" si="32"/>
        <v>--</v>
      </c>
      <c r="U212" s="47" t="str">
        <f t="shared" si="30"/>
        <v>No TRV</v>
      </c>
      <c r="V212" s="47">
        <v>120</v>
      </c>
      <c r="W212" s="47" t="s">
        <v>49</v>
      </c>
      <c r="X212" s="47" t="s">
        <v>120</v>
      </c>
      <c r="Y212" s="47">
        <v>120</v>
      </c>
      <c r="Z212" s="47" t="s">
        <v>49</v>
      </c>
      <c r="AA212" s="50">
        <f t="shared" si="33"/>
        <v>0</v>
      </c>
      <c r="AB212" s="47" t="str">
        <f t="shared" si="34"/>
        <v>No Change</v>
      </c>
      <c r="AC212" s="51" t="str">
        <f t="shared" si="35"/>
        <v>No</v>
      </c>
      <c r="AD212" s="47" t="str">
        <f t="shared" si="36"/>
        <v>New or No Change</v>
      </c>
      <c r="AE212" s="47" t="str">
        <f t="shared" si="37"/>
        <v>No New</v>
      </c>
      <c r="AF212" s="47" t="str">
        <f t="shared" si="38"/>
        <v>Yes</v>
      </c>
      <c r="AG212" s="52">
        <v>45672</v>
      </c>
    </row>
    <row r="213" spans="1:33" x14ac:dyDescent="0.2">
      <c r="A213" s="47">
        <v>388</v>
      </c>
      <c r="B213" s="48">
        <v>446</v>
      </c>
      <c r="C213" s="48" t="s">
        <v>845</v>
      </c>
      <c r="D213" s="48" t="s">
        <v>846</v>
      </c>
      <c r="E213" s="47"/>
      <c r="F213" s="49"/>
      <c r="G213" s="48" t="s">
        <v>120</v>
      </c>
      <c r="H213" s="47" t="s">
        <v>126</v>
      </c>
      <c r="I213" s="47" t="s">
        <v>126</v>
      </c>
      <c r="J213" s="53" t="s">
        <v>126</v>
      </c>
      <c r="K213" s="47" t="s">
        <v>126</v>
      </c>
      <c r="L213" s="47" t="s">
        <v>126</v>
      </c>
      <c r="M213" s="50" t="str">
        <f t="shared" si="31"/>
        <v>--</v>
      </c>
      <c r="N213" s="47" t="str">
        <f t="shared" si="39"/>
        <v>No TRV</v>
      </c>
      <c r="O213" s="47" t="s">
        <v>126</v>
      </c>
      <c r="P213" s="47" t="s">
        <v>126</v>
      </c>
      <c r="Q213" s="53" t="s">
        <v>126</v>
      </c>
      <c r="R213" s="47" t="s">
        <v>126</v>
      </c>
      <c r="S213" s="47" t="s">
        <v>126</v>
      </c>
      <c r="T213" s="50" t="str">
        <f t="shared" si="32"/>
        <v>--</v>
      </c>
      <c r="U213" s="47" t="str">
        <f t="shared" si="30"/>
        <v>No TRV</v>
      </c>
      <c r="V213" s="47">
        <v>2.8000000000000001E-2</v>
      </c>
      <c r="W213" s="47" t="s">
        <v>38</v>
      </c>
      <c r="X213" s="47" t="s">
        <v>121</v>
      </c>
      <c r="Y213" s="47">
        <v>0.02</v>
      </c>
      <c r="Z213" s="47" t="s">
        <v>190</v>
      </c>
      <c r="AA213" s="50">
        <f t="shared" si="33"/>
        <v>0.4</v>
      </c>
      <c r="AB213" s="47" t="str">
        <f t="shared" si="34"/>
        <v>Yes (40%)</v>
      </c>
      <c r="AC213" s="51" t="str">
        <f t="shared" si="35"/>
        <v>Yes</v>
      </c>
      <c r="AD213" s="47" t="str">
        <f t="shared" si="36"/>
        <v>Change</v>
      </c>
      <c r="AE213" s="47" t="str">
        <f t="shared" si="37"/>
        <v>No New</v>
      </c>
      <c r="AF213" s="47" t="str">
        <f t="shared" si="38"/>
        <v>Yes</v>
      </c>
      <c r="AG213" s="52">
        <v>45672</v>
      </c>
    </row>
    <row r="214" spans="1:33" x14ac:dyDescent="0.2">
      <c r="A214" s="47">
        <v>389</v>
      </c>
      <c r="B214" s="48">
        <v>124</v>
      </c>
      <c r="C214" s="48" t="s">
        <v>847</v>
      </c>
      <c r="D214" s="48" t="s">
        <v>848</v>
      </c>
      <c r="E214" s="47"/>
      <c r="F214" s="49"/>
      <c r="G214" s="48" t="s">
        <v>120</v>
      </c>
      <c r="H214" s="47">
        <v>0.2</v>
      </c>
      <c r="I214" s="47" t="s">
        <v>49</v>
      </c>
      <c r="J214" s="47" t="s">
        <v>120</v>
      </c>
      <c r="K214" s="47">
        <v>0.2</v>
      </c>
      <c r="L214" s="47" t="s">
        <v>49</v>
      </c>
      <c r="M214" s="50">
        <f t="shared" si="31"/>
        <v>0</v>
      </c>
      <c r="N214" s="47" t="str">
        <f t="shared" si="39"/>
        <v>No Change</v>
      </c>
      <c r="O214" s="47" t="s">
        <v>126</v>
      </c>
      <c r="P214" s="47" t="s">
        <v>126</v>
      </c>
      <c r="Q214" s="53" t="s">
        <v>126</v>
      </c>
      <c r="R214" s="47" t="s">
        <v>126</v>
      </c>
      <c r="S214" s="47" t="s">
        <v>126</v>
      </c>
      <c r="T214" s="50" t="str">
        <f t="shared" si="32"/>
        <v>--</v>
      </c>
      <c r="U214" s="47" t="str">
        <f t="shared" si="30"/>
        <v>No TRV</v>
      </c>
      <c r="V214" s="47" t="s">
        <v>126</v>
      </c>
      <c r="W214" s="47" t="s">
        <v>126</v>
      </c>
      <c r="X214" s="53" t="s">
        <v>126</v>
      </c>
      <c r="Y214" s="47" t="s">
        <v>126</v>
      </c>
      <c r="Z214" s="47" t="s">
        <v>126</v>
      </c>
      <c r="AA214" s="50" t="str">
        <f t="shared" si="33"/>
        <v>--</v>
      </c>
      <c r="AB214" s="47" t="str">
        <f t="shared" si="34"/>
        <v>No TRV</v>
      </c>
      <c r="AC214" s="51" t="str">
        <f t="shared" si="35"/>
        <v>No</v>
      </c>
      <c r="AD214" s="47" t="str">
        <f t="shared" si="36"/>
        <v>New or No Change</v>
      </c>
      <c r="AE214" s="47" t="str">
        <f t="shared" si="37"/>
        <v>No New</v>
      </c>
      <c r="AF214" s="47" t="str">
        <f t="shared" si="38"/>
        <v>Yes</v>
      </c>
      <c r="AG214" s="52">
        <v>45672</v>
      </c>
    </row>
    <row r="215" spans="1:33" x14ac:dyDescent="0.2">
      <c r="A215" s="47">
        <v>393</v>
      </c>
      <c r="B215" s="47" t="s">
        <v>807</v>
      </c>
      <c r="C215" s="47" t="s">
        <v>808</v>
      </c>
      <c r="D215" s="47" t="s">
        <v>809</v>
      </c>
      <c r="E215" s="47" t="s">
        <v>810</v>
      </c>
      <c r="F215" s="49"/>
      <c r="G215" s="47" t="s">
        <v>120</v>
      </c>
      <c r="H215" s="47" t="s">
        <v>126</v>
      </c>
      <c r="I215" s="47" t="s">
        <v>126</v>
      </c>
      <c r="J215" s="53" t="s">
        <v>126</v>
      </c>
      <c r="K215" s="47" t="s">
        <v>126</v>
      </c>
      <c r="L215" s="47" t="s">
        <v>126</v>
      </c>
      <c r="M215" s="50" t="str">
        <f t="shared" si="31"/>
        <v>--</v>
      </c>
      <c r="N215" s="47" t="str">
        <f t="shared" si="39"/>
        <v>No TRV</v>
      </c>
      <c r="O215" s="47">
        <v>1</v>
      </c>
      <c r="P215" s="47" t="s">
        <v>38</v>
      </c>
      <c r="Q215" s="47" t="s">
        <v>120</v>
      </c>
      <c r="R215" s="47" t="s">
        <v>126</v>
      </c>
      <c r="S215" s="47" t="s">
        <v>126</v>
      </c>
      <c r="T215" s="50" t="e">
        <f t="shared" si="32"/>
        <v>#VALUE!</v>
      </c>
      <c r="U215" s="47" t="str">
        <f t="shared" si="30"/>
        <v>New TRV</v>
      </c>
      <c r="V215" s="47" t="s">
        <v>126</v>
      </c>
      <c r="W215" s="47" t="s">
        <v>126</v>
      </c>
      <c r="X215" s="53" t="s">
        <v>126</v>
      </c>
      <c r="Y215" s="47" t="s">
        <v>126</v>
      </c>
      <c r="Z215" s="47" t="s">
        <v>126</v>
      </c>
      <c r="AA215" s="50" t="str">
        <f t="shared" si="33"/>
        <v>--</v>
      </c>
      <c r="AB215" s="47" t="str">
        <f t="shared" si="34"/>
        <v>No TRV</v>
      </c>
      <c r="AC215" s="51" t="str">
        <f t="shared" si="35"/>
        <v>Yes</v>
      </c>
      <c r="AD215" s="47" t="str">
        <f t="shared" si="36"/>
        <v>New or No Change</v>
      </c>
      <c r="AE215" s="47" t="str">
        <f t="shared" si="37"/>
        <v>A new</v>
      </c>
      <c r="AF215" s="47" t="str">
        <f t="shared" si="38"/>
        <v>No</v>
      </c>
      <c r="AG215" s="52">
        <v>45672</v>
      </c>
    </row>
    <row r="216" spans="1:33" x14ac:dyDescent="0.2">
      <c r="A216" s="47">
        <v>394</v>
      </c>
      <c r="B216" s="47" t="s">
        <v>837</v>
      </c>
      <c r="C216" s="47" t="s">
        <v>838</v>
      </c>
      <c r="D216" s="47" t="s">
        <v>839</v>
      </c>
      <c r="E216" s="47" t="s">
        <v>810</v>
      </c>
      <c r="F216" s="49">
        <v>12</v>
      </c>
      <c r="G216" s="47" t="s">
        <v>120</v>
      </c>
      <c r="H216" s="47" t="s">
        <v>126</v>
      </c>
      <c r="I216" s="47" t="s">
        <v>126</v>
      </c>
      <c r="J216" s="53" t="s">
        <v>126</v>
      </c>
      <c r="K216" s="47" t="s">
        <v>126</v>
      </c>
      <c r="L216" s="47" t="s">
        <v>126</v>
      </c>
      <c r="M216" s="50" t="str">
        <f t="shared" si="31"/>
        <v>--</v>
      </c>
      <c r="N216" s="47" t="str">
        <f t="shared" si="39"/>
        <v>No TRV</v>
      </c>
      <c r="O216" s="47">
        <v>0.01</v>
      </c>
      <c r="P216" s="47" t="s">
        <v>38</v>
      </c>
      <c r="Q216" s="47" t="s">
        <v>120</v>
      </c>
      <c r="R216" s="47" t="s">
        <v>126</v>
      </c>
      <c r="S216" s="47" t="s">
        <v>126</v>
      </c>
      <c r="T216" s="50" t="e">
        <f t="shared" si="32"/>
        <v>#VALUE!</v>
      </c>
      <c r="U216" s="47" t="str">
        <f t="shared" si="30"/>
        <v>New TRV</v>
      </c>
      <c r="V216" s="47" t="s">
        <v>126</v>
      </c>
      <c r="W216" s="47" t="s">
        <v>126</v>
      </c>
      <c r="X216" s="53" t="s">
        <v>126</v>
      </c>
      <c r="Y216" s="47" t="s">
        <v>126</v>
      </c>
      <c r="Z216" s="47" t="s">
        <v>126</v>
      </c>
      <c r="AA216" s="50" t="str">
        <f t="shared" si="33"/>
        <v>--</v>
      </c>
      <c r="AB216" s="47" t="str">
        <f t="shared" si="34"/>
        <v>No TRV</v>
      </c>
      <c r="AC216" s="51" t="str">
        <f t="shared" si="35"/>
        <v>Yes</v>
      </c>
      <c r="AD216" s="47" t="str">
        <f t="shared" si="36"/>
        <v>New or No Change</v>
      </c>
      <c r="AE216" s="47" t="str">
        <f t="shared" si="37"/>
        <v>A new</v>
      </c>
      <c r="AF216" s="47" t="str">
        <f t="shared" si="38"/>
        <v>No</v>
      </c>
      <c r="AG216" s="52">
        <v>45672</v>
      </c>
    </row>
    <row r="217" spans="1:33" x14ac:dyDescent="0.2">
      <c r="A217" s="47">
        <v>395</v>
      </c>
      <c r="B217" s="47" t="s">
        <v>811</v>
      </c>
      <c r="C217" s="47" t="s">
        <v>812</v>
      </c>
      <c r="D217" s="47" t="s">
        <v>813</v>
      </c>
      <c r="E217" s="47" t="s">
        <v>810</v>
      </c>
      <c r="F217" s="49"/>
      <c r="G217" s="47" t="s">
        <v>120</v>
      </c>
      <c r="H217" s="47" t="s">
        <v>126</v>
      </c>
      <c r="I217" s="47" t="s">
        <v>126</v>
      </c>
      <c r="J217" s="53" t="s">
        <v>126</v>
      </c>
      <c r="K217" s="47" t="s">
        <v>126</v>
      </c>
      <c r="L217" s="47" t="s">
        <v>126</v>
      </c>
      <c r="M217" s="50" t="str">
        <f t="shared" si="31"/>
        <v>--</v>
      </c>
      <c r="N217" s="47" t="str">
        <f t="shared" si="39"/>
        <v>No TRV</v>
      </c>
      <c r="O217" s="47" t="s">
        <v>126</v>
      </c>
      <c r="P217" s="47" t="s">
        <v>126</v>
      </c>
      <c r="Q217" s="53" t="s">
        <v>126</v>
      </c>
      <c r="R217" s="47" t="s">
        <v>126</v>
      </c>
      <c r="S217" s="47" t="s">
        <v>126</v>
      </c>
      <c r="T217" s="50" t="str">
        <f t="shared" si="32"/>
        <v>--</v>
      </c>
      <c r="U217" s="47" t="str">
        <f t="shared" si="30"/>
        <v>No TRV</v>
      </c>
      <c r="V217" s="47">
        <v>0.3</v>
      </c>
      <c r="W217" s="47" t="s">
        <v>38</v>
      </c>
      <c r="X217" s="47" t="s">
        <v>120</v>
      </c>
      <c r="Y217" s="47" t="s">
        <v>126</v>
      </c>
      <c r="Z217" s="47" t="s">
        <v>126</v>
      </c>
      <c r="AA217" s="50" t="e">
        <f t="shared" si="33"/>
        <v>#VALUE!</v>
      </c>
      <c r="AB217" s="47" t="str">
        <f t="shared" si="34"/>
        <v>New TRV</v>
      </c>
      <c r="AC217" s="51" t="str">
        <f t="shared" si="35"/>
        <v>Yes</v>
      </c>
      <c r="AD217" s="47" t="str">
        <f t="shared" si="36"/>
        <v>New or No Change</v>
      </c>
      <c r="AE217" s="47" t="str">
        <f t="shared" si="37"/>
        <v>A new</v>
      </c>
      <c r="AF217" s="47" t="str">
        <f t="shared" si="38"/>
        <v>No</v>
      </c>
      <c r="AG217" s="52">
        <v>45672</v>
      </c>
    </row>
    <row r="218" spans="1:33" x14ac:dyDescent="0.2">
      <c r="A218" s="47">
        <v>396</v>
      </c>
      <c r="B218" s="47" t="s">
        <v>814</v>
      </c>
      <c r="C218" s="47" t="s">
        <v>815</v>
      </c>
      <c r="D218" s="47" t="s">
        <v>816</v>
      </c>
      <c r="E218" s="47" t="s">
        <v>810</v>
      </c>
      <c r="F218" s="49">
        <v>12</v>
      </c>
      <c r="G218" s="47" t="s">
        <v>120</v>
      </c>
      <c r="H218" s="47" t="s">
        <v>126</v>
      </c>
      <c r="I218" s="47" t="s">
        <v>126</v>
      </c>
      <c r="J218" s="53" t="s">
        <v>126</v>
      </c>
      <c r="K218" s="47" t="s">
        <v>126</v>
      </c>
      <c r="L218" s="47" t="s">
        <v>126</v>
      </c>
      <c r="M218" s="50" t="str">
        <f t="shared" si="31"/>
        <v>--</v>
      </c>
      <c r="N218" s="47" t="str">
        <f t="shared" si="39"/>
        <v>No TRV</v>
      </c>
      <c r="O218" s="47">
        <v>3.5</v>
      </c>
      <c r="P218" s="47" t="s">
        <v>38</v>
      </c>
      <c r="Q218" s="47" t="s">
        <v>120</v>
      </c>
      <c r="R218" s="47" t="s">
        <v>126</v>
      </c>
      <c r="S218" s="47" t="s">
        <v>126</v>
      </c>
      <c r="T218" s="50" t="e">
        <f t="shared" si="32"/>
        <v>#VALUE!</v>
      </c>
      <c r="U218" s="47" t="str">
        <f t="shared" si="30"/>
        <v>New TRV</v>
      </c>
      <c r="V218" s="47">
        <v>10</v>
      </c>
      <c r="W218" s="47" t="s">
        <v>38</v>
      </c>
      <c r="X218" s="47" t="s">
        <v>120</v>
      </c>
      <c r="Y218" s="47" t="s">
        <v>126</v>
      </c>
      <c r="Z218" s="47" t="s">
        <v>126</v>
      </c>
      <c r="AA218" s="50" t="e">
        <f t="shared" si="33"/>
        <v>#VALUE!</v>
      </c>
      <c r="AB218" s="47" t="str">
        <f t="shared" si="34"/>
        <v>New TRV</v>
      </c>
      <c r="AC218" s="51" t="str">
        <f t="shared" si="35"/>
        <v>Yes</v>
      </c>
      <c r="AD218" s="47" t="str">
        <f t="shared" si="36"/>
        <v>New or No Change</v>
      </c>
      <c r="AE218" s="47" t="str">
        <f t="shared" si="37"/>
        <v>A new</v>
      </c>
      <c r="AF218" s="47" t="str">
        <f t="shared" si="38"/>
        <v>No</v>
      </c>
      <c r="AG218" s="52">
        <v>45672</v>
      </c>
    </row>
    <row r="219" spans="1:33" x14ac:dyDescent="0.2">
      <c r="A219" s="47">
        <v>397</v>
      </c>
      <c r="B219" s="47" t="s">
        <v>840</v>
      </c>
      <c r="C219" s="47" t="s">
        <v>841</v>
      </c>
      <c r="D219" s="47" t="s">
        <v>842</v>
      </c>
      <c r="E219" s="47" t="s">
        <v>810</v>
      </c>
      <c r="F219" s="49"/>
      <c r="G219" s="47" t="s">
        <v>120</v>
      </c>
      <c r="H219" s="47" t="s">
        <v>126</v>
      </c>
      <c r="I219" s="47" t="s">
        <v>126</v>
      </c>
      <c r="J219" s="53" t="s">
        <v>126</v>
      </c>
      <c r="K219" s="47" t="s">
        <v>126</v>
      </c>
      <c r="L219" s="47" t="s">
        <v>126</v>
      </c>
      <c r="M219" s="50" t="str">
        <f t="shared" si="31"/>
        <v>--</v>
      </c>
      <c r="N219" s="47" t="str">
        <f t="shared" si="39"/>
        <v>No TRV</v>
      </c>
      <c r="O219" s="47">
        <v>2600</v>
      </c>
      <c r="P219" s="47" t="s">
        <v>38</v>
      </c>
      <c r="Q219" s="47" t="s">
        <v>120</v>
      </c>
      <c r="R219" s="47" t="s">
        <v>126</v>
      </c>
      <c r="S219" s="47" t="s">
        <v>126</v>
      </c>
      <c r="T219" s="50" t="e">
        <f t="shared" si="32"/>
        <v>#VALUE!</v>
      </c>
      <c r="U219" s="47" t="str">
        <f t="shared" si="30"/>
        <v>New TRV</v>
      </c>
      <c r="V219" s="47" t="s">
        <v>126</v>
      </c>
      <c r="W219" s="47" t="s">
        <v>126</v>
      </c>
      <c r="X219" s="53" t="s">
        <v>126</v>
      </c>
      <c r="Y219" s="47" t="s">
        <v>126</v>
      </c>
      <c r="Z219" s="47" t="s">
        <v>126</v>
      </c>
      <c r="AA219" s="50" t="str">
        <f t="shared" si="33"/>
        <v>--</v>
      </c>
      <c r="AB219" s="47" t="str">
        <f t="shared" si="34"/>
        <v>No TRV</v>
      </c>
      <c r="AC219" s="51" t="str">
        <f t="shared" si="35"/>
        <v>Yes</v>
      </c>
      <c r="AD219" s="47" t="str">
        <f t="shared" si="36"/>
        <v>New or No Change</v>
      </c>
      <c r="AE219" s="47" t="str">
        <f t="shared" si="37"/>
        <v>A new</v>
      </c>
      <c r="AF219" s="47" t="str">
        <f t="shared" si="38"/>
        <v>No</v>
      </c>
      <c r="AG219" s="52">
        <v>45672</v>
      </c>
    </row>
    <row r="220" spans="1:33" x14ac:dyDescent="0.2">
      <c r="A220" s="47">
        <v>398</v>
      </c>
      <c r="B220" s="47" t="s">
        <v>817</v>
      </c>
      <c r="C220" s="47" t="s">
        <v>818</v>
      </c>
      <c r="D220" s="47" t="s">
        <v>819</v>
      </c>
      <c r="E220" s="47" t="s">
        <v>810</v>
      </c>
      <c r="F220" s="49">
        <v>12</v>
      </c>
      <c r="G220" s="47" t="s">
        <v>121</v>
      </c>
      <c r="H220" s="47" t="s">
        <v>126</v>
      </c>
      <c r="I220" s="47" t="s">
        <v>126</v>
      </c>
      <c r="J220" s="53" t="s">
        <v>126</v>
      </c>
      <c r="K220" s="47" t="s">
        <v>126</v>
      </c>
      <c r="L220" s="47" t="s">
        <v>126</v>
      </c>
      <c r="M220" s="50" t="str">
        <f t="shared" si="31"/>
        <v>--</v>
      </c>
      <c r="N220" s="47" t="str">
        <f t="shared" si="39"/>
        <v>No TRV</v>
      </c>
      <c r="O220" s="47">
        <v>6.9999999999999999E-6</v>
      </c>
      <c r="P220" s="47" t="s">
        <v>38</v>
      </c>
      <c r="Q220" s="47" t="s">
        <v>120</v>
      </c>
      <c r="R220" s="47" t="s">
        <v>126</v>
      </c>
      <c r="S220" s="47" t="s">
        <v>126</v>
      </c>
      <c r="T220" s="50" t="e">
        <f t="shared" si="32"/>
        <v>#VALUE!</v>
      </c>
      <c r="U220" s="47" t="str">
        <f t="shared" si="30"/>
        <v>New TRV</v>
      </c>
      <c r="V220" s="47" t="s">
        <v>126</v>
      </c>
      <c r="W220" s="47" t="s">
        <v>126</v>
      </c>
      <c r="X220" s="53" t="s">
        <v>126</v>
      </c>
      <c r="Y220" s="47" t="s">
        <v>126</v>
      </c>
      <c r="Z220" s="47" t="s">
        <v>126</v>
      </c>
      <c r="AA220" s="50" t="str">
        <f t="shared" si="33"/>
        <v>--</v>
      </c>
      <c r="AB220" s="47" t="str">
        <f t="shared" si="34"/>
        <v>No TRV</v>
      </c>
      <c r="AC220" s="51" t="str">
        <f t="shared" si="35"/>
        <v>Yes</v>
      </c>
      <c r="AD220" s="47" t="str">
        <f t="shared" si="36"/>
        <v>New or No Change</v>
      </c>
      <c r="AE220" s="47" t="str">
        <f t="shared" si="37"/>
        <v>A new</v>
      </c>
      <c r="AF220" s="47" t="str">
        <f t="shared" si="38"/>
        <v>No</v>
      </c>
      <c r="AG220" s="52">
        <v>45672</v>
      </c>
    </row>
    <row r="221" spans="1:33" x14ac:dyDescent="0.2">
      <c r="A221" s="47">
        <v>399</v>
      </c>
      <c r="B221" s="47" t="s">
        <v>820</v>
      </c>
      <c r="C221" s="47" t="s">
        <v>821</v>
      </c>
      <c r="D221" s="47" t="s">
        <v>822</v>
      </c>
      <c r="E221" s="47" t="s">
        <v>810</v>
      </c>
      <c r="F221" s="49">
        <v>12</v>
      </c>
      <c r="G221" s="47" t="s">
        <v>120</v>
      </c>
      <c r="H221" s="47" t="s">
        <v>126</v>
      </c>
      <c r="I221" s="47" t="s">
        <v>126</v>
      </c>
      <c r="J221" s="53" t="s">
        <v>126</v>
      </c>
      <c r="K221" s="47" t="s">
        <v>126</v>
      </c>
      <c r="L221" s="47" t="s">
        <v>126</v>
      </c>
      <c r="M221" s="50" t="str">
        <f t="shared" si="31"/>
        <v>--</v>
      </c>
      <c r="N221" s="47" t="str">
        <f t="shared" si="39"/>
        <v>No TRV</v>
      </c>
      <c r="O221" s="47">
        <v>4.2000000000000003E-2</v>
      </c>
      <c r="P221" s="47" t="s">
        <v>38</v>
      </c>
      <c r="Q221" s="47" t="s">
        <v>120</v>
      </c>
      <c r="R221" s="47" t="s">
        <v>126</v>
      </c>
      <c r="S221" s="47" t="s">
        <v>126</v>
      </c>
      <c r="T221" s="50" t="e">
        <f t="shared" si="32"/>
        <v>#VALUE!</v>
      </c>
      <c r="U221" s="47" t="str">
        <f t="shared" si="30"/>
        <v>New TRV</v>
      </c>
      <c r="V221" s="47" t="s">
        <v>126</v>
      </c>
      <c r="W221" s="47" t="s">
        <v>126</v>
      </c>
      <c r="X221" s="53" t="s">
        <v>126</v>
      </c>
      <c r="Y221" s="47" t="s">
        <v>126</v>
      </c>
      <c r="Z221" s="47" t="s">
        <v>126</v>
      </c>
      <c r="AA221" s="50" t="str">
        <f t="shared" si="33"/>
        <v>--</v>
      </c>
      <c r="AB221" s="47" t="str">
        <f t="shared" si="34"/>
        <v>No TRV</v>
      </c>
      <c r="AC221" s="51" t="str">
        <f t="shared" si="35"/>
        <v>Yes</v>
      </c>
      <c r="AD221" s="47" t="str">
        <f t="shared" si="36"/>
        <v>New or No Change</v>
      </c>
      <c r="AE221" s="47" t="str">
        <f t="shared" si="37"/>
        <v>A new</v>
      </c>
      <c r="AF221" s="47" t="str">
        <f t="shared" si="38"/>
        <v>No</v>
      </c>
      <c r="AG221" s="52">
        <v>45672</v>
      </c>
    </row>
    <row r="222" spans="1:33" x14ac:dyDescent="0.2">
      <c r="A222" s="47">
        <v>400</v>
      </c>
      <c r="B222" s="47" t="s">
        <v>823</v>
      </c>
      <c r="C222" s="47" t="s">
        <v>824</v>
      </c>
      <c r="D222" s="47" t="s">
        <v>825</v>
      </c>
      <c r="E222" s="47" t="s">
        <v>810</v>
      </c>
      <c r="F222" s="49"/>
      <c r="G222" s="47" t="s">
        <v>120</v>
      </c>
      <c r="H222" s="47" t="s">
        <v>126</v>
      </c>
      <c r="I222" s="47" t="s">
        <v>126</v>
      </c>
      <c r="J222" s="53" t="s">
        <v>126</v>
      </c>
      <c r="K222" s="47" t="s">
        <v>126</v>
      </c>
      <c r="L222" s="47" t="s">
        <v>126</v>
      </c>
      <c r="M222" s="50" t="str">
        <f t="shared" si="31"/>
        <v>--</v>
      </c>
      <c r="N222" s="47" t="str">
        <f t="shared" si="39"/>
        <v>No TRV</v>
      </c>
      <c r="O222" s="47" t="s">
        <v>126</v>
      </c>
      <c r="P222" s="47" t="s">
        <v>126</v>
      </c>
      <c r="Q222" s="53" t="s">
        <v>126</v>
      </c>
      <c r="R222" s="47" t="s">
        <v>126</v>
      </c>
      <c r="S222" s="47" t="s">
        <v>126</v>
      </c>
      <c r="T222" s="50" t="str">
        <f t="shared" si="32"/>
        <v>--</v>
      </c>
      <c r="U222" s="47" t="str">
        <f t="shared" si="30"/>
        <v>No TRV</v>
      </c>
      <c r="V222" s="47">
        <v>3.4000000000000002E-2</v>
      </c>
      <c r="W222" s="47" t="s">
        <v>38</v>
      </c>
      <c r="X222" s="47" t="s">
        <v>120</v>
      </c>
      <c r="Y222" s="47" t="s">
        <v>126</v>
      </c>
      <c r="Z222" s="47" t="s">
        <v>126</v>
      </c>
      <c r="AA222" s="50" t="e">
        <f t="shared" si="33"/>
        <v>#VALUE!</v>
      </c>
      <c r="AB222" s="47" t="str">
        <f t="shared" si="34"/>
        <v>New TRV</v>
      </c>
      <c r="AC222" s="51" t="str">
        <f t="shared" si="35"/>
        <v>Yes</v>
      </c>
      <c r="AD222" s="47" t="str">
        <f t="shared" si="36"/>
        <v>New or No Change</v>
      </c>
      <c r="AE222" s="47" t="str">
        <f t="shared" si="37"/>
        <v>A new</v>
      </c>
      <c r="AF222" s="47" t="str">
        <f t="shared" si="38"/>
        <v>No</v>
      </c>
      <c r="AG222" s="52">
        <v>45672</v>
      </c>
    </row>
    <row r="223" spans="1:33" x14ac:dyDescent="0.2">
      <c r="A223" s="47">
        <v>401</v>
      </c>
      <c r="B223" s="47" t="s">
        <v>826</v>
      </c>
      <c r="C223" s="47" t="s">
        <v>827</v>
      </c>
      <c r="D223" s="47" t="s">
        <v>828</v>
      </c>
      <c r="E223" s="47" t="s">
        <v>810</v>
      </c>
      <c r="F223" s="49">
        <v>12</v>
      </c>
      <c r="G223" s="47" t="s">
        <v>120</v>
      </c>
      <c r="H223" s="47" t="s">
        <v>126</v>
      </c>
      <c r="I223" s="47" t="s">
        <v>126</v>
      </c>
      <c r="J223" s="53" t="s">
        <v>126</v>
      </c>
      <c r="K223" s="47" t="s">
        <v>126</v>
      </c>
      <c r="L223" s="47" t="s">
        <v>126</v>
      </c>
      <c r="M223" s="50" t="str">
        <f t="shared" si="31"/>
        <v>--</v>
      </c>
      <c r="N223" s="47" t="str">
        <f t="shared" si="39"/>
        <v>No TRV</v>
      </c>
      <c r="O223" s="47">
        <v>0.5</v>
      </c>
      <c r="P223" s="47" t="s">
        <v>38</v>
      </c>
      <c r="Q223" s="47" t="s">
        <v>120</v>
      </c>
      <c r="R223" s="47" t="s">
        <v>126</v>
      </c>
      <c r="S223" s="47" t="s">
        <v>126</v>
      </c>
      <c r="T223" s="50" t="e">
        <f t="shared" si="32"/>
        <v>#VALUE!</v>
      </c>
      <c r="U223" s="47" t="str">
        <f t="shared" si="30"/>
        <v>New TRV</v>
      </c>
      <c r="V223" s="47">
        <v>1</v>
      </c>
      <c r="W223" s="47" t="s">
        <v>38</v>
      </c>
      <c r="X223" s="47" t="s">
        <v>120</v>
      </c>
      <c r="Y223" s="47" t="s">
        <v>126</v>
      </c>
      <c r="Z223" s="47" t="s">
        <v>126</v>
      </c>
      <c r="AA223" s="50" t="e">
        <f t="shared" si="33"/>
        <v>#VALUE!</v>
      </c>
      <c r="AB223" s="47" t="str">
        <f t="shared" si="34"/>
        <v>New TRV</v>
      </c>
      <c r="AC223" s="51" t="str">
        <f t="shared" si="35"/>
        <v>Yes</v>
      </c>
      <c r="AD223" s="47" t="str">
        <f t="shared" si="36"/>
        <v>New or No Change</v>
      </c>
      <c r="AE223" s="47" t="str">
        <f t="shared" si="37"/>
        <v>A new</v>
      </c>
      <c r="AF223" s="47" t="str">
        <f t="shared" si="38"/>
        <v>No</v>
      </c>
      <c r="AG223" s="52">
        <v>45672</v>
      </c>
    </row>
    <row r="224" spans="1:33" x14ac:dyDescent="0.2">
      <c r="A224" s="47">
        <v>402</v>
      </c>
      <c r="B224" s="47" t="s">
        <v>829</v>
      </c>
      <c r="C224" s="47" t="s">
        <v>830</v>
      </c>
      <c r="D224" s="47" t="s">
        <v>831</v>
      </c>
      <c r="E224" s="47" t="s">
        <v>810</v>
      </c>
      <c r="F224" s="49"/>
      <c r="G224" s="47" t="s">
        <v>120</v>
      </c>
      <c r="H224" s="47" t="s">
        <v>126</v>
      </c>
      <c r="I224" s="47" t="s">
        <v>126</v>
      </c>
      <c r="J224" s="53" t="s">
        <v>126</v>
      </c>
      <c r="K224" s="47" t="s">
        <v>126</v>
      </c>
      <c r="L224" s="47" t="s">
        <v>126</v>
      </c>
      <c r="M224" s="50" t="str">
        <f t="shared" si="31"/>
        <v>--</v>
      </c>
      <c r="N224" s="47" t="str">
        <f t="shared" si="39"/>
        <v>No TRV</v>
      </c>
      <c r="O224" s="47" t="s">
        <v>126</v>
      </c>
      <c r="P224" s="47" t="s">
        <v>126</v>
      </c>
      <c r="Q224" s="53" t="s">
        <v>126</v>
      </c>
      <c r="R224" s="47" t="s">
        <v>126</v>
      </c>
      <c r="S224" s="47" t="s">
        <v>126</v>
      </c>
      <c r="T224" s="50" t="str">
        <f t="shared" si="32"/>
        <v>--</v>
      </c>
      <c r="U224" s="47" t="str">
        <f t="shared" si="30"/>
        <v>No TRV</v>
      </c>
      <c r="V224" s="47">
        <v>4.7E-2</v>
      </c>
      <c r="W224" s="47" t="s">
        <v>38</v>
      </c>
      <c r="X224" s="47" t="s">
        <v>120</v>
      </c>
      <c r="Y224" s="47" t="s">
        <v>126</v>
      </c>
      <c r="Z224" s="47" t="s">
        <v>126</v>
      </c>
      <c r="AA224" s="50" t="e">
        <f t="shared" si="33"/>
        <v>#VALUE!</v>
      </c>
      <c r="AB224" s="47" t="str">
        <f t="shared" si="34"/>
        <v>New TRV</v>
      </c>
      <c r="AC224" s="51" t="str">
        <f t="shared" si="35"/>
        <v>Yes</v>
      </c>
      <c r="AD224" s="47" t="str">
        <f t="shared" si="36"/>
        <v>New or No Change</v>
      </c>
      <c r="AE224" s="47" t="str">
        <f t="shared" si="37"/>
        <v>A new</v>
      </c>
      <c r="AF224" s="47" t="str">
        <f t="shared" si="38"/>
        <v>No</v>
      </c>
      <c r="AG224" s="52">
        <v>45672</v>
      </c>
    </row>
    <row r="225" spans="1:33" x14ac:dyDescent="0.2">
      <c r="A225" s="47">
        <v>403</v>
      </c>
      <c r="B225" s="47" t="s">
        <v>832</v>
      </c>
      <c r="C225" s="47" t="s">
        <v>833</v>
      </c>
      <c r="D225" s="47" t="s">
        <v>834</v>
      </c>
      <c r="E225" s="47" t="s">
        <v>810</v>
      </c>
      <c r="F225" s="49">
        <v>10</v>
      </c>
      <c r="G225" s="47" t="s">
        <v>120</v>
      </c>
      <c r="H225" s="47" t="s">
        <v>126</v>
      </c>
      <c r="I225" s="47" t="s">
        <v>126</v>
      </c>
      <c r="J225" s="53" t="s">
        <v>126</v>
      </c>
      <c r="K225" s="47" t="s">
        <v>126</v>
      </c>
      <c r="L225" s="47" t="s">
        <v>126</v>
      </c>
      <c r="M225" s="50" t="str">
        <f t="shared" si="31"/>
        <v>--</v>
      </c>
      <c r="N225" s="47" t="str">
        <f t="shared" si="39"/>
        <v>No TRV</v>
      </c>
      <c r="O225" s="47">
        <v>1E-4</v>
      </c>
      <c r="P225" s="47" t="s">
        <v>38</v>
      </c>
      <c r="Q225" s="47" t="s">
        <v>120</v>
      </c>
      <c r="R225" s="47" t="s">
        <v>126</v>
      </c>
      <c r="S225" s="47" t="s">
        <v>126</v>
      </c>
      <c r="T225" s="50" t="e">
        <f t="shared" si="32"/>
        <v>#VALUE!</v>
      </c>
      <c r="U225" s="47" t="str">
        <f t="shared" si="30"/>
        <v>New TRV</v>
      </c>
      <c r="V225" s="47">
        <v>6.3E-2</v>
      </c>
      <c r="W225" s="47" t="s">
        <v>38</v>
      </c>
      <c r="X225" s="47" t="s">
        <v>120</v>
      </c>
      <c r="Y225" s="47" t="s">
        <v>126</v>
      </c>
      <c r="Z225" s="47" t="s">
        <v>126</v>
      </c>
      <c r="AA225" s="50" t="e">
        <f t="shared" si="33"/>
        <v>#VALUE!</v>
      </c>
      <c r="AB225" s="47" t="str">
        <f t="shared" si="34"/>
        <v>New TRV</v>
      </c>
      <c r="AC225" s="51" t="str">
        <f t="shared" si="35"/>
        <v>Yes</v>
      </c>
      <c r="AD225" s="47" t="str">
        <f t="shared" si="36"/>
        <v>New or No Change</v>
      </c>
      <c r="AE225" s="47" t="str">
        <f t="shared" si="37"/>
        <v>A new</v>
      </c>
      <c r="AF225" s="47" t="str">
        <f t="shared" si="38"/>
        <v>No</v>
      </c>
      <c r="AG225" s="52">
        <v>45672</v>
      </c>
    </row>
    <row r="226" spans="1:33" x14ac:dyDescent="0.2">
      <c r="A226" s="47">
        <v>404</v>
      </c>
      <c r="B226" s="47">
        <v>491</v>
      </c>
      <c r="C226" s="47" t="s">
        <v>835</v>
      </c>
      <c r="D226" s="47" t="s">
        <v>836</v>
      </c>
      <c r="E226" s="47" t="s">
        <v>810</v>
      </c>
      <c r="F226" s="49">
        <v>12</v>
      </c>
      <c r="G226" s="47" t="s">
        <v>120</v>
      </c>
      <c r="H226" s="47" t="s">
        <v>126</v>
      </c>
      <c r="I226" s="47" t="s">
        <v>126</v>
      </c>
      <c r="J226" s="53" t="s">
        <v>126</v>
      </c>
      <c r="K226" s="47" t="s">
        <v>126</v>
      </c>
      <c r="L226" s="47" t="s">
        <v>126</v>
      </c>
      <c r="M226" s="50" t="str">
        <f t="shared" si="31"/>
        <v>--</v>
      </c>
      <c r="N226" s="47" t="str">
        <f t="shared" si="39"/>
        <v>No TRV</v>
      </c>
      <c r="O226" s="47">
        <v>4.0000000000000002E-4</v>
      </c>
      <c r="P226" s="47" t="s">
        <v>38</v>
      </c>
      <c r="Q226" s="47" t="s">
        <v>120</v>
      </c>
      <c r="R226" s="47" t="s">
        <v>126</v>
      </c>
      <c r="S226" s="47" t="s">
        <v>126</v>
      </c>
      <c r="T226" s="50" t="e">
        <f t="shared" si="32"/>
        <v>#VALUE!</v>
      </c>
      <c r="U226" s="47" t="str">
        <f t="shared" si="30"/>
        <v>New TRV</v>
      </c>
      <c r="V226" s="47">
        <v>1.0999999999999999E-2</v>
      </c>
      <c r="W226" s="47" t="s">
        <v>38</v>
      </c>
      <c r="X226" s="47" t="s">
        <v>120</v>
      </c>
      <c r="Y226" s="47" t="s">
        <v>126</v>
      </c>
      <c r="Z226" s="47" t="s">
        <v>126</v>
      </c>
      <c r="AA226" s="50" t="e">
        <f t="shared" si="33"/>
        <v>#VALUE!</v>
      </c>
      <c r="AB226" s="47" t="str">
        <f t="shared" si="34"/>
        <v>New TRV</v>
      </c>
      <c r="AC226" s="51" t="str">
        <f t="shared" si="35"/>
        <v>Yes</v>
      </c>
      <c r="AD226" s="47" t="str">
        <f t="shared" si="36"/>
        <v>New or No Change</v>
      </c>
      <c r="AE226" s="47" t="str">
        <f t="shared" si="37"/>
        <v>A new</v>
      </c>
      <c r="AF226" s="47" t="str">
        <f t="shared" si="38"/>
        <v>No</v>
      </c>
      <c r="AG226" s="52">
        <v>45672</v>
      </c>
    </row>
    <row r="227" spans="1:33" x14ac:dyDescent="0.2">
      <c r="A227" s="47">
        <v>405</v>
      </c>
      <c r="B227" s="47">
        <v>490</v>
      </c>
      <c r="C227" s="47" t="s">
        <v>843</v>
      </c>
      <c r="D227" s="47" t="s">
        <v>844</v>
      </c>
      <c r="E227" s="47" t="s">
        <v>810</v>
      </c>
      <c r="F227" s="49">
        <v>12</v>
      </c>
      <c r="G227" s="47" t="s">
        <v>120</v>
      </c>
      <c r="H227" s="47" t="s">
        <v>126</v>
      </c>
      <c r="I227" s="47" t="s">
        <v>126</v>
      </c>
      <c r="J227" s="53" t="s">
        <v>126</v>
      </c>
      <c r="K227" s="47" t="s">
        <v>126</v>
      </c>
      <c r="L227" s="47" t="s">
        <v>126</v>
      </c>
      <c r="M227" s="50" t="str">
        <f t="shared" si="31"/>
        <v>--</v>
      </c>
      <c r="N227" s="47" t="str">
        <f t="shared" si="39"/>
        <v>No TRV</v>
      </c>
      <c r="O227" s="47">
        <v>1E-4</v>
      </c>
      <c r="P227" s="47" t="s">
        <v>38</v>
      </c>
      <c r="Q227" s="47" t="s">
        <v>120</v>
      </c>
      <c r="R227" s="47" t="s">
        <v>126</v>
      </c>
      <c r="S227" s="47" t="s">
        <v>126</v>
      </c>
      <c r="T227" s="50" t="e">
        <f t="shared" si="32"/>
        <v>#VALUE!</v>
      </c>
      <c r="U227" s="47" t="str">
        <f t="shared" si="30"/>
        <v>New TRV</v>
      </c>
      <c r="V227" s="47">
        <v>6.3E-2</v>
      </c>
      <c r="W227" s="47" t="s">
        <v>38</v>
      </c>
      <c r="X227" s="47" t="s">
        <v>120</v>
      </c>
      <c r="Y227" s="47" t="s">
        <v>126</v>
      </c>
      <c r="Z227" s="47" t="s">
        <v>126</v>
      </c>
      <c r="AA227" s="50" t="e">
        <f t="shared" si="33"/>
        <v>#VALUE!</v>
      </c>
      <c r="AB227" s="47" t="str">
        <f t="shared" si="34"/>
        <v>New TRV</v>
      </c>
      <c r="AC227" s="51" t="str">
        <f t="shared" si="35"/>
        <v>Yes</v>
      </c>
      <c r="AD227" s="47" t="str">
        <f t="shared" si="36"/>
        <v>New or No Change</v>
      </c>
      <c r="AE227" s="47" t="str">
        <f t="shared" si="37"/>
        <v>A new</v>
      </c>
      <c r="AF227" s="47" t="str">
        <f t="shared" si="38"/>
        <v>No</v>
      </c>
      <c r="AG227" s="52">
        <v>45672</v>
      </c>
    </row>
    <row r="228" spans="1:33" x14ac:dyDescent="0.2">
      <c r="A228" s="47">
        <v>410</v>
      </c>
      <c r="B228" s="48">
        <v>497</v>
      </c>
      <c r="C228" s="48" t="s">
        <v>849</v>
      </c>
      <c r="D228" s="48" t="s">
        <v>850</v>
      </c>
      <c r="E228" s="47"/>
      <c r="F228" s="49"/>
      <c r="G228" s="48" t="s">
        <v>120</v>
      </c>
      <c r="H228" s="47" t="s">
        <v>126</v>
      </c>
      <c r="I228" s="47" t="s">
        <v>126</v>
      </c>
      <c r="J228" s="53" t="s">
        <v>126</v>
      </c>
      <c r="K228" s="47" t="s">
        <v>126</v>
      </c>
      <c r="L228" s="47" t="s">
        <v>126</v>
      </c>
      <c r="M228" s="50" t="str">
        <f t="shared" si="31"/>
        <v>--</v>
      </c>
      <c r="N228" s="47" t="str">
        <f t="shared" si="39"/>
        <v>No TRV</v>
      </c>
      <c r="O228" s="47">
        <v>200</v>
      </c>
      <c r="P228" s="47" t="s">
        <v>49</v>
      </c>
      <c r="Q228" s="47" t="s">
        <v>120</v>
      </c>
      <c r="R228" s="47">
        <v>200</v>
      </c>
      <c r="S228" s="47" t="s">
        <v>49</v>
      </c>
      <c r="T228" s="50">
        <f t="shared" si="32"/>
        <v>0</v>
      </c>
      <c r="U228" s="47" t="str">
        <f t="shared" si="30"/>
        <v>No Change</v>
      </c>
      <c r="V228" s="47">
        <v>670</v>
      </c>
      <c r="W228" s="47" t="s">
        <v>38</v>
      </c>
      <c r="X228" s="47" t="s">
        <v>121</v>
      </c>
      <c r="Y228" s="47">
        <v>5800</v>
      </c>
      <c r="Z228" s="47" t="s">
        <v>49</v>
      </c>
      <c r="AA228" s="50">
        <f t="shared" si="33"/>
        <v>-0.8844827586206897</v>
      </c>
      <c r="AB228" s="47" t="str">
        <f t="shared" si="34"/>
        <v>Yes (-88%)</v>
      </c>
      <c r="AC228" s="51" t="str">
        <f t="shared" si="35"/>
        <v>Yes</v>
      </c>
      <c r="AD228" s="47" t="str">
        <f t="shared" si="36"/>
        <v>Change</v>
      </c>
      <c r="AE228" s="47" t="str">
        <f t="shared" si="37"/>
        <v>No New</v>
      </c>
      <c r="AF228" s="47" t="str">
        <f t="shared" si="38"/>
        <v>Yes</v>
      </c>
      <c r="AG228" s="52">
        <v>45672</v>
      </c>
    </row>
    <row r="229" spans="1:33" x14ac:dyDescent="0.2">
      <c r="A229" s="47">
        <v>417</v>
      </c>
      <c r="B229" s="48">
        <v>503</v>
      </c>
      <c r="C229" s="48" t="s">
        <v>851</v>
      </c>
      <c r="D229" s="48" t="s">
        <v>852</v>
      </c>
      <c r="E229" s="47"/>
      <c r="F229" s="49"/>
      <c r="G229" s="48" t="s">
        <v>120</v>
      </c>
      <c r="H229" s="47" t="s">
        <v>126</v>
      </c>
      <c r="I229" s="47" t="s">
        <v>126</v>
      </c>
      <c r="J229" s="53" t="s">
        <v>126</v>
      </c>
      <c r="K229" s="47" t="s">
        <v>126</v>
      </c>
      <c r="L229" s="47" t="s">
        <v>126</v>
      </c>
      <c r="M229" s="50" t="str">
        <f t="shared" si="31"/>
        <v>--</v>
      </c>
      <c r="N229" s="47" t="str">
        <f t="shared" si="39"/>
        <v>No TRV</v>
      </c>
      <c r="O229" s="47">
        <v>0.3</v>
      </c>
      <c r="P229" s="47" t="s">
        <v>45</v>
      </c>
      <c r="Q229" s="47" t="s">
        <v>120</v>
      </c>
      <c r="R229" s="47">
        <v>0.3</v>
      </c>
      <c r="S229" s="47" t="s">
        <v>122</v>
      </c>
      <c r="T229" s="50">
        <f t="shared" si="32"/>
        <v>0</v>
      </c>
      <c r="U229" s="47" t="str">
        <f t="shared" si="30"/>
        <v>No Change</v>
      </c>
      <c r="V229" s="47">
        <v>0.17</v>
      </c>
      <c r="W229" s="47" t="s">
        <v>38</v>
      </c>
      <c r="X229" s="47" t="s">
        <v>121</v>
      </c>
      <c r="Y229" s="47">
        <v>4</v>
      </c>
      <c r="Z229" s="47" t="s">
        <v>49</v>
      </c>
      <c r="AA229" s="50">
        <f t="shared" si="33"/>
        <v>-0.95750000000000002</v>
      </c>
      <c r="AB229" s="47" t="str">
        <f t="shared" si="34"/>
        <v>Yes (-96%)</v>
      </c>
      <c r="AC229" s="51" t="str">
        <f t="shared" si="35"/>
        <v>Yes</v>
      </c>
      <c r="AD229" s="47" t="str">
        <f t="shared" si="36"/>
        <v>Change</v>
      </c>
      <c r="AE229" s="47" t="str">
        <f t="shared" si="37"/>
        <v>No New</v>
      </c>
      <c r="AF229" s="47" t="str">
        <f t="shared" si="38"/>
        <v>Yes</v>
      </c>
      <c r="AG229" s="52">
        <v>45672</v>
      </c>
    </row>
    <row r="230" spans="1:33" x14ac:dyDescent="0.2">
      <c r="A230" s="47">
        <v>418</v>
      </c>
      <c r="B230" s="48">
        <v>506</v>
      </c>
      <c r="C230" s="48" t="s">
        <v>853</v>
      </c>
      <c r="D230" s="48" t="s">
        <v>854</v>
      </c>
      <c r="E230" s="47"/>
      <c r="F230" s="49"/>
      <c r="G230" s="48" t="s">
        <v>120</v>
      </c>
      <c r="H230" s="47" t="s">
        <v>126</v>
      </c>
      <c r="I230" s="47" t="s">
        <v>126</v>
      </c>
      <c r="J230" s="53" t="s">
        <v>126</v>
      </c>
      <c r="K230" s="47" t="s">
        <v>126</v>
      </c>
      <c r="L230" s="47" t="s">
        <v>126</v>
      </c>
      <c r="M230" s="50" t="str">
        <f t="shared" si="31"/>
        <v>--</v>
      </c>
      <c r="N230" s="47" t="str">
        <f t="shared" si="39"/>
        <v>No TRV</v>
      </c>
      <c r="O230" s="47">
        <v>0.8</v>
      </c>
      <c r="P230" s="47" t="s">
        <v>49</v>
      </c>
      <c r="Q230" s="47" t="s">
        <v>121</v>
      </c>
      <c r="R230" s="47">
        <v>0.8</v>
      </c>
      <c r="S230" s="47" t="s">
        <v>122</v>
      </c>
      <c r="T230" s="50">
        <f t="shared" si="32"/>
        <v>0</v>
      </c>
      <c r="U230" s="47" t="str">
        <f t="shared" si="30"/>
        <v>No Change</v>
      </c>
      <c r="V230" s="47" t="s">
        <v>126</v>
      </c>
      <c r="W230" s="47" t="s">
        <v>126</v>
      </c>
      <c r="X230" s="53" t="s">
        <v>126</v>
      </c>
      <c r="Y230" s="47" t="s">
        <v>126</v>
      </c>
      <c r="Z230" s="47" t="s">
        <v>126</v>
      </c>
      <c r="AA230" s="50" t="str">
        <f t="shared" si="33"/>
        <v>--</v>
      </c>
      <c r="AB230" s="47" t="str">
        <f t="shared" si="34"/>
        <v>No TRV</v>
      </c>
      <c r="AC230" s="51" t="str">
        <f t="shared" si="35"/>
        <v>No</v>
      </c>
      <c r="AD230" s="47" t="str">
        <f t="shared" si="36"/>
        <v>New or No Change</v>
      </c>
      <c r="AE230" s="47" t="str">
        <f t="shared" si="37"/>
        <v>No New</v>
      </c>
      <c r="AF230" s="47" t="str">
        <f t="shared" si="38"/>
        <v>Yes</v>
      </c>
      <c r="AG230" s="52">
        <v>45672</v>
      </c>
    </row>
    <row r="231" spans="1:33" x14ac:dyDescent="0.2">
      <c r="A231" s="47">
        <v>419</v>
      </c>
      <c r="B231" s="48">
        <v>507</v>
      </c>
      <c r="C231" s="48" t="s">
        <v>855</v>
      </c>
      <c r="D231" s="48" t="s">
        <v>856</v>
      </c>
      <c r="E231" s="47"/>
      <c r="F231" s="49"/>
      <c r="G231" s="48" t="s">
        <v>120</v>
      </c>
      <c r="H231" s="47" t="s">
        <v>126</v>
      </c>
      <c r="I231" s="47" t="s">
        <v>126</v>
      </c>
      <c r="J231" s="53" t="s">
        <v>126</v>
      </c>
      <c r="K231" s="47" t="s">
        <v>126</v>
      </c>
      <c r="L231" s="47" t="s">
        <v>126</v>
      </c>
      <c r="M231" s="50" t="str">
        <f t="shared" si="31"/>
        <v>--</v>
      </c>
      <c r="N231" s="47" t="str">
        <f t="shared" si="39"/>
        <v>No TRV</v>
      </c>
      <c r="O231" s="47">
        <v>7</v>
      </c>
      <c r="P231" s="47" t="s">
        <v>49</v>
      </c>
      <c r="Q231" s="47" t="s">
        <v>121</v>
      </c>
      <c r="R231" s="47">
        <v>10</v>
      </c>
      <c r="S231" s="47" t="s">
        <v>122</v>
      </c>
      <c r="T231" s="50">
        <f t="shared" si="32"/>
        <v>-0.3</v>
      </c>
      <c r="U231" s="47" t="str">
        <f t="shared" si="30"/>
        <v>Yes (-30%)</v>
      </c>
      <c r="V231" s="47" t="s">
        <v>126</v>
      </c>
      <c r="W231" s="47" t="s">
        <v>126</v>
      </c>
      <c r="X231" s="53" t="s">
        <v>126</v>
      </c>
      <c r="Y231" s="47" t="s">
        <v>126</v>
      </c>
      <c r="Z231" s="47" t="s">
        <v>126</v>
      </c>
      <c r="AA231" s="50" t="str">
        <f t="shared" si="33"/>
        <v>--</v>
      </c>
      <c r="AB231" s="47" t="str">
        <f t="shared" si="34"/>
        <v>No TRV</v>
      </c>
      <c r="AC231" s="51" t="str">
        <f t="shared" si="35"/>
        <v>No</v>
      </c>
      <c r="AD231" s="47" t="str">
        <f t="shared" si="36"/>
        <v>Change</v>
      </c>
      <c r="AE231" s="47" t="str">
        <f t="shared" si="37"/>
        <v>No New</v>
      </c>
      <c r="AF231" s="47" t="str">
        <f t="shared" si="38"/>
        <v>Yes</v>
      </c>
      <c r="AG231" s="52">
        <v>45672</v>
      </c>
    </row>
    <row r="232" spans="1:33" x14ac:dyDescent="0.2">
      <c r="A232" s="47">
        <v>424</v>
      </c>
      <c r="B232" s="48">
        <v>636</v>
      </c>
      <c r="C232" s="48" t="s">
        <v>857</v>
      </c>
      <c r="D232" s="48" t="s">
        <v>858</v>
      </c>
      <c r="E232" s="47"/>
      <c r="F232" s="49"/>
      <c r="G232" s="48" t="s">
        <v>120</v>
      </c>
      <c r="H232" s="47" t="s">
        <v>126</v>
      </c>
      <c r="I232" s="47" t="s">
        <v>126</v>
      </c>
      <c r="J232" s="53" t="s">
        <v>126</v>
      </c>
      <c r="K232" s="47" t="s">
        <v>126</v>
      </c>
      <c r="L232" s="47" t="s">
        <v>126</v>
      </c>
      <c r="M232" s="50" t="str">
        <f t="shared" si="31"/>
        <v>--</v>
      </c>
      <c r="N232" s="47" t="str">
        <f t="shared" si="39"/>
        <v>No TRV</v>
      </c>
      <c r="O232" s="47" t="s">
        <v>126</v>
      </c>
      <c r="P232" s="47" t="s">
        <v>126</v>
      </c>
      <c r="Q232" s="53" t="s">
        <v>126</v>
      </c>
      <c r="R232" s="47">
        <v>9</v>
      </c>
      <c r="S232" s="47" t="s">
        <v>122</v>
      </c>
      <c r="T232" s="50" t="str">
        <f t="shared" si="32"/>
        <v>--</v>
      </c>
      <c r="U232" s="47" t="str">
        <f t="shared" si="30"/>
        <v>No TRV</v>
      </c>
      <c r="V232" s="47">
        <v>20</v>
      </c>
      <c r="W232" s="47" t="s">
        <v>31</v>
      </c>
      <c r="X232" s="47" t="s">
        <v>120</v>
      </c>
      <c r="Y232" s="47">
        <v>20</v>
      </c>
      <c r="Z232" s="47" t="s">
        <v>31</v>
      </c>
      <c r="AA232" s="50">
        <f t="shared" si="33"/>
        <v>0</v>
      </c>
      <c r="AB232" s="47" t="str">
        <f t="shared" si="34"/>
        <v>No Change</v>
      </c>
      <c r="AC232" s="51" t="str">
        <f t="shared" si="35"/>
        <v>No</v>
      </c>
      <c r="AD232" s="47" t="str">
        <f t="shared" si="36"/>
        <v>New or No Change</v>
      </c>
      <c r="AE232" s="47" t="str">
        <f t="shared" si="37"/>
        <v>No New</v>
      </c>
      <c r="AF232" s="47" t="str">
        <f t="shared" si="38"/>
        <v>Yes</v>
      </c>
      <c r="AG232" s="52">
        <v>45672</v>
      </c>
    </row>
    <row r="233" spans="1:33" x14ac:dyDescent="0.2">
      <c r="A233" s="47">
        <v>426</v>
      </c>
      <c r="B233" s="48">
        <v>525</v>
      </c>
      <c r="C233" s="48" t="s">
        <v>859</v>
      </c>
      <c r="D233" s="48" t="s">
        <v>860</v>
      </c>
      <c r="E233" s="47"/>
      <c r="F233" s="49"/>
      <c r="G233" s="48" t="s">
        <v>120</v>
      </c>
      <c r="H233" s="47" t="s">
        <v>126</v>
      </c>
      <c r="I233" s="47" t="s">
        <v>126</v>
      </c>
      <c r="J233" s="53" t="s">
        <v>126</v>
      </c>
      <c r="K233" s="47" t="s">
        <v>126</v>
      </c>
      <c r="L233" s="47" t="s">
        <v>126</v>
      </c>
      <c r="M233" s="50" t="str">
        <f t="shared" si="31"/>
        <v>--</v>
      </c>
      <c r="N233" s="47" t="str">
        <f t="shared" si="39"/>
        <v>No TRV</v>
      </c>
      <c r="O233" s="47">
        <v>20</v>
      </c>
      <c r="P233" s="47" t="s">
        <v>49</v>
      </c>
      <c r="Q233" s="47" t="s">
        <v>120</v>
      </c>
      <c r="R233" s="47">
        <v>20</v>
      </c>
      <c r="S233" s="47" t="s">
        <v>49</v>
      </c>
      <c r="T233" s="50">
        <f t="shared" si="32"/>
        <v>0</v>
      </c>
      <c r="U233" s="47" t="str">
        <f t="shared" si="30"/>
        <v>No Change</v>
      </c>
      <c r="V233" s="47" t="s">
        <v>126</v>
      </c>
      <c r="W233" s="47" t="s">
        <v>126</v>
      </c>
      <c r="X233" s="53" t="s">
        <v>126</v>
      </c>
      <c r="Y233" s="47" t="s">
        <v>126</v>
      </c>
      <c r="Z233" s="47" t="s">
        <v>126</v>
      </c>
      <c r="AA233" s="50" t="str">
        <f t="shared" si="33"/>
        <v>--</v>
      </c>
      <c r="AB233" s="47" t="str">
        <f t="shared" si="34"/>
        <v>No TRV</v>
      </c>
      <c r="AC233" s="51" t="str">
        <f t="shared" si="35"/>
        <v>No</v>
      </c>
      <c r="AD233" s="47" t="str">
        <f t="shared" si="36"/>
        <v>New or No Change</v>
      </c>
      <c r="AE233" s="47" t="str">
        <f t="shared" si="37"/>
        <v>No New</v>
      </c>
      <c r="AF233" s="47" t="str">
        <f t="shared" si="38"/>
        <v>Yes</v>
      </c>
      <c r="AG233" s="52">
        <v>45672</v>
      </c>
    </row>
    <row r="234" spans="1:33" x14ac:dyDescent="0.2">
      <c r="A234" s="47">
        <v>428</v>
      </c>
      <c r="B234" s="47" t="s">
        <v>649</v>
      </c>
      <c r="C234" s="47" t="s">
        <v>650</v>
      </c>
      <c r="D234" s="47" t="s">
        <v>651</v>
      </c>
      <c r="E234" s="47" t="s">
        <v>646</v>
      </c>
      <c r="F234" s="49" t="s">
        <v>1121</v>
      </c>
      <c r="G234" s="48" t="s">
        <v>121</v>
      </c>
      <c r="H234" s="47">
        <v>8.7999999999999998E-5</v>
      </c>
      <c r="I234" s="47" t="s">
        <v>38</v>
      </c>
      <c r="J234" s="47" t="s">
        <v>120</v>
      </c>
      <c r="K234" s="47" t="s">
        <v>126</v>
      </c>
      <c r="L234" s="47" t="s">
        <v>126</v>
      </c>
      <c r="M234" s="50" t="e">
        <f t="shared" si="31"/>
        <v>#VALUE!</v>
      </c>
      <c r="N234" s="47" t="str">
        <f t="shared" si="39"/>
        <v>New TRV</v>
      </c>
      <c r="O234" s="47">
        <v>0.13</v>
      </c>
      <c r="P234" s="47" t="s">
        <v>38</v>
      </c>
      <c r="Q234" s="47" t="s">
        <v>120</v>
      </c>
      <c r="R234" s="47" t="s">
        <v>126</v>
      </c>
      <c r="S234" s="47" t="s">
        <v>126</v>
      </c>
      <c r="T234" s="50" t="e">
        <f t="shared" si="32"/>
        <v>#VALUE!</v>
      </c>
      <c r="U234" s="47" t="str">
        <f t="shared" si="30"/>
        <v>New TRV</v>
      </c>
      <c r="V234" s="47" t="s">
        <v>126</v>
      </c>
      <c r="W234" s="47" t="s">
        <v>126</v>
      </c>
      <c r="X234" s="53" t="s">
        <v>126</v>
      </c>
      <c r="Y234" s="47" t="s">
        <v>126</v>
      </c>
      <c r="Z234" s="47" t="s">
        <v>126</v>
      </c>
      <c r="AA234" s="50" t="str">
        <f t="shared" si="33"/>
        <v>--</v>
      </c>
      <c r="AB234" s="47" t="str">
        <f t="shared" si="34"/>
        <v>No TRV</v>
      </c>
      <c r="AC234" s="51" t="str">
        <f t="shared" si="35"/>
        <v>Yes</v>
      </c>
      <c r="AD234" s="47" t="str">
        <f t="shared" si="36"/>
        <v>New or No Change</v>
      </c>
      <c r="AE234" s="47" t="str">
        <f t="shared" si="37"/>
        <v>A new</v>
      </c>
      <c r="AF234" s="47" t="str">
        <f t="shared" si="38"/>
        <v>No</v>
      </c>
      <c r="AG234" s="52">
        <v>45672</v>
      </c>
    </row>
    <row r="235" spans="1:33" x14ac:dyDescent="0.2">
      <c r="A235" s="47">
        <v>429</v>
      </c>
      <c r="B235" s="47" t="s">
        <v>652</v>
      </c>
      <c r="C235" s="47" t="s">
        <v>653</v>
      </c>
      <c r="D235" s="47" t="s">
        <v>654</v>
      </c>
      <c r="E235" s="47" t="s">
        <v>646</v>
      </c>
      <c r="F235" s="49" t="s">
        <v>1121</v>
      </c>
      <c r="G235" s="48" t="s">
        <v>121</v>
      </c>
      <c r="H235" s="47">
        <v>4.4000000000000002E-6</v>
      </c>
      <c r="I235" s="47" t="s">
        <v>38</v>
      </c>
      <c r="J235" s="47" t="s">
        <v>120</v>
      </c>
      <c r="K235" s="47" t="s">
        <v>126</v>
      </c>
      <c r="L235" s="47" t="s">
        <v>126</v>
      </c>
      <c r="M235" s="50" t="e">
        <f t="shared" si="31"/>
        <v>#VALUE!</v>
      </c>
      <c r="N235" s="47" t="str">
        <f t="shared" si="39"/>
        <v>New TRV</v>
      </c>
      <c r="O235" s="47">
        <v>6.7000000000000002E-3</v>
      </c>
      <c r="P235" s="47" t="s">
        <v>38</v>
      </c>
      <c r="Q235" s="47" t="s">
        <v>120</v>
      </c>
      <c r="R235" s="47" t="s">
        <v>126</v>
      </c>
      <c r="S235" s="47" t="s">
        <v>126</v>
      </c>
      <c r="T235" s="50" t="e">
        <f t="shared" si="32"/>
        <v>#VALUE!</v>
      </c>
      <c r="U235" s="47" t="str">
        <f t="shared" ref="U235:U298" si="40">IF(ISERROR(T235),"New TRV",IF(T235=0,"No Change",IF(T235="--","No TRV","Yes ("&amp;ROUND(T235*100,0)&amp;"%)")))</f>
        <v>New TRV</v>
      </c>
      <c r="V235" s="47" t="s">
        <v>126</v>
      </c>
      <c r="W235" s="47" t="s">
        <v>126</v>
      </c>
      <c r="X235" s="53" t="s">
        <v>126</v>
      </c>
      <c r="Y235" s="47" t="s">
        <v>126</v>
      </c>
      <c r="Z235" s="47" t="s">
        <v>126</v>
      </c>
      <c r="AA235" s="50" t="str">
        <f t="shared" si="33"/>
        <v>--</v>
      </c>
      <c r="AB235" s="47" t="str">
        <f t="shared" si="34"/>
        <v>No TRV</v>
      </c>
      <c r="AC235" s="51" t="str">
        <f t="shared" si="35"/>
        <v>Yes</v>
      </c>
      <c r="AD235" s="47" t="str">
        <f t="shared" si="36"/>
        <v>New or No Change</v>
      </c>
      <c r="AE235" s="47" t="str">
        <f t="shared" si="37"/>
        <v>A new</v>
      </c>
      <c r="AF235" s="47" t="str">
        <f t="shared" si="38"/>
        <v>No</v>
      </c>
      <c r="AG235" s="52">
        <v>45672</v>
      </c>
    </row>
    <row r="236" spans="1:33" x14ac:dyDescent="0.2">
      <c r="A236" s="47">
        <v>430</v>
      </c>
      <c r="B236" s="47" t="s">
        <v>655</v>
      </c>
      <c r="C236" s="47" t="s">
        <v>656</v>
      </c>
      <c r="D236" s="47" t="s">
        <v>657</v>
      </c>
      <c r="E236" s="47" t="s">
        <v>646</v>
      </c>
      <c r="F236" s="49" t="s">
        <v>1121</v>
      </c>
      <c r="G236" s="48" t="s">
        <v>121</v>
      </c>
      <c r="H236" s="47">
        <v>8.8000000000000003E-4</v>
      </c>
      <c r="I236" s="47" t="s">
        <v>38</v>
      </c>
      <c r="J236" s="47" t="s">
        <v>120</v>
      </c>
      <c r="K236" s="47" t="s">
        <v>126</v>
      </c>
      <c r="L236" s="47" t="s">
        <v>126</v>
      </c>
      <c r="M236" s="50" t="e">
        <f t="shared" si="31"/>
        <v>#VALUE!</v>
      </c>
      <c r="N236" s="47" t="str">
        <f t="shared" si="39"/>
        <v>New TRV</v>
      </c>
      <c r="O236" s="47">
        <v>1.3</v>
      </c>
      <c r="P236" s="47" t="s">
        <v>38</v>
      </c>
      <c r="Q236" s="47" t="s">
        <v>120</v>
      </c>
      <c r="R236" s="47" t="s">
        <v>126</v>
      </c>
      <c r="S236" s="47" t="s">
        <v>126</v>
      </c>
      <c r="T236" s="50" t="e">
        <f t="shared" si="32"/>
        <v>#VALUE!</v>
      </c>
      <c r="U236" s="47" t="str">
        <f t="shared" si="40"/>
        <v>New TRV</v>
      </c>
      <c r="V236" s="47" t="s">
        <v>126</v>
      </c>
      <c r="W236" s="47" t="s">
        <v>126</v>
      </c>
      <c r="X236" s="53" t="s">
        <v>126</v>
      </c>
      <c r="Y236" s="47" t="s">
        <v>126</v>
      </c>
      <c r="Z236" s="47" t="s">
        <v>126</v>
      </c>
      <c r="AA236" s="50" t="str">
        <f t="shared" si="33"/>
        <v>--</v>
      </c>
      <c r="AB236" s="47" t="str">
        <f t="shared" si="34"/>
        <v>No TRV</v>
      </c>
      <c r="AC236" s="51" t="str">
        <f t="shared" si="35"/>
        <v>Yes</v>
      </c>
      <c r="AD236" s="47" t="str">
        <f t="shared" si="36"/>
        <v>New or No Change</v>
      </c>
      <c r="AE236" s="47" t="str">
        <f t="shared" si="37"/>
        <v>A new</v>
      </c>
      <c r="AF236" s="47" t="str">
        <f t="shared" si="38"/>
        <v>No</v>
      </c>
      <c r="AG236" s="52">
        <v>45672</v>
      </c>
    </row>
    <row r="237" spans="1:33" x14ac:dyDescent="0.2">
      <c r="A237" s="47">
        <v>431</v>
      </c>
      <c r="B237" s="47" t="s">
        <v>658</v>
      </c>
      <c r="C237" s="47" t="s">
        <v>659</v>
      </c>
      <c r="D237" s="47" t="s">
        <v>660</v>
      </c>
      <c r="E237" s="47" t="s">
        <v>646</v>
      </c>
      <c r="F237" s="49" t="s">
        <v>1121</v>
      </c>
      <c r="G237" s="48" t="s">
        <v>121</v>
      </c>
      <c r="H237" s="47">
        <v>8.8000000000000003E-4</v>
      </c>
      <c r="I237" s="47" t="s">
        <v>38</v>
      </c>
      <c r="J237" s="47" t="s">
        <v>120</v>
      </c>
      <c r="K237" s="47" t="s">
        <v>126</v>
      </c>
      <c r="L237" s="47" t="s">
        <v>126</v>
      </c>
      <c r="M237" s="50" t="e">
        <f t="shared" si="31"/>
        <v>#VALUE!</v>
      </c>
      <c r="N237" s="47" t="str">
        <f t="shared" si="39"/>
        <v>New TRV</v>
      </c>
      <c r="O237" s="47">
        <v>1.3</v>
      </c>
      <c r="P237" s="47" t="s">
        <v>38</v>
      </c>
      <c r="Q237" s="47" t="s">
        <v>120</v>
      </c>
      <c r="R237" s="47" t="s">
        <v>126</v>
      </c>
      <c r="S237" s="47" t="s">
        <v>126</v>
      </c>
      <c r="T237" s="50" t="e">
        <f t="shared" si="32"/>
        <v>#VALUE!</v>
      </c>
      <c r="U237" s="47" t="str">
        <f t="shared" si="40"/>
        <v>New TRV</v>
      </c>
      <c r="V237" s="47" t="s">
        <v>126</v>
      </c>
      <c r="W237" s="47" t="s">
        <v>126</v>
      </c>
      <c r="X237" s="53" t="s">
        <v>126</v>
      </c>
      <c r="Y237" s="47" t="s">
        <v>126</v>
      </c>
      <c r="Z237" s="47" t="s">
        <v>126</v>
      </c>
      <c r="AA237" s="50" t="str">
        <f t="shared" si="33"/>
        <v>--</v>
      </c>
      <c r="AB237" s="47" t="str">
        <f t="shared" si="34"/>
        <v>No TRV</v>
      </c>
      <c r="AC237" s="51" t="str">
        <f t="shared" si="35"/>
        <v>Yes</v>
      </c>
      <c r="AD237" s="47" t="str">
        <f t="shared" si="36"/>
        <v>New or No Change</v>
      </c>
      <c r="AE237" s="47" t="str">
        <f t="shared" si="37"/>
        <v>A new</v>
      </c>
      <c r="AF237" s="47" t="str">
        <f t="shared" si="38"/>
        <v>No</v>
      </c>
      <c r="AG237" s="52">
        <v>45672</v>
      </c>
    </row>
    <row r="238" spans="1:33" x14ac:dyDescent="0.2">
      <c r="A238" s="47">
        <v>432</v>
      </c>
      <c r="B238" s="47" t="s">
        <v>661</v>
      </c>
      <c r="C238" s="47" t="s">
        <v>662</v>
      </c>
      <c r="D238" s="47" t="s">
        <v>663</v>
      </c>
      <c r="E238" s="47" t="s">
        <v>646</v>
      </c>
      <c r="F238" s="49" t="s">
        <v>1121</v>
      </c>
      <c r="G238" s="48" t="s">
        <v>121</v>
      </c>
      <c r="H238" s="47">
        <v>8.8000000000000003E-4</v>
      </c>
      <c r="I238" s="47" t="s">
        <v>38</v>
      </c>
      <c r="J238" s="47" t="s">
        <v>120</v>
      </c>
      <c r="K238" s="47" t="s">
        <v>126</v>
      </c>
      <c r="L238" s="47" t="s">
        <v>126</v>
      </c>
      <c r="M238" s="50" t="e">
        <f t="shared" si="31"/>
        <v>#VALUE!</v>
      </c>
      <c r="N238" s="47" t="str">
        <f t="shared" si="39"/>
        <v>New TRV</v>
      </c>
      <c r="O238" s="47">
        <v>1.3</v>
      </c>
      <c r="P238" s="47" t="s">
        <v>38</v>
      </c>
      <c r="Q238" s="47" t="s">
        <v>120</v>
      </c>
      <c r="R238" s="47" t="s">
        <v>126</v>
      </c>
      <c r="S238" s="47" t="s">
        <v>126</v>
      </c>
      <c r="T238" s="50" t="e">
        <f t="shared" si="32"/>
        <v>#VALUE!</v>
      </c>
      <c r="U238" s="47" t="str">
        <f t="shared" si="40"/>
        <v>New TRV</v>
      </c>
      <c r="V238" s="47" t="s">
        <v>126</v>
      </c>
      <c r="W238" s="47" t="s">
        <v>126</v>
      </c>
      <c r="X238" s="53" t="s">
        <v>126</v>
      </c>
      <c r="Y238" s="47" t="s">
        <v>126</v>
      </c>
      <c r="Z238" s="47" t="s">
        <v>126</v>
      </c>
      <c r="AA238" s="50" t="str">
        <f t="shared" si="33"/>
        <v>--</v>
      </c>
      <c r="AB238" s="47" t="str">
        <f t="shared" si="34"/>
        <v>No TRV</v>
      </c>
      <c r="AC238" s="51" t="str">
        <f t="shared" si="35"/>
        <v>Yes</v>
      </c>
      <c r="AD238" s="47" t="str">
        <f t="shared" si="36"/>
        <v>New or No Change</v>
      </c>
      <c r="AE238" s="47" t="str">
        <f t="shared" si="37"/>
        <v>A new</v>
      </c>
      <c r="AF238" s="47" t="str">
        <f t="shared" si="38"/>
        <v>No</v>
      </c>
      <c r="AG238" s="52">
        <v>45672</v>
      </c>
    </row>
    <row r="239" spans="1:33" x14ac:dyDescent="0.2">
      <c r="A239" s="47">
        <v>433</v>
      </c>
      <c r="B239" s="47" t="s">
        <v>664</v>
      </c>
      <c r="C239" s="47" t="s">
        <v>665</v>
      </c>
      <c r="D239" s="47" t="s">
        <v>666</v>
      </c>
      <c r="E239" s="47" t="s">
        <v>646</v>
      </c>
      <c r="F239" s="49" t="s">
        <v>1121</v>
      </c>
      <c r="G239" s="48" t="s">
        <v>121</v>
      </c>
      <c r="H239" s="47">
        <v>8.8000000000000003E-4</v>
      </c>
      <c r="I239" s="47" t="s">
        <v>38</v>
      </c>
      <c r="J239" s="47" t="s">
        <v>120</v>
      </c>
      <c r="K239" s="47" t="s">
        <v>126</v>
      </c>
      <c r="L239" s="47" t="s">
        <v>126</v>
      </c>
      <c r="M239" s="50" t="e">
        <f t="shared" si="31"/>
        <v>#VALUE!</v>
      </c>
      <c r="N239" s="47" t="str">
        <f t="shared" si="39"/>
        <v>New TRV</v>
      </c>
      <c r="O239" s="47">
        <v>1.3</v>
      </c>
      <c r="P239" s="47" t="s">
        <v>38</v>
      </c>
      <c r="Q239" s="47" t="s">
        <v>120</v>
      </c>
      <c r="R239" s="47" t="s">
        <v>126</v>
      </c>
      <c r="S239" s="47" t="s">
        <v>126</v>
      </c>
      <c r="T239" s="50" t="e">
        <f t="shared" si="32"/>
        <v>#VALUE!</v>
      </c>
      <c r="U239" s="47" t="str">
        <f t="shared" si="40"/>
        <v>New TRV</v>
      </c>
      <c r="V239" s="47" t="s">
        <v>126</v>
      </c>
      <c r="W239" s="47" t="s">
        <v>126</v>
      </c>
      <c r="X239" s="53" t="s">
        <v>126</v>
      </c>
      <c r="Y239" s="47" t="s">
        <v>126</v>
      </c>
      <c r="Z239" s="47" t="s">
        <v>126</v>
      </c>
      <c r="AA239" s="50" t="str">
        <f t="shared" si="33"/>
        <v>--</v>
      </c>
      <c r="AB239" s="47" t="str">
        <f t="shared" si="34"/>
        <v>No TRV</v>
      </c>
      <c r="AC239" s="51" t="str">
        <f t="shared" si="35"/>
        <v>Yes</v>
      </c>
      <c r="AD239" s="47" t="str">
        <f t="shared" si="36"/>
        <v>New or No Change</v>
      </c>
      <c r="AE239" s="47" t="str">
        <f t="shared" si="37"/>
        <v>A new</v>
      </c>
      <c r="AF239" s="47" t="str">
        <f t="shared" si="38"/>
        <v>No</v>
      </c>
      <c r="AG239" s="52">
        <v>45672</v>
      </c>
    </row>
    <row r="240" spans="1:33" x14ac:dyDescent="0.2">
      <c r="A240" s="47">
        <v>434</v>
      </c>
      <c r="B240" s="47" t="s">
        <v>667</v>
      </c>
      <c r="C240" s="47" t="s">
        <v>668</v>
      </c>
      <c r="D240" s="47" t="s">
        <v>669</v>
      </c>
      <c r="E240" s="47" t="s">
        <v>646</v>
      </c>
      <c r="F240" s="49" t="s">
        <v>1121</v>
      </c>
      <c r="G240" s="48" t="s">
        <v>121</v>
      </c>
      <c r="H240" s="47">
        <v>5.3000000000000001E-7</v>
      </c>
      <c r="I240" s="47" t="s">
        <v>38</v>
      </c>
      <c r="J240" s="47" t="s">
        <v>120</v>
      </c>
      <c r="K240" s="47" t="s">
        <v>126</v>
      </c>
      <c r="L240" s="47" t="s">
        <v>126</v>
      </c>
      <c r="M240" s="50" t="e">
        <f t="shared" si="31"/>
        <v>#VALUE!</v>
      </c>
      <c r="N240" s="47" t="str">
        <f t="shared" si="39"/>
        <v>New TRV</v>
      </c>
      <c r="O240" s="47">
        <v>8.0000000000000004E-4</v>
      </c>
      <c r="P240" s="47" t="s">
        <v>38</v>
      </c>
      <c r="Q240" s="47" t="s">
        <v>120</v>
      </c>
      <c r="R240" s="47" t="s">
        <v>126</v>
      </c>
      <c r="S240" s="47" t="s">
        <v>126</v>
      </c>
      <c r="T240" s="50" t="e">
        <f t="shared" si="32"/>
        <v>#VALUE!</v>
      </c>
      <c r="U240" s="47" t="str">
        <f t="shared" si="40"/>
        <v>New TRV</v>
      </c>
      <c r="V240" s="47" t="s">
        <v>126</v>
      </c>
      <c r="W240" s="47" t="s">
        <v>126</v>
      </c>
      <c r="X240" s="53" t="s">
        <v>126</v>
      </c>
      <c r="Y240" s="47" t="s">
        <v>126</v>
      </c>
      <c r="Z240" s="47" t="s">
        <v>126</v>
      </c>
      <c r="AA240" s="50" t="str">
        <f t="shared" si="33"/>
        <v>--</v>
      </c>
      <c r="AB240" s="47" t="str">
        <f t="shared" si="34"/>
        <v>No TRV</v>
      </c>
      <c r="AC240" s="51" t="str">
        <f t="shared" si="35"/>
        <v>Yes</v>
      </c>
      <c r="AD240" s="47" t="str">
        <f t="shared" si="36"/>
        <v>New or No Change</v>
      </c>
      <c r="AE240" s="47" t="str">
        <f t="shared" si="37"/>
        <v>A new</v>
      </c>
      <c r="AF240" s="47" t="str">
        <f t="shared" si="38"/>
        <v>No</v>
      </c>
      <c r="AG240" s="52">
        <v>45859</v>
      </c>
    </row>
    <row r="241" spans="1:33" x14ac:dyDescent="0.2">
      <c r="A241" s="47">
        <v>435</v>
      </c>
      <c r="B241" s="47" t="s">
        <v>670</v>
      </c>
      <c r="C241" s="47" t="s">
        <v>671</v>
      </c>
      <c r="D241" s="47" t="s">
        <v>672</v>
      </c>
      <c r="E241" s="47" t="s">
        <v>646</v>
      </c>
      <c r="F241" s="49" t="s">
        <v>1121</v>
      </c>
      <c r="G241" s="48" t="s">
        <v>121</v>
      </c>
      <c r="H241" s="47">
        <v>8.8000000000000003E-4</v>
      </c>
      <c r="I241" s="47" t="s">
        <v>38</v>
      </c>
      <c r="J241" s="47" t="s">
        <v>120</v>
      </c>
      <c r="K241" s="47" t="s">
        <v>126</v>
      </c>
      <c r="L241" s="47" t="s">
        <v>126</v>
      </c>
      <c r="M241" s="50" t="e">
        <f t="shared" si="31"/>
        <v>#VALUE!</v>
      </c>
      <c r="N241" s="47" t="str">
        <f t="shared" si="39"/>
        <v>New TRV</v>
      </c>
      <c r="O241" s="47">
        <v>1.3</v>
      </c>
      <c r="P241" s="47" t="s">
        <v>38</v>
      </c>
      <c r="Q241" s="47" t="s">
        <v>120</v>
      </c>
      <c r="R241" s="47" t="s">
        <v>126</v>
      </c>
      <c r="S241" s="47" t="s">
        <v>126</v>
      </c>
      <c r="T241" s="50" t="e">
        <f t="shared" si="32"/>
        <v>#VALUE!</v>
      </c>
      <c r="U241" s="47" t="str">
        <f t="shared" si="40"/>
        <v>New TRV</v>
      </c>
      <c r="V241" s="47" t="s">
        <v>126</v>
      </c>
      <c r="W241" s="47" t="s">
        <v>126</v>
      </c>
      <c r="X241" s="53" t="s">
        <v>126</v>
      </c>
      <c r="Y241" s="47" t="s">
        <v>126</v>
      </c>
      <c r="Z241" s="47" t="s">
        <v>126</v>
      </c>
      <c r="AA241" s="50" t="str">
        <f t="shared" si="33"/>
        <v>--</v>
      </c>
      <c r="AB241" s="47" t="str">
        <f t="shared" si="34"/>
        <v>No TRV</v>
      </c>
      <c r="AC241" s="51" t="str">
        <f t="shared" si="35"/>
        <v>Yes</v>
      </c>
      <c r="AD241" s="47" t="str">
        <f t="shared" si="36"/>
        <v>New or No Change</v>
      </c>
      <c r="AE241" s="47" t="str">
        <f t="shared" si="37"/>
        <v>A new</v>
      </c>
      <c r="AF241" s="47" t="str">
        <f t="shared" si="38"/>
        <v>No</v>
      </c>
      <c r="AG241" s="52">
        <v>45672</v>
      </c>
    </row>
    <row r="242" spans="1:33" x14ac:dyDescent="0.2">
      <c r="A242" s="47">
        <v>436</v>
      </c>
      <c r="B242" s="47" t="s">
        <v>673</v>
      </c>
      <c r="C242" s="47" t="s">
        <v>674</v>
      </c>
      <c r="D242" s="47" t="s">
        <v>675</v>
      </c>
      <c r="E242" s="47" t="s">
        <v>646</v>
      </c>
      <c r="F242" s="49" t="s">
        <v>1121</v>
      </c>
      <c r="G242" s="48" t="s">
        <v>121</v>
      </c>
      <c r="H242" s="47">
        <v>8.8000000000000003E-4</v>
      </c>
      <c r="I242" s="47" t="s">
        <v>38</v>
      </c>
      <c r="J242" s="47" t="s">
        <v>120</v>
      </c>
      <c r="K242" s="47" t="s">
        <v>126</v>
      </c>
      <c r="L242" s="47" t="s">
        <v>126</v>
      </c>
      <c r="M242" s="50" t="e">
        <f t="shared" si="31"/>
        <v>#VALUE!</v>
      </c>
      <c r="N242" s="47" t="str">
        <f t="shared" si="39"/>
        <v>New TRV</v>
      </c>
      <c r="O242" s="47">
        <v>1.3</v>
      </c>
      <c r="P242" s="47" t="s">
        <v>38</v>
      </c>
      <c r="Q242" s="47" t="s">
        <v>120</v>
      </c>
      <c r="R242" s="47" t="s">
        <v>126</v>
      </c>
      <c r="S242" s="47" t="s">
        <v>126</v>
      </c>
      <c r="T242" s="50" t="e">
        <f t="shared" si="32"/>
        <v>#VALUE!</v>
      </c>
      <c r="U242" s="47" t="str">
        <f t="shared" si="40"/>
        <v>New TRV</v>
      </c>
      <c r="V242" s="47" t="s">
        <v>126</v>
      </c>
      <c r="W242" s="47" t="s">
        <v>126</v>
      </c>
      <c r="X242" s="53" t="s">
        <v>126</v>
      </c>
      <c r="Y242" s="47" t="s">
        <v>126</v>
      </c>
      <c r="Z242" s="47" t="s">
        <v>126</v>
      </c>
      <c r="AA242" s="50" t="str">
        <f t="shared" si="33"/>
        <v>--</v>
      </c>
      <c r="AB242" s="47" t="str">
        <f t="shared" si="34"/>
        <v>No TRV</v>
      </c>
      <c r="AC242" s="51" t="str">
        <f t="shared" si="35"/>
        <v>Yes</v>
      </c>
      <c r="AD242" s="47" t="str">
        <f t="shared" si="36"/>
        <v>New or No Change</v>
      </c>
      <c r="AE242" s="47" t="str">
        <f t="shared" si="37"/>
        <v>A new</v>
      </c>
      <c r="AF242" s="47" t="str">
        <f t="shared" si="38"/>
        <v>No</v>
      </c>
      <c r="AG242" s="52">
        <v>45672</v>
      </c>
    </row>
    <row r="243" spans="1:33" x14ac:dyDescent="0.2">
      <c r="A243" s="47">
        <v>437</v>
      </c>
      <c r="B243" s="47" t="s">
        <v>676</v>
      </c>
      <c r="C243" s="47" t="s">
        <v>677</v>
      </c>
      <c r="D243" s="47" t="s">
        <v>678</v>
      </c>
      <c r="E243" s="47" t="s">
        <v>646</v>
      </c>
      <c r="F243" s="49" t="s">
        <v>1121</v>
      </c>
      <c r="G243" s="48" t="s">
        <v>121</v>
      </c>
      <c r="H243" s="47">
        <v>8.8000000000000003E-4</v>
      </c>
      <c r="I243" s="47" t="s">
        <v>38</v>
      </c>
      <c r="J243" s="47" t="s">
        <v>120</v>
      </c>
      <c r="K243" s="47" t="s">
        <v>126</v>
      </c>
      <c r="L243" s="47" t="s">
        <v>126</v>
      </c>
      <c r="M243" s="50" t="e">
        <f t="shared" si="31"/>
        <v>#VALUE!</v>
      </c>
      <c r="N243" s="47" t="str">
        <f t="shared" si="39"/>
        <v>New TRV</v>
      </c>
      <c r="O243" s="47">
        <v>1.3</v>
      </c>
      <c r="P243" s="47" t="s">
        <v>38</v>
      </c>
      <c r="Q243" s="47" t="s">
        <v>120</v>
      </c>
      <c r="R243" s="47" t="s">
        <v>126</v>
      </c>
      <c r="S243" s="47" t="s">
        <v>126</v>
      </c>
      <c r="T243" s="50" t="e">
        <f t="shared" si="32"/>
        <v>#VALUE!</v>
      </c>
      <c r="U243" s="47" t="str">
        <f t="shared" si="40"/>
        <v>New TRV</v>
      </c>
      <c r="V243" s="47" t="s">
        <v>126</v>
      </c>
      <c r="W243" s="47" t="s">
        <v>126</v>
      </c>
      <c r="X243" s="53" t="s">
        <v>126</v>
      </c>
      <c r="Y243" s="47" t="s">
        <v>126</v>
      </c>
      <c r="Z243" s="47" t="s">
        <v>126</v>
      </c>
      <c r="AA243" s="50" t="str">
        <f t="shared" si="33"/>
        <v>--</v>
      </c>
      <c r="AB243" s="47" t="str">
        <f t="shared" si="34"/>
        <v>No TRV</v>
      </c>
      <c r="AC243" s="51" t="str">
        <f t="shared" si="35"/>
        <v>Yes</v>
      </c>
      <c r="AD243" s="47" t="str">
        <f t="shared" si="36"/>
        <v>New or No Change</v>
      </c>
      <c r="AE243" s="47" t="str">
        <f t="shared" si="37"/>
        <v>A new</v>
      </c>
      <c r="AF243" s="47" t="str">
        <f t="shared" si="38"/>
        <v>No</v>
      </c>
      <c r="AG243" s="52">
        <v>45672</v>
      </c>
    </row>
    <row r="244" spans="1:33" x14ac:dyDescent="0.2">
      <c r="A244" s="47">
        <v>438</v>
      </c>
      <c r="B244" s="47" t="s">
        <v>679</v>
      </c>
      <c r="C244" s="47" t="s">
        <v>680</v>
      </c>
      <c r="D244" s="47" t="s">
        <v>681</v>
      </c>
      <c r="E244" s="47" t="s">
        <v>646</v>
      </c>
      <c r="F244" s="49" t="s">
        <v>1121</v>
      </c>
      <c r="G244" s="48" t="s">
        <v>121</v>
      </c>
      <c r="H244" s="47">
        <v>5.3000000000000001E-6</v>
      </c>
      <c r="I244" s="47" t="s">
        <v>38</v>
      </c>
      <c r="J244" s="47" t="s">
        <v>120</v>
      </c>
      <c r="K244" s="47" t="s">
        <v>126</v>
      </c>
      <c r="L244" s="47" t="s">
        <v>126</v>
      </c>
      <c r="M244" s="50" t="e">
        <f t="shared" si="31"/>
        <v>#VALUE!</v>
      </c>
      <c r="N244" s="47" t="str">
        <f t="shared" si="39"/>
        <v>New TRV</v>
      </c>
      <c r="O244" s="47">
        <v>8.0000000000000002E-3</v>
      </c>
      <c r="P244" s="47" t="s">
        <v>38</v>
      </c>
      <c r="Q244" s="47" t="s">
        <v>120</v>
      </c>
      <c r="R244" s="47" t="s">
        <v>126</v>
      </c>
      <c r="S244" s="47" t="s">
        <v>126</v>
      </c>
      <c r="T244" s="50" t="e">
        <f t="shared" si="32"/>
        <v>#VALUE!</v>
      </c>
      <c r="U244" s="47" t="str">
        <f t="shared" si="40"/>
        <v>New TRV</v>
      </c>
      <c r="V244" s="47" t="s">
        <v>126</v>
      </c>
      <c r="W244" s="47" t="s">
        <v>126</v>
      </c>
      <c r="X244" s="53" t="s">
        <v>126</v>
      </c>
      <c r="Y244" s="47" t="s">
        <v>126</v>
      </c>
      <c r="Z244" s="47" t="s">
        <v>126</v>
      </c>
      <c r="AA244" s="50" t="str">
        <f t="shared" si="33"/>
        <v>--</v>
      </c>
      <c r="AB244" s="47" t="str">
        <f t="shared" si="34"/>
        <v>No TRV</v>
      </c>
      <c r="AC244" s="51" t="str">
        <f t="shared" si="35"/>
        <v>Yes</v>
      </c>
      <c r="AD244" s="47" t="str">
        <f t="shared" si="36"/>
        <v>New or No Change</v>
      </c>
      <c r="AE244" s="47" t="str">
        <f t="shared" si="37"/>
        <v>A new</v>
      </c>
      <c r="AF244" s="47" t="str">
        <f t="shared" si="38"/>
        <v>No</v>
      </c>
      <c r="AG244" s="52">
        <v>45672</v>
      </c>
    </row>
    <row r="245" spans="1:33" x14ac:dyDescent="0.2">
      <c r="A245" s="47">
        <v>439</v>
      </c>
      <c r="B245" s="47" t="s">
        <v>682</v>
      </c>
      <c r="C245" s="47" t="s">
        <v>683</v>
      </c>
      <c r="D245" s="47" t="s">
        <v>684</v>
      </c>
      <c r="E245" s="47" t="s">
        <v>646</v>
      </c>
      <c r="F245" s="49" t="s">
        <v>1121</v>
      </c>
      <c r="G245" s="48" t="s">
        <v>121</v>
      </c>
      <c r="H245" s="47">
        <v>8.8000000000000003E-4</v>
      </c>
      <c r="I245" s="47" t="s">
        <v>38</v>
      </c>
      <c r="J245" s="47" t="s">
        <v>120</v>
      </c>
      <c r="K245" s="47" t="s">
        <v>126</v>
      </c>
      <c r="L245" s="47" t="s">
        <v>126</v>
      </c>
      <c r="M245" s="50" t="e">
        <f t="shared" si="31"/>
        <v>#VALUE!</v>
      </c>
      <c r="N245" s="47" t="str">
        <f t="shared" si="39"/>
        <v>New TRV</v>
      </c>
      <c r="O245" s="47">
        <v>1.3</v>
      </c>
      <c r="P245" s="47" t="s">
        <v>38</v>
      </c>
      <c r="Q245" s="47" t="s">
        <v>120</v>
      </c>
      <c r="R245" s="47" t="s">
        <v>126</v>
      </c>
      <c r="S245" s="47" t="s">
        <v>126</v>
      </c>
      <c r="T245" s="50" t="e">
        <f t="shared" si="32"/>
        <v>#VALUE!</v>
      </c>
      <c r="U245" s="47" t="str">
        <f t="shared" si="40"/>
        <v>New TRV</v>
      </c>
      <c r="V245" s="47" t="s">
        <v>126</v>
      </c>
      <c r="W245" s="47" t="s">
        <v>126</v>
      </c>
      <c r="X245" s="53" t="s">
        <v>126</v>
      </c>
      <c r="Y245" s="47" t="s">
        <v>126</v>
      </c>
      <c r="Z245" s="47" t="s">
        <v>126</v>
      </c>
      <c r="AA245" s="50" t="str">
        <f t="shared" si="33"/>
        <v>--</v>
      </c>
      <c r="AB245" s="47" t="str">
        <f t="shared" si="34"/>
        <v>No TRV</v>
      </c>
      <c r="AC245" s="51" t="str">
        <f t="shared" si="35"/>
        <v>Yes</v>
      </c>
      <c r="AD245" s="47" t="str">
        <f t="shared" si="36"/>
        <v>New or No Change</v>
      </c>
      <c r="AE245" s="47" t="str">
        <f t="shared" si="37"/>
        <v>A new</v>
      </c>
      <c r="AF245" s="47" t="str">
        <f t="shared" si="38"/>
        <v>No</v>
      </c>
      <c r="AG245" s="52">
        <v>45672</v>
      </c>
    </row>
    <row r="246" spans="1:33" x14ac:dyDescent="0.2">
      <c r="A246" s="47">
        <v>440</v>
      </c>
      <c r="B246" s="47" t="s">
        <v>644</v>
      </c>
      <c r="C246" s="47" t="s">
        <v>644</v>
      </c>
      <c r="D246" s="47" t="s">
        <v>645</v>
      </c>
      <c r="E246" s="47" t="s">
        <v>646</v>
      </c>
      <c r="F246" s="49" t="s">
        <v>1122</v>
      </c>
      <c r="G246" s="48" t="s">
        <v>120</v>
      </c>
      <c r="H246" s="47">
        <v>9.1000000000000004E-3</v>
      </c>
      <c r="I246" s="47" t="s">
        <v>38</v>
      </c>
      <c r="J246" s="47" t="s">
        <v>120</v>
      </c>
      <c r="K246" s="47" t="s">
        <v>126</v>
      </c>
      <c r="L246" s="47" t="s">
        <v>126</v>
      </c>
      <c r="M246" s="50" t="e">
        <f t="shared" si="31"/>
        <v>#VALUE!</v>
      </c>
      <c r="N246" s="47" t="str">
        <f t="shared" si="39"/>
        <v>New TRV</v>
      </c>
      <c r="O246" s="47" t="s">
        <v>126</v>
      </c>
      <c r="P246" s="47" t="s">
        <v>126</v>
      </c>
      <c r="Q246" s="53" t="s">
        <v>126</v>
      </c>
      <c r="R246" s="47" t="s">
        <v>126</v>
      </c>
      <c r="S246" s="47" t="s">
        <v>126</v>
      </c>
      <c r="T246" s="50" t="str">
        <f t="shared" si="32"/>
        <v>--</v>
      </c>
      <c r="U246" s="47" t="str">
        <f t="shared" si="40"/>
        <v>No TRV</v>
      </c>
      <c r="V246" s="47" t="s">
        <v>126</v>
      </c>
      <c r="W246" s="47" t="s">
        <v>126</v>
      </c>
      <c r="X246" s="53" t="s">
        <v>126</v>
      </c>
      <c r="Y246" s="47" t="s">
        <v>126</v>
      </c>
      <c r="Z246" s="47" t="s">
        <v>126</v>
      </c>
      <c r="AA246" s="50" t="str">
        <f t="shared" si="33"/>
        <v>--</v>
      </c>
      <c r="AB246" s="47" t="str">
        <f t="shared" si="34"/>
        <v>No TRV</v>
      </c>
      <c r="AC246" s="51" t="str">
        <f t="shared" si="35"/>
        <v>Yes</v>
      </c>
      <c r="AD246" s="47" t="str">
        <f t="shared" si="36"/>
        <v>New or No Change</v>
      </c>
      <c r="AE246" s="47" t="str">
        <f t="shared" si="37"/>
        <v>A new</v>
      </c>
      <c r="AF246" s="47" t="str">
        <f t="shared" si="38"/>
        <v>No</v>
      </c>
      <c r="AG246" s="52">
        <v>45672</v>
      </c>
    </row>
    <row r="247" spans="1:33" x14ac:dyDescent="0.2">
      <c r="A247" s="47">
        <v>441</v>
      </c>
      <c r="B247" s="47" t="s">
        <v>647</v>
      </c>
      <c r="C247" s="47" t="s">
        <v>647</v>
      </c>
      <c r="D247" s="47" t="s">
        <v>648</v>
      </c>
      <c r="E247" s="47" t="s">
        <v>646</v>
      </c>
      <c r="F247" s="49" t="s">
        <v>1120</v>
      </c>
      <c r="G247" s="47" t="s">
        <v>120</v>
      </c>
      <c r="H247" s="47">
        <v>1.8E-3</v>
      </c>
      <c r="I247" s="47" t="s">
        <v>38</v>
      </c>
      <c r="J247" s="47" t="s">
        <v>120</v>
      </c>
      <c r="K247" s="47" t="s">
        <v>126</v>
      </c>
      <c r="L247" s="47" t="s">
        <v>126</v>
      </c>
      <c r="M247" s="50" t="e">
        <f t="shared" si="31"/>
        <v>#VALUE!</v>
      </c>
      <c r="N247" s="47" t="str">
        <f t="shared" si="39"/>
        <v>New TRV</v>
      </c>
      <c r="O247" s="47" t="s">
        <v>126</v>
      </c>
      <c r="P247" s="47" t="s">
        <v>126</v>
      </c>
      <c r="Q247" s="53" t="s">
        <v>126</v>
      </c>
      <c r="R247" s="47" t="s">
        <v>126</v>
      </c>
      <c r="S247" s="47" t="s">
        <v>126</v>
      </c>
      <c r="T247" s="50" t="str">
        <f t="shared" si="32"/>
        <v>--</v>
      </c>
      <c r="U247" s="47" t="str">
        <f t="shared" si="40"/>
        <v>No TRV</v>
      </c>
      <c r="V247" s="47" t="s">
        <v>126</v>
      </c>
      <c r="W247" s="47" t="s">
        <v>126</v>
      </c>
      <c r="X247" s="53" t="s">
        <v>126</v>
      </c>
      <c r="Y247" s="47" t="s">
        <v>126</v>
      </c>
      <c r="Z247" s="47" t="s">
        <v>126</v>
      </c>
      <c r="AA247" s="50" t="str">
        <f t="shared" si="33"/>
        <v>--</v>
      </c>
      <c r="AB247" s="47" t="str">
        <f t="shared" si="34"/>
        <v>No TRV</v>
      </c>
      <c r="AC247" s="51" t="str">
        <f t="shared" si="35"/>
        <v>Yes</v>
      </c>
      <c r="AD247" s="47" t="str">
        <f t="shared" si="36"/>
        <v>New or No Change</v>
      </c>
      <c r="AE247" s="47" t="str">
        <f t="shared" si="37"/>
        <v>A new</v>
      </c>
      <c r="AF247" s="47" t="str">
        <f t="shared" si="38"/>
        <v>No</v>
      </c>
      <c r="AG247" s="52">
        <v>45672</v>
      </c>
    </row>
    <row r="248" spans="1:33" x14ac:dyDescent="0.2">
      <c r="A248" s="47">
        <v>442</v>
      </c>
      <c r="B248" s="47" t="s">
        <v>685</v>
      </c>
      <c r="C248" s="47" t="s">
        <v>685</v>
      </c>
      <c r="D248" s="47" t="s">
        <v>686</v>
      </c>
      <c r="E248" s="47" t="s">
        <v>646</v>
      </c>
      <c r="F248" s="49" t="s">
        <v>1121</v>
      </c>
      <c r="G248" s="48" t="s">
        <v>120</v>
      </c>
      <c r="H248" s="47">
        <v>2.6000000000000001E-8</v>
      </c>
      <c r="I248" s="47" t="s">
        <v>38</v>
      </c>
      <c r="J248" s="47" t="s">
        <v>120</v>
      </c>
      <c r="K248" s="47" t="s">
        <v>126</v>
      </c>
      <c r="L248" s="47" t="s">
        <v>126</v>
      </c>
      <c r="M248" s="50" t="e">
        <f t="shared" si="31"/>
        <v>#VALUE!</v>
      </c>
      <c r="N248" s="47" t="str">
        <f t="shared" si="39"/>
        <v>New TRV</v>
      </c>
      <c r="O248" s="47">
        <v>4.0000000000000003E-5</v>
      </c>
      <c r="P248" s="47" t="s">
        <v>38</v>
      </c>
      <c r="Q248" s="47" t="s">
        <v>120</v>
      </c>
      <c r="R248" s="47" t="s">
        <v>126</v>
      </c>
      <c r="S248" s="47" t="s">
        <v>126</v>
      </c>
      <c r="T248" s="50" t="e">
        <f t="shared" si="32"/>
        <v>#VALUE!</v>
      </c>
      <c r="U248" s="47" t="str">
        <f t="shared" si="40"/>
        <v>New TRV</v>
      </c>
      <c r="V248" s="47" t="s">
        <v>126</v>
      </c>
      <c r="W248" s="47" t="s">
        <v>126</v>
      </c>
      <c r="X248" s="53" t="s">
        <v>126</v>
      </c>
      <c r="Y248" s="47" t="s">
        <v>126</v>
      </c>
      <c r="Z248" s="47" t="s">
        <v>126</v>
      </c>
      <c r="AA248" s="50" t="str">
        <f t="shared" si="33"/>
        <v>--</v>
      </c>
      <c r="AB248" s="47" t="str">
        <f t="shared" si="34"/>
        <v>No TRV</v>
      </c>
      <c r="AC248" s="51" t="str">
        <f t="shared" si="35"/>
        <v>Yes</v>
      </c>
      <c r="AD248" s="47" t="str">
        <f t="shared" si="36"/>
        <v>New or No Change</v>
      </c>
      <c r="AE248" s="47" t="str">
        <f t="shared" si="37"/>
        <v>A new</v>
      </c>
      <c r="AF248" s="47" t="str">
        <f t="shared" si="38"/>
        <v>No</v>
      </c>
      <c r="AG248" s="52">
        <v>45672</v>
      </c>
    </row>
    <row r="249" spans="1:33" x14ac:dyDescent="0.2">
      <c r="A249" s="47">
        <v>444</v>
      </c>
      <c r="B249" s="47" t="s">
        <v>720</v>
      </c>
      <c r="C249" s="47" t="s">
        <v>721</v>
      </c>
      <c r="D249" s="47" t="s">
        <v>722</v>
      </c>
      <c r="E249" s="47" t="s">
        <v>719</v>
      </c>
      <c r="F249" s="49" t="s">
        <v>1121</v>
      </c>
      <c r="G249" s="47" t="s">
        <v>120</v>
      </c>
      <c r="H249" s="47">
        <v>2.6000000000000001E-8</v>
      </c>
      <c r="I249" s="47" t="s">
        <v>38</v>
      </c>
      <c r="J249" s="47" t="s">
        <v>120</v>
      </c>
      <c r="K249" s="47" t="s">
        <v>126</v>
      </c>
      <c r="L249" s="47" t="s">
        <v>126</v>
      </c>
      <c r="M249" s="50" t="e">
        <f t="shared" si="31"/>
        <v>#VALUE!</v>
      </c>
      <c r="N249" s="47" t="str">
        <f t="shared" si="39"/>
        <v>New TRV</v>
      </c>
      <c r="O249" s="47">
        <v>4.0000000000000003E-5</v>
      </c>
      <c r="P249" s="47" t="s">
        <v>38</v>
      </c>
      <c r="Q249" s="47" t="s">
        <v>120</v>
      </c>
      <c r="R249" s="47" t="s">
        <v>126</v>
      </c>
      <c r="S249" s="47" t="s">
        <v>126</v>
      </c>
      <c r="T249" s="50" t="e">
        <f t="shared" si="32"/>
        <v>#VALUE!</v>
      </c>
      <c r="U249" s="47" t="str">
        <f t="shared" si="40"/>
        <v>New TRV</v>
      </c>
      <c r="V249" s="47" t="s">
        <v>126</v>
      </c>
      <c r="W249" s="47" t="s">
        <v>126</v>
      </c>
      <c r="X249" s="53" t="s">
        <v>126</v>
      </c>
      <c r="Y249" s="47" t="s">
        <v>126</v>
      </c>
      <c r="Z249" s="47" t="s">
        <v>126</v>
      </c>
      <c r="AA249" s="50" t="str">
        <f t="shared" si="33"/>
        <v>--</v>
      </c>
      <c r="AB249" s="47" t="str">
        <f t="shared" si="34"/>
        <v>No TRV</v>
      </c>
      <c r="AC249" s="51" t="str">
        <f t="shared" si="35"/>
        <v>Yes</v>
      </c>
      <c r="AD249" s="47" t="str">
        <f t="shared" si="36"/>
        <v>New or No Change</v>
      </c>
      <c r="AE249" s="47" t="str">
        <f t="shared" si="37"/>
        <v>A new</v>
      </c>
      <c r="AF249" s="47" t="str">
        <f t="shared" si="38"/>
        <v>No</v>
      </c>
      <c r="AG249" s="52">
        <v>45672</v>
      </c>
    </row>
    <row r="250" spans="1:33" x14ac:dyDescent="0.2">
      <c r="A250" s="47">
        <v>445</v>
      </c>
      <c r="B250" s="47" t="s">
        <v>723</v>
      </c>
      <c r="C250" s="47" t="s">
        <v>724</v>
      </c>
      <c r="D250" s="47" t="s">
        <v>725</v>
      </c>
      <c r="E250" s="47" t="s">
        <v>719</v>
      </c>
      <c r="F250" s="49" t="s">
        <v>1121</v>
      </c>
      <c r="G250" s="47" t="s">
        <v>121</v>
      </c>
      <c r="H250" s="47">
        <v>6.5999999999999995E-8</v>
      </c>
      <c r="I250" s="47" t="s">
        <v>38</v>
      </c>
      <c r="J250" s="47" t="s">
        <v>120</v>
      </c>
      <c r="K250" s="47" t="s">
        <v>126</v>
      </c>
      <c r="L250" s="47" t="s">
        <v>126</v>
      </c>
      <c r="M250" s="50" t="e">
        <f t="shared" si="31"/>
        <v>#VALUE!</v>
      </c>
      <c r="N250" s="47" t="str">
        <f t="shared" si="39"/>
        <v>New TRV</v>
      </c>
      <c r="O250" s="47">
        <v>1E-4</v>
      </c>
      <c r="P250" s="47" t="s">
        <v>38</v>
      </c>
      <c r="Q250" s="47" t="s">
        <v>120</v>
      </c>
      <c r="R250" s="47" t="s">
        <v>126</v>
      </c>
      <c r="S250" s="47" t="s">
        <v>126</v>
      </c>
      <c r="T250" s="50" t="e">
        <f t="shared" si="32"/>
        <v>#VALUE!</v>
      </c>
      <c r="U250" s="47" t="str">
        <f t="shared" si="40"/>
        <v>New TRV</v>
      </c>
      <c r="V250" s="47" t="s">
        <v>126</v>
      </c>
      <c r="W250" s="47" t="s">
        <v>126</v>
      </c>
      <c r="X250" s="53" t="s">
        <v>126</v>
      </c>
      <c r="Y250" s="47" t="s">
        <v>126</v>
      </c>
      <c r="Z250" s="47" t="s">
        <v>126</v>
      </c>
      <c r="AA250" s="50" t="str">
        <f t="shared" si="33"/>
        <v>--</v>
      </c>
      <c r="AB250" s="47" t="str">
        <f t="shared" si="34"/>
        <v>No TRV</v>
      </c>
      <c r="AC250" s="51" t="str">
        <f t="shared" si="35"/>
        <v>Yes</v>
      </c>
      <c r="AD250" s="47" t="str">
        <f t="shared" si="36"/>
        <v>New or No Change</v>
      </c>
      <c r="AE250" s="47" t="str">
        <f t="shared" si="37"/>
        <v>A new</v>
      </c>
      <c r="AF250" s="47" t="str">
        <f t="shared" si="38"/>
        <v>No</v>
      </c>
      <c r="AG250" s="52">
        <v>45672</v>
      </c>
    </row>
    <row r="251" spans="1:33" x14ac:dyDescent="0.2">
      <c r="A251" s="47">
        <v>446</v>
      </c>
      <c r="B251" s="47" t="s">
        <v>726</v>
      </c>
      <c r="C251" s="47" t="s">
        <v>727</v>
      </c>
      <c r="D251" s="47" t="s">
        <v>728</v>
      </c>
      <c r="E251" s="47" t="s">
        <v>719</v>
      </c>
      <c r="F251" s="49" t="s">
        <v>1121</v>
      </c>
      <c r="G251" s="47" t="s">
        <v>121</v>
      </c>
      <c r="H251" s="47">
        <v>2.8999999999999998E-7</v>
      </c>
      <c r="I251" s="47" t="s">
        <v>38</v>
      </c>
      <c r="J251" s="47" t="s">
        <v>120</v>
      </c>
      <c r="K251" s="47" t="s">
        <v>126</v>
      </c>
      <c r="L251" s="47" t="s">
        <v>126</v>
      </c>
      <c r="M251" s="50" t="e">
        <f t="shared" si="31"/>
        <v>#VALUE!</v>
      </c>
      <c r="N251" s="47" t="str">
        <f t="shared" si="39"/>
        <v>New TRV</v>
      </c>
      <c r="O251" s="47">
        <v>4.4000000000000002E-4</v>
      </c>
      <c r="P251" s="47" t="s">
        <v>38</v>
      </c>
      <c r="Q251" s="47" t="s">
        <v>120</v>
      </c>
      <c r="R251" s="47" t="s">
        <v>126</v>
      </c>
      <c r="S251" s="47" t="s">
        <v>126</v>
      </c>
      <c r="T251" s="50" t="e">
        <f t="shared" si="32"/>
        <v>#VALUE!</v>
      </c>
      <c r="U251" s="47" t="str">
        <f t="shared" si="40"/>
        <v>New TRV</v>
      </c>
      <c r="V251" s="47" t="s">
        <v>126</v>
      </c>
      <c r="W251" s="47" t="s">
        <v>126</v>
      </c>
      <c r="X251" s="53" t="s">
        <v>126</v>
      </c>
      <c r="Y251" s="47" t="s">
        <v>126</v>
      </c>
      <c r="Z251" s="47" t="s">
        <v>126</v>
      </c>
      <c r="AA251" s="50" t="str">
        <f t="shared" si="33"/>
        <v>--</v>
      </c>
      <c r="AB251" s="47" t="str">
        <f t="shared" si="34"/>
        <v>No TRV</v>
      </c>
      <c r="AC251" s="51" t="str">
        <f t="shared" si="35"/>
        <v>Yes</v>
      </c>
      <c r="AD251" s="47" t="str">
        <f t="shared" si="36"/>
        <v>New or No Change</v>
      </c>
      <c r="AE251" s="47" t="str">
        <f t="shared" si="37"/>
        <v>A new</v>
      </c>
      <c r="AF251" s="47" t="str">
        <f t="shared" si="38"/>
        <v>No</v>
      </c>
      <c r="AG251" s="52">
        <v>45859</v>
      </c>
    </row>
    <row r="252" spans="1:33" x14ac:dyDescent="0.2">
      <c r="A252" s="47">
        <v>447</v>
      </c>
      <c r="B252" s="47" t="s">
        <v>729</v>
      </c>
      <c r="C252" s="47" t="s">
        <v>730</v>
      </c>
      <c r="D252" s="47" t="s">
        <v>731</v>
      </c>
      <c r="E252" s="47" t="s">
        <v>719</v>
      </c>
      <c r="F252" s="49" t="s">
        <v>1121</v>
      </c>
      <c r="G252" s="47" t="s">
        <v>121</v>
      </c>
      <c r="H252" s="47">
        <v>3.8000000000000001E-7</v>
      </c>
      <c r="I252" s="47" t="s">
        <v>38</v>
      </c>
      <c r="J252" s="47" t="s">
        <v>120</v>
      </c>
      <c r="K252" s="47" t="s">
        <v>126</v>
      </c>
      <c r="L252" s="47" t="s">
        <v>126</v>
      </c>
      <c r="M252" s="50" t="e">
        <f t="shared" si="31"/>
        <v>#VALUE!</v>
      </c>
      <c r="N252" s="47" t="str">
        <f t="shared" si="39"/>
        <v>New TRV</v>
      </c>
      <c r="O252" s="47">
        <v>5.6999999999999998E-4</v>
      </c>
      <c r="P252" s="47" t="s">
        <v>38</v>
      </c>
      <c r="Q252" s="47" t="s">
        <v>120</v>
      </c>
      <c r="R252" s="47" t="s">
        <v>126</v>
      </c>
      <c r="S252" s="47" t="s">
        <v>126</v>
      </c>
      <c r="T252" s="50" t="e">
        <f t="shared" si="32"/>
        <v>#VALUE!</v>
      </c>
      <c r="U252" s="47" t="str">
        <f t="shared" si="40"/>
        <v>New TRV</v>
      </c>
      <c r="V252" s="47" t="s">
        <v>126</v>
      </c>
      <c r="W252" s="47" t="s">
        <v>126</v>
      </c>
      <c r="X252" s="53" t="s">
        <v>126</v>
      </c>
      <c r="Y252" s="47" t="s">
        <v>126</v>
      </c>
      <c r="Z252" s="47" t="s">
        <v>126</v>
      </c>
      <c r="AA252" s="50" t="str">
        <f t="shared" si="33"/>
        <v>--</v>
      </c>
      <c r="AB252" s="47" t="str">
        <f t="shared" si="34"/>
        <v>No TRV</v>
      </c>
      <c r="AC252" s="51" t="str">
        <f t="shared" si="35"/>
        <v>Yes</v>
      </c>
      <c r="AD252" s="47" t="str">
        <f t="shared" si="36"/>
        <v>New or No Change</v>
      </c>
      <c r="AE252" s="47" t="str">
        <f t="shared" si="37"/>
        <v>A new</v>
      </c>
      <c r="AF252" s="47" t="str">
        <f t="shared" si="38"/>
        <v>No</v>
      </c>
      <c r="AG252" s="52">
        <v>45859</v>
      </c>
    </row>
    <row r="253" spans="1:33" x14ac:dyDescent="0.2">
      <c r="A253" s="47">
        <v>448</v>
      </c>
      <c r="B253" s="47" t="s">
        <v>732</v>
      </c>
      <c r="C253" s="47" t="s">
        <v>733</v>
      </c>
      <c r="D253" s="47" t="s">
        <v>734</v>
      </c>
      <c r="E253" s="47" t="s">
        <v>719</v>
      </c>
      <c r="F253" s="49" t="s">
        <v>1121</v>
      </c>
      <c r="G253" s="47" t="s">
        <v>121</v>
      </c>
      <c r="H253" s="47">
        <v>5.3000000000000001E-7</v>
      </c>
      <c r="I253" s="47" t="s">
        <v>38</v>
      </c>
      <c r="J253" s="47" t="s">
        <v>120</v>
      </c>
      <c r="K253" s="47" t="s">
        <v>126</v>
      </c>
      <c r="L253" s="47" t="s">
        <v>126</v>
      </c>
      <c r="M253" s="50" t="e">
        <f t="shared" si="31"/>
        <v>#VALUE!</v>
      </c>
      <c r="N253" s="47" t="str">
        <f t="shared" si="39"/>
        <v>New TRV</v>
      </c>
      <c r="O253" s="47">
        <v>8.0000000000000004E-4</v>
      </c>
      <c r="P253" s="47" t="s">
        <v>38</v>
      </c>
      <c r="Q253" s="47" t="s">
        <v>120</v>
      </c>
      <c r="R253" s="47" t="s">
        <v>126</v>
      </c>
      <c r="S253" s="47" t="s">
        <v>126</v>
      </c>
      <c r="T253" s="50" t="e">
        <f t="shared" si="32"/>
        <v>#VALUE!</v>
      </c>
      <c r="U253" s="47" t="str">
        <f t="shared" si="40"/>
        <v>New TRV</v>
      </c>
      <c r="V253" s="47" t="s">
        <v>126</v>
      </c>
      <c r="W253" s="47" t="s">
        <v>126</v>
      </c>
      <c r="X253" s="53" t="s">
        <v>126</v>
      </c>
      <c r="Y253" s="47" t="s">
        <v>126</v>
      </c>
      <c r="Z253" s="47" t="s">
        <v>126</v>
      </c>
      <c r="AA253" s="50" t="str">
        <f t="shared" si="33"/>
        <v>--</v>
      </c>
      <c r="AB253" s="47" t="str">
        <f t="shared" si="34"/>
        <v>No TRV</v>
      </c>
      <c r="AC253" s="51" t="str">
        <f t="shared" si="35"/>
        <v>Yes</v>
      </c>
      <c r="AD253" s="47" t="str">
        <f t="shared" si="36"/>
        <v>New or No Change</v>
      </c>
      <c r="AE253" s="47" t="str">
        <f t="shared" si="37"/>
        <v>A new</v>
      </c>
      <c r="AF253" s="47" t="str">
        <f t="shared" si="38"/>
        <v>No</v>
      </c>
      <c r="AG253" s="52">
        <v>45859</v>
      </c>
    </row>
    <row r="254" spans="1:33" x14ac:dyDescent="0.2">
      <c r="A254" s="47">
        <v>449</v>
      </c>
      <c r="B254" s="47" t="s">
        <v>735</v>
      </c>
      <c r="C254" s="47" t="s">
        <v>736</v>
      </c>
      <c r="D254" s="47" t="s">
        <v>737</v>
      </c>
      <c r="E254" s="47" t="s">
        <v>719</v>
      </c>
      <c r="F254" s="49" t="s">
        <v>1121</v>
      </c>
      <c r="G254" s="47" t="s">
        <v>121</v>
      </c>
      <c r="H254" s="47">
        <v>5.3000000000000001E-7</v>
      </c>
      <c r="I254" s="47" t="s">
        <v>38</v>
      </c>
      <c r="J254" s="47" t="s">
        <v>120</v>
      </c>
      <c r="K254" s="47" t="s">
        <v>126</v>
      </c>
      <c r="L254" s="47" t="s">
        <v>126</v>
      </c>
      <c r="M254" s="50" t="e">
        <f t="shared" si="31"/>
        <v>#VALUE!</v>
      </c>
      <c r="N254" s="47" t="str">
        <f t="shared" si="39"/>
        <v>New TRV</v>
      </c>
      <c r="O254" s="47">
        <v>8.0000000000000004E-4</v>
      </c>
      <c r="P254" s="47" t="s">
        <v>38</v>
      </c>
      <c r="Q254" s="47" t="s">
        <v>120</v>
      </c>
      <c r="R254" s="47" t="s">
        <v>126</v>
      </c>
      <c r="S254" s="47" t="s">
        <v>126</v>
      </c>
      <c r="T254" s="50" t="e">
        <f t="shared" si="32"/>
        <v>#VALUE!</v>
      </c>
      <c r="U254" s="47" t="str">
        <f t="shared" si="40"/>
        <v>New TRV</v>
      </c>
      <c r="V254" s="47" t="s">
        <v>126</v>
      </c>
      <c r="W254" s="47" t="s">
        <v>126</v>
      </c>
      <c r="X254" s="53" t="s">
        <v>126</v>
      </c>
      <c r="Y254" s="47" t="s">
        <v>126</v>
      </c>
      <c r="Z254" s="47" t="s">
        <v>126</v>
      </c>
      <c r="AA254" s="50" t="str">
        <f t="shared" si="33"/>
        <v>--</v>
      </c>
      <c r="AB254" s="47" t="str">
        <f t="shared" si="34"/>
        <v>No TRV</v>
      </c>
      <c r="AC254" s="51" t="str">
        <f t="shared" si="35"/>
        <v>Yes</v>
      </c>
      <c r="AD254" s="47" t="str">
        <f t="shared" si="36"/>
        <v>New or No Change</v>
      </c>
      <c r="AE254" s="47" t="str">
        <f t="shared" si="37"/>
        <v>A new</v>
      </c>
      <c r="AF254" s="47" t="str">
        <f t="shared" si="38"/>
        <v>No</v>
      </c>
      <c r="AG254" s="52">
        <v>45859</v>
      </c>
    </row>
    <row r="255" spans="1:33" x14ac:dyDescent="0.2">
      <c r="A255" s="47">
        <v>450</v>
      </c>
      <c r="B255" s="47" t="s">
        <v>738</v>
      </c>
      <c r="C255" s="47" t="s">
        <v>739</v>
      </c>
      <c r="D255" s="47" t="s">
        <v>740</v>
      </c>
      <c r="E255" s="47" t="s">
        <v>719</v>
      </c>
      <c r="F255" s="49" t="s">
        <v>1121</v>
      </c>
      <c r="G255" s="47" t="s">
        <v>121</v>
      </c>
      <c r="H255" s="47">
        <v>2.5999999999999998E-5</v>
      </c>
      <c r="I255" s="47" t="s">
        <v>38</v>
      </c>
      <c r="J255" s="47" t="s">
        <v>120</v>
      </c>
      <c r="K255" s="47" t="s">
        <v>126</v>
      </c>
      <c r="L255" s="47" t="s">
        <v>126</v>
      </c>
      <c r="M255" s="50" t="e">
        <f t="shared" si="31"/>
        <v>#VALUE!</v>
      </c>
      <c r="N255" s="47" t="str">
        <f t="shared" si="39"/>
        <v>New TRV</v>
      </c>
      <c r="O255" s="47">
        <v>0.04</v>
      </c>
      <c r="P255" s="47" t="s">
        <v>38</v>
      </c>
      <c r="Q255" s="47" t="s">
        <v>120</v>
      </c>
      <c r="R255" s="47" t="s">
        <v>126</v>
      </c>
      <c r="S255" s="47" t="s">
        <v>126</v>
      </c>
      <c r="T255" s="50" t="e">
        <f t="shared" si="32"/>
        <v>#VALUE!</v>
      </c>
      <c r="U255" s="47" t="str">
        <f t="shared" si="40"/>
        <v>New TRV</v>
      </c>
      <c r="V255" s="47" t="s">
        <v>126</v>
      </c>
      <c r="W255" s="47" t="s">
        <v>126</v>
      </c>
      <c r="X255" s="53" t="s">
        <v>126</v>
      </c>
      <c r="Y255" s="47" t="s">
        <v>126</v>
      </c>
      <c r="Z255" s="47" t="s">
        <v>126</v>
      </c>
      <c r="AA255" s="50" t="str">
        <f t="shared" si="33"/>
        <v>--</v>
      </c>
      <c r="AB255" s="47" t="str">
        <f t="shared" si="34"/>
        <v>No TRV</v>
      </c>
      <c r="AC255" s="51" t="str">
        <f t="shared" si="35"/>
        <v>Yes</v>
      </c>
      <c r="AD255" s="47" t="str">
        <f t="shared" si="36"/>
        <v>New or No Change</v>
      </c>
      <c r="AE255" s="47" t="str">
        <f t="shared" si="37"/>
        <v>A new</v>
      </c>
      <c r="AF255" s="47" t="str">
        <f t="shared" si="38"/>
        <v>No</v>
      </c>
      <c r="AG255" s="52">
        <v>45859</v>
      </c>
    </row>
    <row r="256" spans="1:33" x14ac:dyDescent="0.2">
      <c r="A256" s="47">
        <v>451</v>
      </c>
      <c r="B256" s="47" t="s">
        <v>759</v>
      </c>
      <c r="C256" s="47" t="s">
        <v>760</v>
      </c>
      <c r="D256" s="47" t="s">
        <v>761</v>
      </c>
      <c r="E256" s="47" t="s">
        <v>719</v>
      </c>
      <c r="F256" s="49" t="s">
        <v>1121</v>
      </c>
      <c r="G256" s="47" t="s">
        <v>121</v>
      </c>
      <c r="H256" s="47">
        <v>3.8000000000000001E-7</v>
      </c>
      <c r="I256" s="47" t="s">
        <v>38</v>
      </c>
      <c r="J256" s="47" t="s">
        <v>120</v>
      </c>
      <c r="K256" s="47" t="s">
        <v>126</v>
      </c>
      <c r="L256" s="47" t="s">
        <v>126</v>
      </c>
      <c r="M256" s="50" t="e">
        <f t="shared" si="31"/>
        <v>#VALUE!</v>
      </c>
      <c r="N256" s="47" t="str">
        <f t="shared" si="39"/>
        <v>New TRV</v>
      </c>
      <c r="O256" s="47">
        <v>5.6999999999999998E-4</v>
      </c>
      <c r="P256" s="47" t="s">
        <v>38</v>
      </c>
      <c r="Q256" s="47" t="s">
        <v>120</v>
      </c>
      <c r="R256" s="47" t="s">
        <v>126</v>
      </c>
      <c r="S256" s="47" t="s">
        <v>126</v>
      </c>
      <c r="T256" s="50" t="e">
        <f t="shared" si="32"/>
        <v>#VALUE!</v>
      </c>
      <c r="U256" s="47" t="str">
        <f t="shared" si="40"/>
        <v>New TRV</v>
      </c>
      <c r="V256" s="47" t="s">
        <v>126</v>
      </c>
      <c r="W256" s="47" t="s">
        <v>126</v>
      </c>
      <c r="X256" s="53" t="s">
        <v>126</v>
      </c>
      <c r="Y256" s="47" t="s">
        <v>126</v>
      </c>
      <c r="Z256" s="47" t="s">
        <v>126</v>
      </c>
      <c r="AA256" s="50" t="str">
        <f t="shared" si="33"/>
        <v>--</v>
      </c>
      <c r="AB256" s="47" t="str">
        <f t="shared" si="34"/>
        <v>No TRV</v>
      </c>
      <c r="AC256" s="51" t="str">
        <f t="shared" si="35"/>
        <v>Yes</v>
      </c>
      <c r="AD256" s="47" t="str">
        <f t="shared" si="36"/>
        <v>New or No Change</v>
      </c>
      <c r="AE256" s="47" t="str">
        <f t="shared" si="37"/>
        <v>A new</v>
      </c>
      <c r="AF256" s="47" t="str">
        <f t="shared" si="38"/>
        <v>No</v>
      </c>
      <c r="AG256" s="52">
        <v>45859</v>
      </c>
    </row>
    <row r="257" spans="1:33" x14ac:dyDescent="0.2">
      <c r="A257" s="47">
        <v>452</v>
      </c>
      <c r="B257" s="47" t="s">
        <v>762</v>
      </c>
      <c r="C257" s="47" t="s">
        <v>763</v>
      </c>
      <c r="D257" s="47" t="s">
        <v>764</v>
      </c>
      <c r="E257" s="47" t="s">
        <v>719</v>
      </c>
      <c r="F257" s="49" t="s">
        <v>1121</v>
      </c>
      <c r="G257" s="47" t="s">
        <v>121</v>
      </c>
      <c r="H257" s="47">
        <v>2.6000000000000001E-6</v>
      </c>
      <c r="I257" s="47" t="s">
        <v>38</v>
      </c>
      <c r="J257" s="47" t="s">
        <v>120</v>
      </c>
      <c r="K257" s="47" t="s">
        <v>126</v>
      </c>
      <c r="L257" s="47" t="s">
        <v>126</v>
      </c>
      <c r="M257" s="50" t="e">
        <f t="shared" si="31"/>
        <v>#VALUE!</v>
      </c>
      <c r="N257" s="47" t="str">
        <f t="shared" si="39"/>
        <v>New TRV</v>
      </c>
      <c r="O257" s="47">
        <v>4.0000000000000001E-3</v>
      </c>
      <c r="P257" s="47" t="s">
        <v>38</v>
      </c>
      <c r="Q257" s="47" t="s">
        <v>120</v>
      </c>
      <c r="R257" s="47" t="s">
        <v>126</v>
      </c>
      <c r="S257" s="47" t="s">
        <v>126</v>
      </c>
      <c r="T257" s="50" t="e">
        <f t="shared" si="32"/>
        <v>#VALUE!</v>
      </c>
      <c r="U257" s="47" t="str">
        <f t="shared" si="40"/>
        <v>New TRV</v>
      </c>
      <c r="V257" s="47" t="s">
        <v>126</v>
      </c>
      <c r="W257" s="47" t="s">
        <v>126</v>
      </c>
      <c r="X257" s="53" t="s">
        <v>126</v>
      </c>
      <c r="Y257" s="47" t="s">
        <v>126</v>
      </c>
      <c r="Z257" s="47" t="s">
        <v>126</v>
      </c>
      <c r="AA257" s="50" t="str">
        <f t="shared" si="33"/>
        <v>--</v>
      </c>
      <c r="AB257" s="47" t="str">
        <f t="shared" si="34"/>
        <v>No TRV</v>
      </c>
      <c r="AC257" s="51" t="str">
        <f t="shared" si="35"/>
        <v>Yes</v>
      </c>
      <c r="AD257" s="47" t="str">
        <f t="shared" si="36"/>
        <v>New or No Change</v>
      </c>
      <c r="AE257" s="47" t="str">
        <f t="shared" si="37"/>
        <v>A new</v>
      </c>
      <c r="AF257" s="47" t="str">
        <f t="shared" si="38"/>
        <v>No</v>
      </c>
      <c r="AG257" s="52">
        <v>45859</v>
      </c>
    </row>
    <row r="258" spans="1:33" x14ac:dyDescent="0.2">
      <c r="A258" s="47">
        <v>453</v>
      </c>
      <c r="B258" s="47" t="s">
        <v>765</v>
      </c>
      <c r="C258" s="47" t="s">
        <v>766</v>
      </c>
      <c r="D258" s="47" t="s">
        <v>767</v>
      </c>
      <c r="E258" s="47" t="s">
        <v>719</v>
      </c>
      <c r="F258" s="49" t="s">
        <v>1121</v>
      </c>
      <c r="G258" s="47" t="s">
        <v>121</v>
      </c>
      <c r="H258" s="47">
        <v>2.6E-7</v>
      </c>
      <c r="I258" s="47" t="s">
        <v>38</v>
      </c>
      <c r="J258" s="47" t="s">
        <v>120</v>
      </c>
      <c r="K258" s="47" t="s">
        <v>126</v>
      </c>
      <c r="L258" s="47" t="s">
        <v>126</v>
      </c>
      <c r="M258" s="50" t="e">
        <f t="shared" si="31"/>
        <v>#VALUE!</v>
      </c>
      <c r="N258" s="47" t="str">
        <f t="shared" si="39"/>
        <v>New TRV</v>
      </c>
      <c r="O258" s="47">
        <v>4.0000000000000002E-4</v>
      </c>
      <c r="P258" s="47" t="s">
        <v>38</v>
      </c>
      <c r="Q258" s="47" t="s">
        <v>120</v>
      </c>
      <c r="R258" s="47" t="s">
        <v>126</v>
      </c>
      <c r="S258" s="47" t="s">
        <v>126</v>
      </c>
      <c r="T258" s="50" t="e">
        <f t="shared" si="32"/>
        <v>#VALUE!</v>
      </c>
      <c r="U258" s="47" t="str">
        <f t="shared" si="40"/>
        <v>New TRV</v>
      </c>
      <c r="V258" s="47" t="s">
        <v>126</v>
      </c>
      <c r="W258" s="47" t="s">
        <v>126</v>
      </c>
      <c r="X258" s="53" t="s">
        <v>126</v>
      </c>
      <c r="Y258" s="47" t="s">
        <v>126</v>
      </c>
      <c r="Z258" s="47" t="s">
        <v>126</v>
      </c>
      <c r="AA258" s="50" t="str">
        <f t="shared" si="33"/>
        <v>--</v>
      </c>
      <c r="AB258" s="47" t="str">
        <f t="shared" si="34"/>
        <v>No TRV</v>
      </c>
      <c r="AC258" s="51" t="str">
        <f t="shared" si="35"/>
        <v>Yes</v>
      </c>
      <c r="AD258" s="47" t="str">
        <f t="shared" si="36"/>
        <v>New or No Change</v>
      </c>
      <c r="AE258" s="47" t="str">
        <f t="shared" si="37"/>
        <v>A new</v>
      </c>
      <c r="AF258" s="47" t="str">
        <f t="shared" si="38"/>
        <v>No</v>
      </c>
      <c r="AG258" s="52">
        <v>45859</v>
      </c>
    </row>
    <row r="259" spans="1:33" x14ac:dyDescent="0.2">
      <c r="A259" s="47">
        <v>454</v>
      </c>
      <c r="B259" s="47" t="s">
        <v>768</v>
      </c>
      <c r="C259" s="47" t="s">
        <v>769</v>
      </c>
      <c r="D259" s="47" t="s">
        <v>770</v>
      </c>
      <c r="E259" s="47" t="s">
        <v>719</v>
      </c>
      <c r="F259" s="49" t="s">
        <v>1121</v>
      </c>
      <c r="G259" s="47" t="s">
        <v>121</v>
      </c>
      <c r="H259" s="47">
        <v>8.7999999999999994E-8</v>
      </c>
      <c r="I259" s="47" t="s">
        <v>38</v>
      </c>
      <c r="J259" s="47" t="s">
        <v>120</v>
      </c>
      <c r="K259" s="47" t="s">
        <v>126</v>
      </c>
      <c r="L259" s="47" t="s">
        <v>126</v>
      </c>
      <c r="M259" s="50" t="e">
        <f t="shared" si="31"/>
        <v>#VALUE!</v>
      </c>
      <c r="N259" s="47" t="str">
        <f t="shared" si="39"/>
        <v>New TRV</v>
      </c>
      <c r="O259" s="47">
        <v>1.2999999999999999E-4</v>
      </c>
      <c r="P259" s="47" t="s">
        <v>38</v>
      </c>
      <c r="Q259" s="47" t="s">
        <v>120</v>
      </c>
      <c r="R259" s="47" t="s">
        <v>126</v>
      </c>
      <c r="S259" s="47" t="s">
        <v>126</v>
      </c>
      <c r="T259" s="50" t="e">
        <f t="shared" si="32"/>
        <v>#VALUE!</v>
      </c>
      <c r="U259" s="47" t="str">
        <f t="shared" si="40"/>
        <v>New TRV</v>
      </c>
      <c r="V259" s="47" t="s">
        <v>126</v>
      </c>
      <c r="W259" s="47" t="s">
        <v>126</v>
      </c>
      <c r="X259" s="53" t="s">
        <v>126</v>
      </c>
      <c r="Y259" s="47" t="s">
        <v>126</v>
      </c>
      <c r="Z259" s="47" t="s">
        <v>126</v>
      </c>
      <c r="AA259" s="50" t="str">
        <f t="shared" si="33"/>
        <v>--</v>
      </c>
      <c r="AB259" s="47" t="str">
        <f t="shared" si="34"/>
        <v>No TRV</v>
      </c>
      <c r="AC259" s="51" t="str">
        <f t="shared" si="35"/>
        <v>Yes</v>
      </c>
      <c r="AD259" s="47" t="str">
        <f t="shared" si="36"/>
        <v>New or No Change</v>
      </c>
      <c r="AE259" s="47" t="str">
        <f t="shared" si="37"/>
        <v>A new</v>
      </c>
      <c r="AF259" s="47" t="str">
        <f t="shared" si="38"/>
        <v>No</v>
      </c>
      <c r="AG259" s="52">
        <v>45859</v>
      </c>
    </row>
    <row r="260" spans="1:33" x14ac:dyDescent="0.2">
      <c r="A260" s="47">
        <v>455</v>
      </c>
      <c r="B260" s="47" t="s">
        <v>741</v>
      </c>
      <c r="C260" s="47" t="s">
        <v>742</v>
      </c>
      <c r="D260" s="47" t="s">
        <v>743</v>
      </c>
      <c r="E260" s="47" t="s">
        <v>719</v>
      </c>
      <c r="F260" s="49" t="s">
        <v>1121</v>
      </c>
      <c r="G260" s="47" t="s">
        <v>121</v>
      </c>
      <c r="H260" s="47">
        <v>2.8999999999999998E-7</v>
      </c>
      <c r="I260" s="47" t="s">
        <v>38</v>
      </c>
      <c r="J260" s="47" t="s">
        <v>120</v>
      </c>
      <c r="K260" s="47" t="s">
        <v>126</v>
      </c>
      <c r="L260" s="47" t="s">
        <v>126</v>
      </c>
      <c r="M260" s="50" t="e">
        <f t="shared" si="31"/>
        <v>#VALUE!</v>
      </c>
      <c r="N260" s="47" t="str">
        <f t="shared" si="39"/>
        <v>New TRV</v>
      </c>
      <c r="O260" s="47">
        <v>4.4000000000000002E-4</v>
      </c>
      <c r="P260" s="47" t="s">
        <v>38</v>
      </c>
      <c r="Q260" s="47" t="s">
        <v>120</v>
      </c>
      <c r="R260" s="47" t="s">
        <v>126</v>
      </c>
      <c r="S260" s="47" t="s">
        <v>126</v>
      </c>
      <c r="T260" s="50" t="e">
        <f t="shared" si="32"/>
        <v>#VALUE!</v>
      </c>
      <c r="U260" s="47" t="str">
        <f t="shared" si="40"/>
        <v>New TRV</v>
      </c>
      <c r="V260" s="47" t="s">
        <v>126</v>
      </c>
      <c r="W260" s="47" t="s">
        <v>126</v>
      </c>
      <c r="X260" s="53" t="s">
        <v>126</v>
      </c>
      <c r="Y260" s="47" t="s">
        <v>126</v>
      </c>
      <c r="Z260" s="47" t="s">
        <v>126</v>
      </c>
      <c r="AA260" s="50" t="str">
        <f t="shared" si="33"/>
        <v>--</v>
      </c>
      <c r="AB260" s="47" t="str">
        <f t="shared" si="34"/>
        <v>No TRV</v>
      </c>
      <c r="AC260" s="51" t="str">
        <f t="shared" si="35"/>
        <v>Yes</v>
      </c>
      <c r="AD260" s="47" t="str">
        <f t="shared" si="36"/>
        <v>New or No Change</v>
      </c>
      <c r="AE260" s="47" t="str">
        <f t="shared" si="37"/>
        <v>A new</v>
      </c>
      <c r="AF260" s="47" t="str">
        <f t="shared" si="38"/>
        <v>No</v>
      </c>
      <c r="AG260" s="52">
        <v>45859</v>
      </c>
    </row>
    <row r="261" spans="1:33" x14ac:dyDescent="0.2">
      <c r="A261" s="47">
        <v>456</v>
      </c>
      <c r="B261" s="47" t="s">
        <v>744</v>
      </c>
      <c r="C261" s="47" t="s">
        <v>745</v>
      </c>
      <c r="D261" s="47" t="s">
        <v>746</v>
      </c>
      <c r="E261" s="47" t="s">
        <v>719</v>
      </c>
      <c r="F261" s="49" t="s">
        <v>1121</v>
      </c>
      <c r="G261" s="47" t="s">
        <v>121</v>
      </c>
      <c r="H261" s="47">
        <v>1.3E-7</v>
      </c>
      <c r="I261" s="47" t="s">
        <v>38</v>
      </c>
      <c r="J261" s="47" t="s">
        <v>120</v>
      </c>
      <c r="K261" s="47" t="s">
        <v>126</v>
      </c>
      <c r="L261" s="47" t="s">
        <v>126</v>
      </c>
      <c r="M261" s="50" t="e">
        <f t="shared" si="31"/>
        <v>#VALUE!</v>
      </c>
      <c r="N261" s="47" t="str">
        <f t="shared" si="39"/>
        <v>New TRV</v>
      </c>
      <c r="O261" s="47">
        <v>2.0000000000000001E-4</v>
      </c>
      <c r="P261" s="47" t="s">
        <v>38</v>
      </c>
      <c r="Q261" s="47" t="s">
        <v>120</v>
      </c>
      <c r="R261" s="47" t="s">
        <v>126</v>
      </c>
      <c r="S261" s="47" t="s">
        <v>126</v>
      </c>
      <c r="T261" s="50" t="e">
        <f t="shared" si="32"/>
        <v>#VALUE!</v>
      </c>
      <c r="U261" s="47" t="str">
        <f t="shared" si="40"/>
        <v>New TRV</v>
      </c>
      <c r="V261" s="47" t="s">
        <v>126</v>
      </c>
      <c r="W261" s="47" t="s">
        <v>126</v>
      </c>
      <c r="X261" s="53" t="s">
        <v>126</v>
      </c>
      <c r="Y261" s="47" t="s">
        <v>126</v>
      </c>
      <c r="Z261" s="47" t="s">
        <v>126</v>
      </c>
      <c r="AA261" s="50" t="str">
        <f t="shared" si="33"/>
        <v>--</v>
      </c>
      <c r="AB261" s="47" t="str">
        <f t="shared" si="34"/>
        <v>No TRV</v>
      </c>
      <c r="AC261" s="51" t="str">
        <f t="shared" si="35"/>
        <v>Yes</v>
      </c>
      <c r="AD261" s="47" t="str">
        <f t="shared" si="36"/>
        <v>New or No Change</v>
      </c>
      <c r="AE261" s="47" t="str">
        <f t="shared" si="37"/>
        <v>A new</v>
      </c>
      <c r="AF261" s="47" t="str">
        <f t="shared" si="38"/>
        <v>No</v>
      </c>
      <c r="AG261" s="52">
        <v>45859</v>
      </c>
    </row>
    <row r="262" spans="1:33" x14ac:dyDescent="0.2">
      <c r="A262" s="47">
        <v>457</v>
      </c>
      <c r="B262" s="47" t="s">
        <v>747</v>
      </c>
      <c r="C262" s="47" t="s">
        <v>748</v>
      </c>
      <c r="D262" s="47" t="s">
        <v>749</v>
      </c>
      <c r="E262" s="47" t="s">
        <v>719</v>
      </c>
      <c r="F262" s="49" t="s">
        <v>1121</v>
      </c>
      <c r="G262" s="47" t="s">
        <v>120</v>
      </c>
      <c r="H262" s="47">
        <v>2.6E-7</v>
      </c>
      <c r="I262" s="47" t="s">
        <v>38</v>
      </c>
      <c r="J262" s="47" t="s">
        <v>120</v>
      </c>
      <c r="K262" s="47" t="s">
        <v>126</v>
      </c>
      <c r="L262" s="47" t="s">
        <v>126</v>
      </c>
      <c r="M262" s="50" t="e">
        <f t="shared" ref="M262:M325" si="41">IF(H262="--","--",(H262-K262)/K262)</f>
        <v>#VALUE!</v>
      </c>
      <c r="N262" s="47" t="str">
        <f t="shared" si="39"/>
        <v>New TRV</v>
      </c>
      <c r="O262" s="47">
        <v>4.0000000000000002E-4</v>
      </c>
      <c r="P262" s="47" t="s">
        <v>38</v>
      </c>
      <c r="Q262" s="47" t="s">
        <v>120</v>
      </c>
      <c r="R262" s="47" t="s">
        <v>126</v>
      </c>
      <c r="S262" s="47" t="s">
        <v>126</v>
      </c>
      <c r="T262" s="50" t="e">
        <f t="shared" ref="T262:T325" si="42">IF(O262="--","--",(O262-R262)/R262)</f>
        <v>#VALUE!</v>
      </c>
      <c r="U262" s="47" t="str">
        <f t="shared" si="40"/>
        <v>New TRV</v>
      </c>
      <c r="V262" s="47" t="s">
        <v>126</v>
      </c>
      <c r="W262" s="47" t="s">
        <v>126</v>
      </c>
      <c r="X262" s="53" t="s">
        <v>126</v>
      </c>
      <c r="Y262" s="47" t="s">
        <v>126</v>
      </c>
      <c r="Z262" s="47" t="s">
        <v>126</v>
      </c>
      <c r="AA262" s="50" t="str">
        <f t="shared" ref="AA262:AA325" si="43">IF(V262="--","--",(V262-Y262)/Y262)</f>
        <v>--</v>
      </c>
      <c r="AB262" s="47" t="str">
        <f t="shared" ref="AB262:AB325" si="44">IF(ISERROR(AA262),"New TRV",IF(AA262=0,"No Change",IF(AA262="--","No TRV","Yes ("&amp;ROUND(AA262*100,0)&amp;"%)")))</f>
        <v>No TRV</v>
      </c>
      <c r="AC262" s="51" t="str">
        <f t="shared" ref="AC262:AC325" si="45">IF(OR(I262="DEQ",P262="DEQ",W262="DEQ"),"Yes","No")</f>
        <v>Yes</v>
      </c>
      <c r="AD262" s="47" t="str">
        <f t="shared" ref="AD262:AD325" si="46">IF(OR(LEFT(N262,3)="Yes",LEFT(U262,3)="Yes",LEFT(AB262,3)="Yes"),"Change","New or No Change")</f>
        <v>New or No Change</v>
      </c>
      <c r="AE262" s="47" t="str">
        <f t="shared" ref="AE262:AE325" si="47">IF(OR(N262="New TRV", U262="New TRV",AB262="New TRV"),"A new","No New")</f>
        <v>A new</v>
      </c>
      <c r="AF262" s="47" t="str">
        <f t="shared" ref="AF262:AF325" si="48">IF(OR(K262&lt;&gt;"--",R262&lt;&gt;"--",Y262&lt;&gt;"--"),"Yes","No")</f>
        <v>No</v>
      </c>
      <c r="AG262" s="52">
        <v>45859</v>
      </c>
    </row>
    <row r="263" spans="1:33" x14ac:dyDescent="0.2">
      <c r="A263" s="47">
        <v>458</v>
      </c>
      <c r="B263" s="47" t="s">
        <v>750</v>
      </c>
      <c r="C263" s="47" t="s">
        <v>751</v>
      </c>
      <c r="D263" s="47" t="s">
        <v>752</v>
      </c>
      <c r="E263" s="47" t="s">
        <v>719</v>
      </c>
      <c r="F263" s="49" t="s">
        <v>1121</v>
      </c>
      <c r="G263" s="47" t="s">
        <v>121</v>
      </c>
      <c r="H263" s="47">
        <v>1.3E-6</v>
      </c>
      <c r="I263" s="47" t="s">
        <v>38</v>
      </c>
      <c r="J263" s="47" t="s">
        <v>120</v>
      </c>
      <c r="K263" s="47" t="s">
        <v>126</v>
      </c>
      <c r="L263" s="47" t="s">
        <v>126</v>
      </c>
      <c r="M263" s="50" t="e">
        <f t="shared" si="41"/>
        <v>#VALUE!</v>
      </c>
      <c r="N263" s="47" t="str">
        <f t="shared" ref="N263:N326" si="49">IF(ISERROR(M263),"New TRV",IF(M263=0,"No Change",IF(M263="--","No TRV","Yes ("&amp;ROUND(M263*100,0)&amp;"%)")))</f>
        <v>New TRV</v>
      </c>
      <c r="O263" s="47">
        <v>2E-3</v>
      </c>
      <c r="P263" s="47" t="s">
        <v>38</v>
      </c>
      <c r="Q263" s="47" t="s">
        <v>120</v>
      </c>
      <c r="R263" s="47" t="s">
        <v>126</v>
      </c>
      <c r="S263" s="47" t="s">
        <v>126</v>
      </c>
      <c r="T263" s="50" t="e">
        <f t="shared" si="42"/>
        <v>#VALUE!</v>
      </c>
      <c r="U263" s="47" t="str">
        <f t="shared" si="40"/>
        <v>New TRV</v>
      </c>
      <c r="V263" s="47" t="s">
        <v>126</v>
      </c>
      <c r="W263" s="47" t="s">
        <v>126</v>
      </c>
      <c r="X263" s="53" t="s">
        <v>126</v>
      </c>
      <c r="Y263" s="47" t="s">
        <v>126</v>
      </c>
      <c r="Z263" s="47" t="s">
        <v>126</v>
      </c>
      <c r="AA263" s="50" t="str">
        <f t="shared" si="43"/>
        <v>--</v>
      </c>
      <c r="AB263" s="47" t="str">
        <f t="shared" si="44"/>
        <v>No TRV</v>
      </c>
      <c r="AC263" s="51" t="str">
        <f t="shared" si="45"/>
        <v>Yes</v>
      </c>
      <c r="AD263" s="47" t="str">
        <f t="shared" si="46"/>
        <v>New or No Change</v>
      </c>
      <c r="AE263" s="47" t="str">
        <f t="shared" si="47"/>
        <v>A new</v>
      </c>
      <c r="AF263" s="47" t="str">
        <f t="shared" si="48"/>
        <v>No</v>
      </c>
      <c r="AG263" s="52">
        <v>45672</v>
      </c>
    </row>
    <row r="264" spans="1:33" x14ac:dyDescent="0.2">
      <c r="A264" s="47">
        <v>459</v>
      </c>
      <c r="B264" s="47" t="s">
        <v>753</v>
      </c>
      <c r="C264" s="47" t="s">
        <v>754</v>
      </c>
      <c r="D264" s="47" t="s">
        <v>755</v>
      </c>
      <c r="E264" s="47" t="s">
        <v>719</v>
      </c>
      <c r="F264" s="49" t="s">
        <v>1121</v>
      </c>
      <c r="G264" s="47" t="s">
        <v>121</v>
      </c>
      <c r="H264" s="47">
        <v>2.6E-7</v>
      </c>
      <c r="I264" s="47" t="s">
        <v>38</v>
      </c>
      <c r="J264" s="47" t="s">
        <v>120</v>
      </c>
      <c r="K264" s="47" t="s">
        <v>126</v>
      </c>
      <c r="L264" s="47" t="s">
        <v>126</v>
      </c>
      <c r="M264" s="50" t="e">
        <f t="shared" si="41"/>
        <v>#VALUE!</v>
      </c>
      <c r="N264" s="47" t="str">
        <f t="shared" si="49"/>
        <v>New TRV</v>
      </c>
      <c r="O264" s="47">
        <v>4.0000000000000002E-4</v>
      </c>
      <c r="P264" s="47" t="s">
        <v>38</v>
      </c>
      <c r="Q264" s="47" t="s">
        <v>120</v>
      </c>
      <c r="R264" s="47" t="s">
        <v>126</v>
      </c>
      <c r="S264" s="47" t="s">
        <v>126</v>
      </c>
      <c r="T264" s="50" t="e">
        <f t="shared" si="42"/>
        <v>#VALUE!</v>
      </c>
      <c r="U264" s="47" t="str">
        <f t="shared" si="40"/>
        <v>New TRV</v>
      </c>
      <c r="V264" s="47" t="s">
        <v>126</v>
      </c>
      <c r="W264" s="47" t="s">
        <v>126</v>
      </c>
      <c r="X264" s="53" t="s">
        <v>126</v>
      </c>
      <c r="Y264" s="47" t="s">
        <v>126</v>
      </c>
      <c r="Z264" s="47" t="s">
        <v>126</v>
      </c>
      <c r="AA264" s="50" t="str">
        <f t="shared" si="43"/>
        <v>--</v>
      </c>
      <c r="AB264" s="47" t="str">
        <f t="shared" si="44"/>
        <v>No TRV</v>
      </c>
      <c r="AC264" s="51" t="str">
        <f t="shared" si="45"/>
        <v>Yes</v>
      </c>
      <c r="AD264" s="47" t="str">
        <f t="shared" si="46"/>
        <v>New or No Change</v>
      </c>
      <c r="AE264" s="47" t="str">
        <f t="shared" si="47"/>
        <v>A new</v>
      </c>
      <c r="AF264" s="47" t="str">
        <f t="shared" si="48"/>
        <v>No</v>
      </c>
      <c r="AG264" s="52">
        <v>45672</v>
      </c>
    </row>
    <row r="265" spans="1:33" x14ac:dyDescent="0.2">
      <c r="A265" s="47">
        <v>460</v>
      </c>
      <c r="B265" s="47" t="s">
        <v>756</v>
      </c>
      <c r="C265" s="47" t="s">
        <v>757</v>
      </c>
      <c r="D265" s="47" t="s">
        <v>758</v>
      </c>
      <c r="E265" s="47" t="s">
        <v>719</v>
      </c>
      <c r="F265" s="49" t="s">
        <v>1121</v>
      </c>
      <c r="G265" s="47" t="s">
        <v>121</v>
      </c>
      <c r="H265" s="47">
        <v>1.2999999999999999E-5</v>
      </c>
      <c r="I265" s="47" t="s">
        <v>38</v>
      </c>
      <c r="J265" s="47" t="s">
        <v>120</v>
      </c>
      <c r="K265" s="47" t="s">
        <v>126</v>
      </c>
      <c r="L265" s="47" t="s">
        <v>126</v>
      </c>
      <c r="M265" s="50" t="e">
        <f t="shared" si="41"/>
        <v>#VALUE!</v>
      </c>
      <c r="N265" s="47" t="str">
        <f t="shared" si="49"/>
        <v>New TRV</v>
      </c>
      <c r="O265" s="47">
        <v>0.02</v>
      </c>
      <c r="P265" s="47" t="s">
        <v>38</v>
      </c>
      <c r="Q265" s="47" t="s">
        <v>120</v>
      </c>
      <c r="R265" s="47" t="s">
        <v>126</v>
      </c>
      <c r="S265" s="47" t="s">
        <v>126</v>
      </c>
      <c r="T265" s="50" t="e">
        <f t="shared" si="42"/>
        <v>#VALUE!</v>
      </c>
      <c r="U265" s="47" t="str">
        <f t="shared" si="40"/>
        <v>New TRV</v>
      </c>
      <c r="V265" s="47" t="s">
        <v>126</v>
      </c>
      <c r="W265" s="47" t="s">
        <v>126</v>
      </c>
      <c r="X265" s="53" t="s">
        <v>126</v>
      </c>
      <c r="Y265" s="47" t="s">
        <v>126</v>
      </c>
      <c r="Z265" s="47" t="s">
        <v>126</v>
      </c>
      <c r="AA265" s="50" t="str">
        <f t="shared" si="43"/>
        <v>--</v>
      </c>
      <c r="AB265" s="47" t="str">
        <f t="shared" si="44"/>
        <v>No TRV</v>
      </c>
      <c r="AC265" s="51" t="str">
        <f t="shared" si="45"/>
        <v>Yes</v>
      </c>
      <c r="AD265" s="47" t="str">
        <f t="shared" si="46"/>
        <v>New or No Change</v>
      </c>
      <c r="AE265" s="47" t="str">
        <f t="shared" si="47"/>
        <v>A new</v>
      </c>
      <c r="AF265" s="47" t="str">
        <f t="shared" si="48"/>
        <v>No</v>
      </c>
      <c r="AG265" s="52">
        <v>45672</v>
      </c>
    </row>
    <row r="266" spans="1:33" x14ac:dyDescent="0.2">
      <c r="A266" s="47">
        <v>461</v>
      </c>
      <c r="B266" s="47" t="s">
        <v>717</v>
      </c>
      <c r="C266" s="47" t="s">
        <v>717</v>
      </c>
      <c r="D266" s="47" t="s">
        <v>718</v>
      </c>
      <c r="E266" s="47" t="s">
        <v>719</v>
      </c>
      <c r="F266" s="49" t="s">
        <v>1121</v>
      </c>
      <c r="G266" s="47" t="s">
        <v>120</v>
      </c>
      <c r="H266" s="47">
        <v>2.6000000000000001E-8</v>
      </c>
      <c r="I266" s="47" t="s">
        <v>38</v>
      </c>
      <c r="J266" s="47" t="s">
        <v>120</v>
      </c>
      <c r="K266" s="47" t="s">
        <v>126</v>
      </c>
      <c r="L266" s="47" t="s">
        <v>126</v>
      </c>
      <c r="M266" s="50" t="e">
        <f t="shared" si="41"/>
        <v>#VALUE!</v>
      </c>
      <c r="N266" s="47" t="str">
        <f t="shared" si="49"/>
        <v>New TRV</v>
      </c>
      <c r="O266" s="47">
        <v>4.0000000000000003E-5</v>
      </c>
      <c r="P266" s="47" t="s">
        <v>38</v>
      </c>
      <c r="Q266" s="47" t="s">
        <v>120</v>
      </c>
      <c r="R266" s="47" t="s">
        <v>126</v>
      </c>
      <c r="S266" s="47" t="s">
        <v>126</v>
      </c>
      <c r="T266" s="50" t="e">
        <f t="shared" si="42"/>
        <v>#VALUE!</v>
      </c>
      <c r="U266" s="47" t="str">
        <f t="shared" si="40"/>
        <v>New TRV</v>
      </c>
      <c r="V266" s="47" t="s">
        <v>126</v>
      </c>
      <c r="W266" s="47" t="s">
        <v>126</v>
      </c>
      <c r="X266" s="53" t="s">
        <v>126</v>
      </c>
      <c r="Y266" s="47" t="s">
        <v>126</v>
      </c>
      <c r="Z266" s="47" t="s">
        <v>126</v>
      </c>
      <c r="AA266" s="50" t="str">
        <f t="shared" si="43"/>
        <v>--</v>
      </c>
      <c r="AB266" s="47" t="str">
        <f t="shared" si="44"/>
        <v>No TRV</v>
      </c>
      <c r="AC266" s="51" t="str">
        <f t="shared" si="45"/>
        <v>Yes</v>
      </c>
      <c r="AD266" s="47" t="str">
        <f t="shared" si="46"/>
        <v>New or No Change</v>
      </c>
      <c r="AE266" s="47" t="str">
        <f t="shared" si="47"/>
        <v>A new</v>
      </c>
      <c r="AF266" s="47" t="str">
        <f t="shared" si="48"/>
        <v>No</v>
      </c>
      <c r="AG266" s="52">
        <v>45859</v>
      </c>
    </row>
    <row r="267" spans="1:33" x14ac:dyDescent="0.2">
      <c r="A267" s="47">
        <v>462</v>
      </c>
      <c r="B267" s="48">
        <v>447</v>
      </c>
      <c r="C267" s="48">
        <v>447</v>
      </c>
      <c r="D267" s="48" t="s">
        <v>642</v>
      </c>
      <c r="E267" s="47" t="s">
        <v>643</v>
      </c>
      <c r="F267" s="49"/>
      <c r="G267" s="48" t="s">
        <v>120</v>
      </c>
      <c r="H267" s="47" t="s">
        <v>126</v>
      </c>
      <c r="I267" s="47" t="s">
        <v>126</v>
      </c>
      <c r="J267" s="53" t="s">
        <v>126</v>
      </c>
      <c r="K267" s="47" t="s">
        <v>126</v>
      </c>
      <c r="L267" s="47" t="s">
        <v>126</v>
      </c>
      <c r="M267" s="50" t="str">
        <f t="shared" si="41"/>
        <v>--</v>
      </c>
      <c r="N267" s="47" t="str">
        <f t="shared" si="49"/>
        <v>No TRV</v>
      </c>
      <c r="O267" s="47" t="s">
        <v>126</v>
      </c>
      <c r="P267" s="47" t="s">
        <v>126</v>
      </c>
      <c r="Q267" s="53" t="s">
        <v>126</v>
      </c>
      <c r="R267" s="47" t="s">
        <v>126</v>
      </c>
      <c r="S267" s="47" t="s">
        <v>126</v>
      </c>
      <c r="T267" s="50" t="str">
        <f t="shared" si="42"/>
        <v>--</v>
      </c>
      <c r="U267" s="47" t="str">
        <f t="shared" si="40"/>
        <v>No TRV</v>
      </c>
      <c r="V267" s="47">
        <v>8.1999999999999993</v>
      </c>
      <c r="W267" s="47" t="s">
        <v>38</v>
      </c>
      <c r="X267" s="47" t="s">
        <v>121</v>
      </c>
      <c r="Y267" s="47">
        <v>6</v>
      </c>
      <c r="Z267" s="47" t="s">
        <v>190</v>
      </c>
      <c r="AA267" s="50">
        <f t="shared" si="43"/>
        <v>0.36666666666666653</v>
      </c>
      <c r="AB267" s="47" t="str">
        <f t="shared" si="44"/>
        <v>Yes (37%)</v>
      </c>
      <c r="AC267" s="51" t="str">
        <f t="shared" si="45"/>
        <v>Yes</v>
      </c>
      <c r="AD267" s="47" t="str">
        <f t="shared" si="46"/>
        <v>Change</v>
      </c>
      <c r="AE267" s="47" t="str">
        <f t="shared" si="47"/>
        <v>No New</v>
      </c>
      <c r="AF267" s="47" t="str">
        <f t="shared" si="48"/>
        <v>Yes</v>
      </c>
      <c r="AG267" s="52">
        <v>45859</v>
      </c>
    </row>
    <row r="268" spans="1:33" x14ac:dyDescent="0.2">
      <c r="A268" s="47">
        <v>465</v>
      </c>
      <c r="B268" s="48">
        <v>463</v>
      </c>
      <c r="C268" s="48" t="s">
        <v>692</v>
      </c>
      <c r="D268" s="48" t="s">
        <v>693</v>
      </c>
      <c r="E268" s="47" t="s">
        <v>689</v>
      </c>
      <c r="F268" s="49" t="s">
        <v>1121</v>
      </c>
      <c r="G268" s="48" t="s">
        <v>121</v>
      </c>
      <c r="H268" s="47">
        <v>8.7999999999999998E-5</v>
      </c>
      <c r="I268" s="47" t="s">
        <v>38</v>
      </c>
      <c r="J268" s="47" t="s">
        <v>121</v>
      </c>
      <c r="K268" s="47">
        <v>2.5999999999999998E-4</v>
      </c>
      <c r="L268" s="47" t="s">
        <v>49</v>
      </c>
      <c r="M268" s="50">
        <f t="shared" si="41"/>
        <v>-0.66153846153846152</v>
      </c>
      <c r="N268" s="47" t="str">
        <f t="shared" si="49"/>
        <v>Yes (-66%)</v>
      </c>
      <c r="O268" s="47">
        <v>0.13</v>
      </c>
      <c r="P268" s="47" t="s">
        <v>38</v>
      </c>
      <c r="Q268" s="47" t="s">
        <v>121</v>
      </c>
      <c r="R268" s="47">
        <v>0.4</v>
      </c>
      <c r="S268" s="47" t="s">
        <v>49</v>
      </c>
      <c r="T268" s="50">
        <f t="shared" si="42"/>
        <v>-0.67500000000000004</v>
      </c>
      <c r="U268" s="47" t="str">
        <f t="shared" si="40"/>
        <v>Yes (-68%)</v>
      </c>
      <c r="V268" s="47" t="s">
        <v>126</v>
      </c>
      <c r="W268" s="47" t="s">
        <v>126</v>
      </c>
      <c r="X268" s="53" t="s">
        <v>126</v>
      </c>
      <c r="Y268" s="47" t="s">
        <v>126</v>
      </c>
      <c r="Z268" s="47" t="s">
        <v>126</v>
      </c>
      <c r="AA268" s="50" t="str">
        <f t="shared" si="43"/>
        <v>--</v>
      </c>
      <c r="AB268" s="47" t="str">
        <f t="shared" si="44"/>
        <v>No TRV</v>
      </c>
      <c r="AC268" s="51" t="str">
        <f t="shared" si="45"/>
        <v>Yes</v>
      </c>
      <c r="AD268" s="47" t="str">
        <f t="shared" si="46"/>
        <v>Change</v>
      </c>
      <c r="AE268" s="47" t="str">
        <f t="shared" si="47"/>
        <v>No New</v>
      </c>
      <c r="AF268" s="47" t="str">
        <f t="shared" si="48"/>
        <v>Yes</v>
      </c>
      <c r="AG268" s="52">
        <v>45859</v>
      </c>
    </row>
    <row r="269" spans="1:33" x14ac:dyDescent="0.2">
      <c r="A269" s="47">
        <v>466</v>
      </c>
      <c r="B269" s="48">
        <v>464</v>
      </c>
      <c r="C269" s="48" t="s">
        <v>694</v>
      </c>
      <c r="D269" s="48" t="s">
        <v>695</v>
      </c>
      <c r="E269" s="47" t="s">
        <v>689</v>
      </c>
      <c r="F269" s="49" t="s">
        <v>1121</v>
      </c>
      <c r="G269" s="48" t="s">
        <v>121</v>
      </c>
      <c r="H269" s="47">
        <v>4.4000000000000002E-6</v>
      </c>
      <c r="I269" s="47" t="s">
        <v>38</v>
      </c>
      <c r="J269" s="47" t="s">
        <v>121</v>
      </c>
      <c r="K269" s="47">
        <v>8.7999999999999998E-5</v>
      </c>
      <c r="L269" s="47" t="s">
        <v>497</v>
      </c>
      <c r="M269" s="50">
        <f t="shared" si="41"/>
        <v>-0.95000000000000007</v>
      </c>
      <c r="N269" s="47" t="str">
        <f t="shared" si="49"/>
        <v>Yes (-95%)</v>
      </c>
      <c r="O269" s="47">
        <v>6.7000000000000002E-3</v>
      </c>
      <c r="P269" s="47" t="s">
        <v>38</v>
      </c>
      <c r="Q269" s="47" t="s">
        <v>121</v>
      </c>
      <c r="R269" s="47">
        <v>0.13</v>
      </c>
      <c r="S269" s="47" t="s">
        <v>49</v>
      </c>
      <c r="T269" s="50">
        <f t="shared" si="42"/>
        <v>-0.94846153846153847</v>
      </c>
      <c r="U269" s="47" t="str">
        <f t="shared" si="40"/>
        <v>Yes (-95%)</v>
      </c>
      <c r="V269" s="47" t="s">
        <v>126</v>
      </c>
      <c r="W269" s="47" t="s">
        <v>126</v>
      </c>
      <c r="X269" s="53" t="s">
        <v>126</v>
      </c>
      <c r="Y269" s="47" t="s">
        <v>126</v>
      </c>
      <c r="Z269" s="47" t="s">
        <v>126</v>
      </c>
      <c r="AA269" s="50" t="str">
        <f t="shared" si="43"/>
        <v>--</v>
      </c>
      <c r="AB269" s="47" t="str">
        <f t="shared" si="44"/>
        <v>No TRV</v>
      </c>
      <c r="AC269" s="51" t="str">
        <f t="shared" si="45"/>
        <v>Yes</v>
      </c>
      <c r="AD269" s="47" t="str">
        <f t="shared" si="46"/>
        <v>Change</v>
      </c>
      <c r="AE269" s="47" t="str">
        <f t="shared" si="47"/>
        <v>No New</v>
      </c>
      <c r="AF269" s="47" t="str">
        <f t="shared" si="48"/>
        <v>Yes</v>
      </c>
      <c r="AG269" s="52">
        <v>45859</v>
      </c>
    </row>
    <row r="270" spans="1:33" x14ac:dyDescent="0.2">
      <c r="A270" s="47">
        <v>467</v>
      </c>
      <c r="B270" s="48">
        <v>466</v>
      </c>
      <c r="C270" s="48" t="s">
        <v>696</v>
      </c>
      <c r="D270" s="48" t="s">
        <v>697</v>
      </c>
      <c r="E270" s="47" t="s">
        <v>689</v>
      </c>
      <c r="F270" s="49" t="s">
        <v>1121</v>
      </c>
      <c r="G270" s="48" t="s">
        <v>121</v>
      </c>
      <c r="H270" s="47">
        <v>8.8000000000000003E-4</v>
      </c>
      <c r="I270" s="47" t="s">
        <v>38</v>
      </c>
      <c r="J270" s="47" t="s">
        <v>121</v>
      </c>
      <c r="K270" s="47">
        <v>8.8000000000000003E-4</v>
      </c>
      <c r="L270" s="47" t="s">
        <v>497</v>
      </c>
      <c r="M270" s="50">
        <f t="shared" si="41"/>
        <v>0</v>
      </c>
      <c r="N270" s="47" t="str">
        <f t="shared" si="49"/>
        <v>No Change</v>
      </c>
      <c r="O270" s="47">
        <v>1.3</v>
      </c>
      <c r="P270" s="47" t="s">
        <v>38</v>
      </c>
      <c r="Q270" s="47" t="s">
        <v>121</v>
      </c>
      <c r="R270" s="47">
        <v>1.3</v>
      </c>
      <c r="S270" s="47" t="s">
        <v>49</v>
      </c>
      <c r="T270" s="50">
        <f t="shared" si="42"/>
        <v>0</v>
      </c>
      <c r="U270" s="47" t="str">
        <f t="shared" si="40"/>
        <v>No Change</v>
      </c>
      <c r="V270" s="47" t="s">
        <v>126</v>
      </c>
      <c r="W270" s="47" t="s">
        <v>126</v>
      </c>
      <c r="X270" s="53" t="s">
        <v>126</v>
      </c>
      <c r="Y270" s="47" t="s">
        <v>126</v>
      </c>
      <c r="Z270" s="47" t="s">
        <v>126</v>
      </c>
      <c r="AA270" s="50" t="str">
        <f t="shared" si="43"/>
        <v>--</v>
      </c>
      <c r="AB270" s="47" t="str">
        <f t="shared" si="44"/>
        <v>No TRV</v>
      </c>
      <c r="AC270" s="51" t="str">
        <f t="shared" si="45"/>
        <v>Yes</v>
      </c>
      <c r="AD270" s="47" t="str">
        <f t="shared" si="46"/>
        <v>New or No Change</v>
      </c>
      <c r="AE270" s="47" t="str">
        <f t="shared" si="47"/>
        <v>No New</v>
      </c>
      <c r="AF270" s="47" t="str">
        <f t="shared" si="48"/>
        <v>Yes</v>
      </c>
      <c r="AG270" s="52">
        <v>45859</v>
      </c>
    </row>
    <row r="271" spans="1:33" x14ac:dyDescent="0.2">
      <c r="A271" s="47">
        <v>468</v>
      </c>
      <c r="B271" s="48">
        <v>467</v>
      </c>
      <c r="C271" s="48" t="s">
        <v>698</v>
      </c>
      <c r="D271" s="48" t="s">
        <v>699</v>
      </c>
      <c r="E271" s="47" t="s">
        <v>689</v>
      </c>
      <c r="F271" s="49" t="s">
        <v>1121</v>
      </c>
      <c r="G271" s="48" t="s">
        <v>121</v>
      </c>
      <c r="H271" s="47">
        <v>8.8000000000000003E-4</v>
      </c>
      <c r="I271" s="47" t="s">
        <v>38</v>
      </c>
      <c r="J271" s="47" t="s">
        <v>121</v>
      </c>
      <c r="K271" s="47">
        <v>8.8000000000000003E-4</v>
      </c>
      <c r="L271" s="47" t="s">
        <v>497</v>
      </c>
      <c r="M271" s="50">
        <f t="shared" si="41"/>
        <v>0</v>
      </c>
      <c r="N271" s="47" t="str">
        <f t="shared" si="49"/>
        <v>No Change</v>
      </c>
      <c r="O271" s="47">
        <v>1.3</v>
      </c>
      <c r="P271" s="47" t="s">
        <v>38</v>
      </c>
      <c r="Q271" s="47" t="s">
        <v>121</v>
      </c>
      <c r="R271" s="47">
        <v>1.3</v>
      </c>
      <c r="S271" s="47" t="s">
        <v>49</v>
      </c>
      <c r="T271" s="50">
        <f t="shared" si="42"/>
        <v>0</v>
      </c>
      <c r="U271" s="47" t="str">
        <f t="shared" si="40"/>
        <v>No Change</v>
      </c>
      <c r="V271" s="47" t="s">
        <v>126</v>
      </c>
      <c r="W271" s="47" t="s">
        <v>126</v>
      </c>
      <c r="X271" s="53" t="s">
        <v>126</v>
      </c>
      <c r="Y271" s="47" t="s">
        <v>126</v>
      </c>
      <c r="Z271" s="47" t="s">
        <v>126</v>
      </c>
      <c r="AA271" s="50" t="str">
        <f t="shared" si="43"/>
        <v>--</v>
      </c>
      <c r="AB271" s="47" t="str">
        <f t="shared" si="44"/>
        <v>No TRV</v>
      </c>
      <c r="AC271" s="51" t="str">
        <f t="shared" si="45"/>
        <v>Yes</v>
      </c>
      <c r="AD271" s="47" t="str">
        <f t="shared" si="46"/>
        <v>New or No Change</v>
      </c>
      <c r="AE271" s="47" t="str">
        <f t="shared" si="47"/>
        <v>No New</v>
      </c>
      <c r="AF271" s="47" t="str">
        <f t="shared" si="48"/>
        <v>Yes</v>
      </c>
      <c r="AG271" s="52">
        <v>45859</v>
      </c>
    </row>
    <row r="272" spans="1:33" x14ac:dyDescent="0.2">
      <c r="A272" s="47">
        <v>469</v>
      </c>
      <c r="B272" s="48">
        <v>468</v>
      </c>
      <c r="C272" s="48" t="s">
        <v>700</v>
      </c>
      <c r="D272" s="48" t="s">
        <v>701</v>
      </c>
      <c r="E272" s="47" t="s">
        <v>689</v>
      </c>
      <c r="F272" s="49" t="s">
        <v>1121</v>
      </c>
      <c r="G272" s="48" t="s">
        <v>121</v>
      </c>
      <c r="H272" s="47">
        <v>8.8000000000000003E-4</v>
      </c>
      <c r="I272" s="47" t="s">
        <v>38</v>
      </c>
      <c r="J272" s="47" t="s">
        <v>121</v>
      </c>
      <c r="K272" s="47">
        <v>8.8000000000000003E-4</v>
      </c>
      <c r="L272" s="47" t="s">
        <v>497</v>
      </c>
      <c r="M272" s="50">
        <f t="shared" si="41"/>
        <v>0</v>
      </c>
      <c r="N272" s="47" t="str">
        <f t="shared" si="49"/>
        <v>No Change</v>
      </c>
      <c r="O272" s="47">
        <v>1.3</v>
      </c>
      <c r="P272" s="47" t="s">
        <v>38</v>
      </c>
      <c r="Q272" s="47" t="s">
        <v>121</v>
      </c>
      <c r="R272" s="47">
        <v>1.3</v>
      </c>
      <c r="S272" s="47" t="s">
        <v>49</v>
      </c>
      <c r="T272" s="50">
        <f t="shared" si="42"/>
        <v>0</v>
      </c>
      <c r="U272" s="47" t="str">
        <f t="shared" si="40"/>
        <v>No Change</v>
      </c>
      <c r="V272" s="47" t="s">
        <v>126</v>
      </c>
      <c r="W272" s="47" t="s">
        <v>126</v>
      </c>
      <c r="X272" s="53" t="s">
        <v>126</v>
      </c>
      <c r="Y272" s="47" t="s">
        <v>126</v>
      </c>
      <c r="Z272" s="47" t="s">
        <v>126</v>
      </c>
      <c r="AA272" s="50" t="str">
        <f t="shared" si="43"/>
        <v>--</v>
      </c>
      <c r="AB272" s="47" t="str">
        <f t="shared" si="44"/>
        <v>No TRV</v>
      </c>
      <c r="AC272" s="51" t="str">
        <f t="shared" si="45"/>
        <v>Yes</v>
      </c>
      <c r="AD272" s="47" t="str">
        <f t="shared" si="46"/>
        <v>New or No Change</v>
      </c>
      <c r="AE272" s="47" t="str">
        <f t="shared" si="47"/>
        <v>No New</v>
      </c>
      <c r="AF272" s="47" t="str">
        <f t="shared" si="48"/>
        <v>Yes</v>
      </c>
      <c r="AG272" s="52">
        <v>45859</v>
      </c>
    </row>
    <row r="273" spans="1:33" x14ac:dyDescent="0.2">
      <c r="A273" s="47">
        <v>470</v>
      </c>
      <c r="B273" s="48">
        <v>469</v>
      </c>
      <c r="C273" s="48" t="s">
        <v>702</v>
      </c>
      <c r="D273" s="48" t="s">
        <v>703</v>
      </c>
      <c r="E273" s="47" t="s">
        <v>689</v>
      </c>
      <c r="F273" s="49" t="s">
        <v>1121</v>
      </c>
      <c r="G273" s="48" t="s">
        <v>121</v>
      </c>
      <c r="H273" s="47">
        <v>8.8000000000000003E-4</v>
      </c>
      <c r="I273" s="47" t="s">
        <v>38</v>
      </c>
      <c r="J273" s="47" t="s">
        <v>121</v>
      </c>
      <c r="K273" s="47">
        <v>8.8000000000000003E-4</v>
      </c>
      <c r="L273" s="47" t="s">
        <v>497</v>
      </c>
      <c r="M273" s="50">
        <f t="shared" si="41"/>
        <v>0</v>
      </c>
      <c r="N273" s="47" t="str">
        <f t="shared" si="49"/>
        <v>No Change</v>
      </c>
      <c r="O273" s="47">
        <v>1.3</v>
      </c>
      <c r="P273" s="47" t="s">
        <v>38</v>
      </c>
      <c r="Q273" s="47" t="s">
        <v>121</v>
      </c>
      <c r="R273" s="47">
        <v>1.3</v>
      </c>
      <c r="S273" s="47" t="s">
        <v>49</v>
      </c>
      <c r="T273" s="50">
        <f t="shared" si="42"/>
        <v>0</v>
      </c>
      <c r="U273" s="47" t="str">
        <f t="shared" si="40"/>
        <v>No Change</v>
      </c>
      <c r="V273" s="47" t="s">
        <v>126</v>
      </c>
      <c r="W273" s="47" t="s">
        <v>126</v>
      </c>
      <c r="X273" s="53" t="s">
        <v>126</v>
      </c>
      <c r="Y273" s="47" t="s">
        <v>126</v>
      </c>
      <c r="Z273" s="47" t="s">
        <v>126</v>
      </c>
      <c r="AA273" s="50" t="str">
        <f t="shared" si="43"/>
        <v>--</v>
      </c>
      <c r="AB273" s="47" t="str">
        <f t="shared" si="44"/>
        <v>No TRV</v>
      </c>
      <c r="AC273" s="51" t="str">
        <f t="shared" si="45"/>
        <v>Yes</v>
      </c>
      <c r="AD273" s="47" t="str">
        <f t="shared" si="46"/>
        <v>New or No Change</v>
      </c>
      <c r="AE273" s="47" t="str">
        <f t="shared" si="47"/>
        <v>No New</v>
      </c>
      <c r="AF273" s="47" t="str">
        <f t="shared" si="48"/>
        <v>Yes</v>
      </c>
      <c r="AG273" s="52">
        <v>45859</v>
      </c>
    </row>
    <row r="274" spans="1:33" x14ac:dyDescent="0.2">
      <c r="A274" s="47">
        <v>471</v>
      </c>
      <c r="B274" s="48">
        <v>470</v>
      </c>
      <c r="C274" s="48" t="s">
        <v>704</v>
      </c>
      <c r="D274" s="48" t="s">
        <v>705</v>
      </c>
      <c r="E274" s="47" t="s">
        <v>689</v>
      </c>
      <c r="F274" s="49" t="s">
        <v>1121</v>
      </c>
      <c r="G274" s="48" t="s">
        <v>121</v>
      </c>
      <c r="H274" s="47">
        <v>5.3000000000000001E-7</v>
      </c>
      <c r="I274" s="47" t="s">
        <v>38</v>
      </c>
      <c r="J274" s="47" t="s">
        <v>121</v>
      </c>
      <c r="K274" s="47">
        <v>2.6E-7</v>
      </c>
      <c r="L274" s="47" t="s">
        <v>49</v>
      </c>
      <c r="M274" s="50">
        <f t="shared" si="41"/>
        <v>1.0384615384615385</v>
      </c>
      <c r="N274" s="47" t="str">
        <f t="shared" si="49"/>
        <v>Yes (104%)</v>
      </c>
      <c r="O274" s="47">
        <v>8.0000000000000004E-4</v>
      </c>
      <c r="P274" s="47" t="s">
        <v>38</v>
      </c>
      <c r="Q274" s="47" t="s">
        <v>121</v>
      </c>
      <c r="R274" s="47">
        <v>4.0000000000000002E-4</v>
      </c>
      <c r="S274" s="47" t="s">
        <v>49</v>
      </c>
      <c r="T274" s="50">
        <f t="shared" si="42"/>
        <v>1</v>
      </c>
      <c r="U274" s="47" t="str">
        <f t="shared" si="40"/>
        <v>Yes (100%)</v>
      </c>
      <c r="V274" s="47" t="s">
        <v>126</v>
      </c>
      <c r="W274" s="47" t="s">
        <v>126</v>
      </c>
      <c r="X274" s="53" t="s">
        <v>126</v>
      </c>
      <c r="Y274" s="47" t="s">
        <v>126</v>
      </c>
      <c r="Z274" s="47" t="s">
        <v>126</v>
      </c>
      <c r="AA274" s="50" t="str">
        <f t="shared" si="43"/>
        <v>--</v>
      </c>
      <c r="AB274" s="47" t="str">
        <f t="shared" si="44"/>
        <v>No TRV</v>
      </c>
      <c r="AC274" s="51" t="str">
        <f t="shared" si="45"/>
        <v>Yes</v>
      </c>
      <c r="AD274" s="47" t="str">
        <f t="shared" si="46"/>
        <v>Change</v>
      </c>
      <c r="AE274" s="47" t="str">
        <f t="shared" si="47"/>
        <v>No New</v>
      </c>
      <c r="AF274" s="47" t="str">
        <f t="shared" si="48"/>
        <v>Yes</v>
      </c>
      <c r="AG274" s="52">
        <v>45859</v>
      </c>
    </row>
    <row r="275" spans="1:33" x14ac:dyDescent="0.2">
      <c r="A275" s="47">
        <v>472</v>
      </c>
      <c r="B275" s="48">
        <v>474</v>
      </c>
      <c r="C275" s="48" t="s">
        <v>706</v>
      </c>
      <c r="D275" s="48" t="s">
        <v>707</v>
      </c>
      <c r="E275" s="47" t="s">
        <v>689</v>
      </c>
      <c r="F275" s="49" t="s">
        <v>1121</v>
      </c>
      <c r="G275" s="48" t="s">
        <v>121</v>
      </c>
      <c r="H275" s="47">
        <v>8.8000000000000003E-4</v>
      </c>
      <c r="I275" s="47" t="s">
        <v>38</v>
      </c>
      <c r="J275" s="47" t="s">
        <v>121</v>
      </c>
      <c r="K275" s="47">
        <v>8.8000000000000003E-4</v>
      </c>
      <c r="L275" s="47" t="s">
        <v>497</v>
      </c>
      <c r="M275" s="50">
        <f t="shared" si="41"/>
        <v>0</v>
      </c>
      <c r="N275" s="47" t="str">
        <f t="shared" si="49"/>
        <v>No Change</v>
      </c>
      <c r="O275" s="47">
        <v>1.3</v>
      </c>
      <c r="P275" s="47" t="s">
        <v>38</v>
      </c>
      <c r="Q275" s="47" t="s">
        <v>121</v>
      </c>
      <c r="R275" s="47">
        <v>1.3</v>
      </c>
      <c r="S275" s="47" t="s">
        <v>49</v>
      </c>
      <c r="T275" s="50">
        <f t="shared" si="42"/>
        <v>0</v>
      </c>
      <c r="U275" s="47" t="str">
        <f t="shared" si="40"/>
        <v>No Change</v>
      </c>
      <c r="V275" s="47" t="s">
        <v>126</v>
      </c>
      <c r="W275" s="47" t="s">
        <v>126</v>
      </c>
      <c r="X275" s="53" t="s">
        <v>126</v>
      </c>
      <c r="Y275" s="47" t="s">
        <v>126</v>
      </c>
      <c r="Z275" s="47" t="s">
        <v>126</v>
      </c>
      <c r="AA275" s="50" t="str">
        <f t="shared" si="43"/>
        <v>--</v>
      </c>
      <c r="AB275" s="47" t="str">
        <f t="shared" si="44"/>
        <v>No TRV</v>
      </c>
      <c r="AC275" s="51" t="str">
        <f t="shared" si="45"/>
        <v>Yes</v>
      </c>
      <c r="AD275" s="47" t="str">
        <f t="shared" si="46"/>
        <v>New or No Change</v>
      </c>
      <c r="AE275" s="47" t="str">
        <f t="shared" si="47"/>
        <v>No New</v>
      </c>
      <c r="AF275" s="47" t="str">
        <f t="shared" si="48"/>
        <v>Yes</v>
      </c>
      <c r="AG275" s="52">
        <v>45859</v>
      </c>
    </row>
    <row r="276" spans="1:33" x14ac:dyDescent="0.2">
      <c r="A276" s="47">
        <v>473</v>
      </c>
      <c r="B276" s="48">
        <v>475</v>
      </c>
      <c r="C276" s="48" t="s">
        <v>708</v>
      </c>
      <c r="D276" s="48" t="s">
        <v>709</v>
      </c>
      <c r="E276" s="47" t="s">
        <v>689</v>
      </c>
      <c r="F276" s="49" t="s">
        <v>1121</v>
      </c>
      <c r="G276" s="48" t="s">
        <v>121</v>
      </c>
      <c r="H276" s="47">
        <v>8.8000000000000003E-4</v>
      </c>
      <c r="I276" s="47" t="s">
        <v>38</v>
      </c>
      <c r="J276" s="47" t="s">
        <v>121</v>
      </c>
      <c r="K276" s="47">
        <v>8.8000000000000003E-4</v>
      </c>
      <c r="L276" s="47" t="s">
        <v>497</v>
      </c>
      <c r="M276" s="50">
        <f t="shared" si="41"/>
        <v>0</v>
      </c>
      <c r="N276" s="47" t="str">
        <f t="shared" si="49"/>
        <v>No Change</v>
      </c>
      <c r="O276" s="47">
        <v>1.3</v>
      </c>
      <c r="P276" s="47" t="s">
        <v>38</v>
      </c>
      <c r="Q276" s="47" t="s">
        <v>121</v>
      </c>
      <c r="R276" s="47">
        <v>1.3</v>
      </c>
      <c r="S276" s="47" t="s">
        <v>49</v>
      </c>
      <c r="T276" s="50">
        <f t="shared" si="42"/>
        <v>0</v>
      </c>
      <c r="U276" s="47" t="str">
        <f t="shared" si="40"/>
        <v>No Change</v>
      </c>
      <c r="V276" s="47" t="s">
        <v>126</v>
      </c>
      <c r="W276" s="47" t="s">
        <v>126</v>
      </c>
      <c r="X276" s="53" t="s">
        <v>126</v>
      </c>
      <c r="Y276" s="47" t="s">
        <v>126</v>
      </c>
      <c r="Z276" s="47" t="s">
        <v>126</v>
      </c>
      <c r="AA276" s="50" t="str">
        <f t="shared" si="43"/>
        <v>--</v>
      </c>
      <c r="AB276" s="47" t="str">
        <f t="shared" si="44"/>
        <v>No TRV</v>
      </c>
      <c r="AC276" s="51" t="str">
        <f t="shared" si="45"/>
        <v>Yes</v>
      </c>
      <c r="AD276" s="47" t="str">
        <f t="shared" si="46"/>
        <v>New or No Change</v>
      </c>
      <c r="AE276" s="47" t="str">
        <f t="shared" si="47"/>
        <v>No New</v>
      </c>
      <c r="AF276" s="47" t="str">
        <f t="shared" si="48"/>
        <v>Yes</v>
      </c>
      <c r="AG276" s="52">
        <v>45859</v>
      </c>
    </row>
    <row r="277" spans="1:33" x14ac:dyDescent="0.2">
      <c r="A277" s="47">
        <v>474</v>
      </c>
      <c r="B277" s="48">
        <v>476</v>
      </c>
      <c r="C277" s="48" t="s">
        <v>710</v>
      </c>
      <c r="D277" s="48" t="s">
        <v>711</v>
      </c>
      <c r="E277" s="47" t="s">
        <v>689</v>
      </c>
      <c r="F277" s="49" t="s">
        <v>1121</v>
      </c>
      <c r="G277" s="48" t="s">
        <v>121</v>
      </c>
      <c r="H277" s="47">
        <v>8.8000000000000003E-4</v>
      </c>
      <c r="I277" s="47" t="s">
        <v>38</v>
      </c>
      <c r="J277" s="47" t="s">
        <v>121</v>
      </c>
      <c r="K277" s="47">
        <v>8.8000000000000003E-4</v>
      </c>
      <c r="L277" s="47" t="s">
        <v>497</v>
      </c>
      <c r="M277" s="50">
        <f t="shared" si="41"/>
        <v>0</v>
      </c>
      <c r="N277" s="47" t="str">
        <f t="shared" si="49"/>
        <v>No Change</v>
      </c>
      <c r="O277" s="47">
        <v>1.3</v>
      </c>
      <c r="P277" s="47" t="s">
        <v>38</v>
      </c>
      <c r="Q277" s="47" t="s">
        <v>121</v>
      </c>
      <c r="R277" s="47">
        <v>1.3</v>
      </c>
      <c r="S277" s="47" t="s">
        <v>49</v>
      </c>
      <c r="T277" s="50">
        <f t="shared" si="42"/>
        <v>0</v>
      </c>
      <c r="U277" s="47" t="str">
        <f t="shared" si="40"/>
        <v>No Change</v>
      </c>
      <c r="V277" s="47" t="s">
        <v>126</v>
      </c>
      <c r="W277" s="47" t="s">
        <v>126</v>
      </c>
      <c r="X277" s="53" t="s">
        <v>126</v>
      </c>
      <c r="Y277" s="47" t="s">
        <v>126</v>
      </c>
      <c r="Z277" s="47" t="s">
        <v>126</v>
      </c>
      <c r="AA277" s="50" t="str">
        <f t="shared" si="43"/>
        <v>--</v>
      </c>
      <c r="AB277" s="47" t="str">
        <f t="shared" si="44"/>
        <v>No TRV</v>
      </c>
      <c r="AC277" s="51" t="str">
        <f t="shared" si="45"/>
        <v>Yes</v>
      </c>
      <c r="AD277" s="47" t="str">
        <f t="shared" si="46"/>
        <v>New or No Change</v>
      </c>
      <c r="AE277" s="47" t="str">
        <f t="shared" si="47"/>
        <v>No New</v>
      </c>
      <c r="AF277" s="47" t="str">
        <f t="shared" si="48"/>
        <v>Yes</v>
      </c>
      <c r="AG277" s="52">
        <v>45859</v>
      </c>
    </row>
    <row r="278" spans="1:33" x14ac:dyDescent="0.2">
      <c r="A278" s="47">
        <v>475</v>
      </c>
      <c r="B278" s="48">
        <v>477</v>
      </c>
      <c r="C278" s="48" t="s">
        <v>712</v>
      </c>
      <c r="D278" s="48" t="s">
        <v>713</v>
      </c>
      <c r="E278" s="47" t="s">
        <v>689</v>
      </c>
      <c r="F278" s="49" t="s">
        <v>1121</v>
      </c>
      <c r="G278" s="48" t="s">
        <v>121</v>
      </c>
      <c r="H278" s="47">
        <v>5.3000000000000001E-6</v>
      </c>
      <c r="I278" s="47" t="s">
        <v>38</v>
      </c>
      <c r="J278" s="47" t="s">
        <v>121</v>
      </c>
      <c r="K278" s="47">
        <v>8.8000000000000004E-7</v>
      </c>
      <c r="L278" s="47" t="s">
        <v>497</v>
      </c>
      <c r="M278" s="50">
        <f t="shared" si="41"/>
        <v>5.0227272727272725</v>
      </c>
      <c r="N278" s="47" t="str">
        <f t="shared" si="49"/>
        <v>Yes (502%)</v>
      </c>
      <c r="O278" s="47">
        <v>8.0000000000000002E-3</v>
      </c>
      <c r="P278" s="47" t="s">
        <v>38</v>
      </c>
      <c r="Q278" s="47" t="s">
        <v>121</v>
      </c>
      <c r="R278" s="47">
        <v>1.2999999999999999E-3</v>
      </c>
      <c r="S278" s="47" t="s">
        <v>49</v>
      </c>
      <c r="T278" s="50">
        <f t="shared" si="42"/>
        <v>5.1538461538461542</v>
      </c>
      <c r="U278" s="47" t="str">
        <f t="shared" si="40"/>
        <v>Yes (515%)</v>
      </c>
      <c r="V278" s="47" t="s">
        <v>126</v>
      </c>
      <c r="W278" s="47" t="s">
        <v>126</v>
      </c>
      <c r="X278" s="53" t="s">
        <v>126</v>
      </c>
      <c r="Y278" s="47" t="s">
        <v>126</v>
      </c>
      <c r="Z278" s="47" t="s">
        <v>126</v>
      </c>
      <c r="AA278" s="50" t="str">
        <f t="shared" si="43"/>
        <v>--</v>
      </c>
      <c r="AB278" s="47" t="str">
        <f t="shared" si="44"/>
        <v>No TRV</v>
      </c>
      <c r="AC278" s="51" t="str">
        <f t="shared" si="45"/>
        <v>Yes</v>
      </c>
      <c r="AD278" s="47" t="str">
        <f t="shared" si="46"/>
        <v>Change</v>
      </c>
      <c r="AE278" s="47" t="str">
        <f t="shared" si="47"/>
        <v>No New</v>
      </c>
      <c r="AF278" s="47" t="str">
        <f t="shared" si="48"/>
        <v>Yes</v>
      </c>
      <c r="AG278" s="52">
        <v>45672</v>
      </c>
    </row>
    <row r="279" spans="1:33" x14ac:dyDescent="0.2">
      <c r="A279" s="47">
        <v>476</v>
      </c>
      <c r="B279" s="48">
        <v>481</v>
      </c>
      <c r="C279" s="48" t="s">
        <v>714</v>
      </c>
      <c r="D279" s="48" t="s">
        <v>715</v>
      </c>
      <c r="E279" s="47" t="s">
        <v>689</v>
      </c>
      <c r="F279" s="49" t="s">
        <v>1121</v>
      </c>
      <c r="G279" s="48" t="s">
        <v>121</v>
      </c>
      <c r="H279" s="47">
        <v>8.8000000000000003E-4</v>
      </c>
      <c r="I279" s="47" t="s">
        <v>38</v>
      </c>
      <c r="J279" s="47" t="s">
        <v>121</v>
      </c>
      <c r="K279" s="47">
        <v>8.8000000000000003E-4</v>
      </c>
      <c r="L279" s="47" t="s">
        <v>497</v>
      </c>
      <c r="M279" s="50">
        <f t="shared" si="41"/>
        <v>0</v>
      </c>
      <c r="N279" s="47" t="str">
        <f t="shared" si="49"/>
        <v>No Change</v>
      </c>
      <c r="O279" s="47">
        <v>1.3</v>
      </c>
      <c r="P279" s="47" t="s">
        <v>38</v>
      </c>
      <c r="Q279" s="47" t="s">
        <v>121</v>
      </c>
      <c r="R279" s="47">
        <v>1.3</v>
      </c>
      <c r="S279" s="47" t="s">
        <v>49</v>
      </c>
      <c r="T279" s="50">
        <f t="shared" si="42"/>
        <v>0</v>
      </c>
      <c r="U279" s="47" t="str">
        <f t="shared" si="40"/>
        <v>No Change</v>
      </c>
      <c r="V279" s="47" t="s">
        <v>126</v>
      </c>
      <c r="W279" s="47" t="s">
        <v>126</v>
      </c>
      <c r="X279" s="53" t="s">
        <v>126</v>
      </c>
      <c r="Y279" s="47" t="s">
        <v>126</v>
      </c>
      <c r="Z279" s="47" t="s">
        <v>126</v>
      </c>
      <c r="AA279" s="50" t="str">
        <f t="shared" si="43"/>
        <v>--</v>
      </c>
      <c r="AB279" s="47" t="str">
        <f t="shared" si="44"/>
        <v>No TRV</v>
      </c>
      <c r="AC279" s="51" t="str">
        <f t="shared" si="45"/>
        <v>Yes</v>
      </c>
      <c r="AD279" s="47" t="str">
        <f t="shared" si="46"/>
        <v>New or No Change</v>
      </c>
      <c r="AE279" s="47" t="str">
        <f t="shared" si="47"/>
        <v>No New</v>
      </c>
      <c r="AF279" s="47" t="str">
        <f t="shared" si="48"/>
        <v>Yes</v>
      </c>
      <c r="AG279" s="52">
        <v>45672</v>
      </c>
    </row>
    <row r="280" spans="1:33" x14ac:dyDescent="0.2">
      <c r="A280" s="47">
        <v>477</v>
      </c>
      <c r="B280" s="48">
        <v>456</v>
      </c>
      <c r="C280" s="48" t="s">
        <v>687</v>
      </c>
      <c r="D280" s="48" t="s">
        <v>688</v>
      </c>
      <c r="E280" s="47" t="s">
        <v>689</v>
      </c>
      <c r="F280" s="49">
        <v>12</v>
      </c>
      <c r="G280" s="48" t="s">
        <v>120</v>
      </c>
      <c r="H280" s="47">
        <v>9.1000000000000004E-3</v>
      </c>
      <c r="I280" s="47" t="s">
        <v>49</v>
      </c>
      <c r="J280" s="47" t="s">
        <v>121</v>
      </c>
      <c r="K280" s="47">
        <v>0.01</v>
      </c>
      <c r="L280" s="47" t="s">
        <v>122</v>
      </c>
      <c r="M280" s="50">
        <f t="shared" si="41"/>
        <v>-8.9999999999999969E-2</v>
      </c>
      <c r="N280" s="47" t="str">
        <f t="shared" si="49"/>
        <v>Yes (-9%)</v>
      </c>
      <c r="O280" s="47" t="s">
        <v>126</v>
      </c>
      <c r="P280" s="47" t="s">
        <v>126</v>
      </c>
      <c r="Q280" s="53" t="s">
        <v>126</v>
      </c>
      <c r="R280" s="47" t="s">
        <v>126</v>
      </c>
      <c r="S280" s="47" t="s">
        <v>126</v>
      </c>
      <c r="T280" s="50" t="str">
        <f t="shared" si="42"/>
        <v>--</v>
      </c>
      <c r="U280" s="47" t="str">
        <f t="shared" si="40"/>
        <v>No TRV</v>
      </c>
      <c r="V280" s="47" t="s">
        <v>126</v>
      </c>
      <c r="W280" s="47" t="s">
        <v>126</v>
      </c>
      <c r="X280" s="53" t="s">
        <v>126</v>
      </c>
      <c r="Y280" s="47" t="s">
        <v>126</v>
      </c>
      <c r="Z280" s="47" t="s">
        <v>126</v>
      </c>
      <c r="AA280" s="50" t="str">
        <f t="shared" si="43"/>
        <v>--</v>
      </c>
      <c r="AB280" s="47" t="str">
        <f t="shared" si="44"/>
        <v>No TRV</v>
      </c>
      <c r="AC280" s="51" t="str">
        <f t="shared" si="45"/>
        <v>No</v>
      </c>
      <c r="AD280" s="47" t="str">
        <f t="shared" si="46"/>
        <v>Change</v>
      </c>
      <c r="AE280" s="47" t="str">
        <f t="shared" si="47"/>
        <v>No New</v>
      </c>
      <c r="AF280" s="47" t="str">
        <f t="shared" si="48"/>
        <v>Yes</v>
      </c>
      <c r="AG280" s="52">
        <v>45672</v>
      </c>
    </row>
    <row r="281" spans="1:33" x14ac:dyDescent="0.2">
      <c r="A281" s="47">
        <v>478</v>
      </c>
      <c r="B281" s="47" t="s">
        <v>690</v>
      </c>
      <c r="C281" s="47" t="s">
        <v>687</v>
      </c>
      <c r="D281" s="47" t="s">
        <v>691</v>
      </c>
      <c r="E281" s="47" t="s">
        <v>689</v>
      </c>
      <c r="F281" s="49">
        <v>12</v>
      </c>
      <c r="G281" s="47" t="s">
        <v>120</v>
      </c>
      <c r="H281" s="47">
        <v>1.8E-3</v>
      </c>
      <c r="I281" s="47" t="s">
        <v>49</v>
      </c>
      <c r="J281" s="47" t="s">
        <v>120</v>
      </c>
      <c r="K281" s="47" t="s">
        <v>126</v>
      </c>
      <c r="L281" s="47" t="s">
        <v>126</v>
      </c>
      <c r="M281" s="50" t="e">
        <f t="shared" si="41"/>
        <v>#VALUE!</v>
      </c>
      <c r="N281" s="47" t="str">
        <f t="shared" si="49"/>
        <v>New TRV</v>
      </c>
      <c r="O281" s="47" t="s">
        <v>126</v>
      </c>
      <c r="P281" s="47" t="s">
        <v>126</v>
      </c>
      <c r="Q281" s="53" t="s">
        <v>126</v>
      </c>
      <c r="R281" s="47" t="s">
        <v>126</v>
      </c>
      <c r="S281" s="47" t="s">
        <v>126</v>
      </c>
      <c r="T281" s="50" t="str">
        <f t="shared" si="42"/>
        <v>--</v>
      </c>
      <c r="U281" s="47" t="str">
        <f t="shared" si="40"/>
        <v>No TRV</v>
      </c>
      <c r="V281" s="47" t="s">
        <v>126</v>
      </c>
      <c r="W281" s="47" t="s">
        <v>126</v>
      </c>
      <c r="X281" s="53" t="s">
        <v>126</v>
      </c>
      <c r="Y281" s="47" t="s">
        <v>126</v>
      </c>
      <c r="Z281" s="47" t="s">
        <v>126</v>
      </c>
      <c r="AA281" s="50" t="str">
        <f t="shared" si="43"/>
        <v>--</v>
      </c>
      <c r="AB281" s="47" t="str">
        <f t="shared" si="44"/>
        <v>No TRV</v>
      </c>
      <c r="AC281" s="51" t="str">
        <f t="shared" si="45"/>
        <v>No</v>
      </c>
      <c r="AD281" s="47" t="str">
        <f t="shared" si="46"/>
        <v>New or No Change</v>
      </c>
      <c r="AE281" s="47" t="str">
        <f t="shared" si="47"/>
        <v>A new</v>
      </c>
      <c r="AF281" s="47" t="str">
        <f t="shared" si="48"/>
        <v>No</v>
      </c>
      <c r="AG281" s="52">
        <v>45859</v>
      </c>
    </row>
    <row r="282" spans="1:33" x14ac:dyDescent="0.2">
      <c r="A282" s="47">
        <v>479</v>
      </c>
      <c r="B282" s="48">
        <v>645</v>
      </c>
      <c r="C282" s="48">
        <v>645</v>
      </c>
      <c r="D282" s="48" t="s">
        <v>716</v>
      </c>
      <c r="E282" s="47" t="s">
        <v>689</v>
      </c>
      <c r="F282" s="49" t="s">
        <v>1121</v>
      </c>
      <c r="G282" s="48" t="s">
        <v>120</v>
      </c>
      <c r="H282" s="47">
        <v>2.6000000000000001E-8</v>
      </c>
      <c r="I282" s="47" t="s">
        <v>49</v>
      </c>
      <c r="J282" s="47" t="s">
        <v>120</v>
      </c>
      <c r="K282" s="47">
        <v>2.6000000000000001E-8</v>
      </c>
      <c r="L282" s="47" t="s">
        <v>122</v>
      </c>
      <c r="M282" s="50">
        <f t="shared" si="41"/>
        <v>0</v>
      </c>
      <c r="N282" s="47" t="str">
        <f t="shared" si="49"/>
        <v>No Change</v>
      </c>
      <c r="O282" s="47">
        <v>4.0000000000000003E-5</v>
      </c>
      <c r="P282" s="47" t="s">
        <v>49</v>
      </c>
      <c r="Q282" s="47" t="s">
        <v>120</v>
      </c>
      <c r="R282" s="47">
        <v>4.0000000000000003E-5</v>
      </c>
      <c r="S282" s="47" t="s">
        <v>49</v>
      </c>
      <c r="T282" s="50">
        <f t="shared" si="42"/>
        <v>0</v>
      </c>
      <c r="U282" s="47" t="str">
        <f t="shared" si="40"/>
        <v>No Change</v>
      </c>
      <c r="V282" s="47" t="s">
        <v>126</v>
      </c>
      <c r="W282" s="47" t="s">
        <v>126</v>
      </c>
      <c r="X282" s="53" t="s">
        <v>126</v>
      </c>
      <c r="Y282" s="47" t="s">
        <v>126</v>
      </c>
      <c r="Z282" s="47" t="s">
        <v>126</v>
      </c>
      <c r="AA282" s="50" t="str">
        <f t="shared" si="43"/>
        <v>--</v>
      </c>
      <c r="AB282" s="47" t="str">
        <f t="shared" si="44"/>
        <v>No TRV</v>
      </c>
      <c r="AC282" s="51" t="str">
        <f t="shared" si="45"/>
        <v>No</v>
      </c>
      <c r="AD282" s="47" t="str">
        <f t="shared" si="46"/>
        <v>New or No Change</v>
      </c>
      <c r="AE282" s="47" t="str">
        <f t="shared" si="47"/>
        <v>No New</v>
      </c>
      <c r="AF282" s="47" t="str">
        <f t="shared" si="48"/>
        <v>Yes</v>
      </c>
      <c r="AG282" s="52">
        <v>45859</v>
      </c>
    </row>
    <row r="283" spans="1:33" x14ac:dyDescent="0.2">
      <c r="A283" s="47">
        <v>481</v>
      </c>
      <c r="B283" s="48">
        <v>527</v>
      </c>
      <c r="C283" s="48" t="s">
        <v>773</v>
      </c>
      <c r="D283" s="48" t="s">
        <v>774</v>
      </c>
      <c r="E283" s="47" t="s">
        <v>772</v>
      </c>
      <c r="F283" s="49" t="s">
        <v>1121</v>
      </c>
      <c r="G283" s="48" t="s">
        <v>120</v>
      </c>
      <c r="H283" s="47">
        <v>2.6000000000000001E-8</v>
      </c>
      <c r="I283" s="47" t="s">
        <v>49</v>
      </c>
      <c r="J283" s="47" t="s">
        <v>120</v>
      </c>
      <c r="K283" s="47">
        <v>2.6000000000000001E-8</v>
      </c>
      <c r="L283" s="47" t="s">
        <v>49</v>
      </c>
      <c r="M283" s="50">
        <f t="shared" si="41"/>
        <v>0</v>
      </c>
      <c r="N283" s="47" t="str">
        <f t="shared" si="49"/>
        <v>No Change</v>
      </c>
      <c r="O283" s="47">
        <v>4.0000000000000003E-5</v>
      </c>
      <c r="P283" s="47" t="s">
        <v>49</v>
      </c>
      <c r="Q283" s="47" t="s">
        <v>120</v>
      </c>
      <c r="R283" s="47">
        <v>4.0000000000000003E-5</v>
      </c>
      <c r="S283" s="47" t="s">
        <v>49</v>
      </c>
      <c r="T283" s="50">
        <f t="shared" si="42"/>
        <v>0</v>
      </c>
      <c r="U283" s="47" t="str">
        <f t="shared" si="40"/>
        <v>No Change</v>
      </c>
      <c r="V283" s="47" t="s">
        <v>126</v>
      </c>
      <c r="W283" s="47" t="s">
        <v>126</v>
      </c>
      <c r="X283" s="53" t="s">
        <v>126</v>
      </c>
      <c r="Y283" s="47" t="s">
        <v>126</v>
      </c>
      <c r="Z283" s="47" t="s">
        <v>126</v>
      </c>
      <c r="AA283" s="50" t="str">
        <f t="shared" si="43"/>
        <v>--</v>
      </c>
      <c r="AB283" s="47" t="str">
        <f t="shared" si="44"/>
        <v>No TRV</v>
      </c>
      <c r="AC283" s="51" t="str">
        <f t="shared" si="45"/>
        <v>No</v>
      </c>
      <c r="AD283" s="47" t="str">
        <f t="shared" si="46"/>
        <v>New or No Change</v>
      </c>
      <c r="AE283" s="47" t="str">
        <f t="shared" si="47"/>
        <v>No New</v>
      </c>
      <c r="AF283" s="47" t="str">
        <f t="shared" si="48"/>
        <v>Yes</v>
      </c>
      <c r="AG283" s="52">
        <v>45859</v>
      </c>
    </row>
    <row r="284" spans="1:33" x14ac:dyDescent="0.2">
      <c r="A284" s="47">
        <v>482</v>
      </c>
      <c r="B284" s="48">
        <v>528</v>
      </c>
      <c r="C284" s="48" t="s">
        <v>775</v>
      </c>
      <c r="D284" s="48" t="s">
        <v>776</v>
      </c>
      <c r="E284" s="47" t="s">
        <v>772</v>
      </c>
      <c r="F284" s="49" t="s">
        <v>1121</v>
      </c>
      <c r="G284" s="48" t="s">
        <v>121</v>
      </c>
      <c r="H284" s="47">
        <v>6.5999999999999995E-8</v>
      </c>
      <c r="I284" s="47" t="s">
        <v>38</v>
      </c>
      <c r="J284" s="47" t="s">
        <v>121</v>
      </c>
      <c r="K284" s="47">
        <v>2.6000000000000001E-8</v>
      </c>
      <c r="L284" s="47" t="s">
        <v>49</v>
      </c>
      <c r="M284" s="50">
        <f t="shared" si="41"/>
        <v>1.5384615384615381</v>
      </c>
      <c r="N284" s="47" t="str">
        <f t="shared" si="49"/>
        <v>Yes (154%)</v>
      </c>
      <c r="O284" s="47">
        <v>1E-4</v>
      </c>
      <c r="P284" s="47" t="s">
        <v>38</v>
      </c>
      <c r="Q284" s="47" t="s">
        <v>121</v>
      </c>
      <c r="R284" s="47">
        <v>4.0000000000000003E-5</v>
      </c>
      <c r="S284" s="47" t="s">
        <v>49</v>
      </c>
      <c r="T284" s="50">
        <f t="shared" si="42"/>
        <v>1.5</v>
      </c>
      <c r="U284" s="47" t="str">
        <f t="shared" si="40"/>
        <v>Yes (150%)</v>
      </c>
      <c r="V284" s="47" t="s">
        <v>126</v>
      </c>
      <c r="W284" s="47" t="s">
        <v>126</v>
      </c>
      <c r="X284" s="53" t="s">
        <v>126</v>
      </c>
      <c r="Y284" s="47" t="s">
        <v>126</v>
      </c>
      <c r="Z284" s="47" t="s">
        <v>126</v>
      </c>
      <c r="AA284" s="50" t="str">
        <f t="shared" si="43"/>
        <v>--</v>
      </c>
      <c r="AB284" s="47" t="str">
        <f t="shared" si="44"/>
        <v>No TRV</v>
      </c>
      <c r="AC284" s="51" t="str">
        <f t="shared" si="45"/>
        <v>Yes</v>
      </c>
      <c r="AD284" s="47" t="str">
        <f t="shared" si="46"/>
        <v>Change</v>
      </c>
      <c r="AE284" s="47" t="str">
        <f t="shared" si="47"/>
        <v>No New</v>
      </c>
      <c r="AF284" s="47" t="str">
        <f t="shared" si="48"/>
        <v>Yes</v>
      </c>
      <c r="AG284" s="52">
        <v>45859</v>
      </c>
    </row>
    <row r="285" spans="1:33" x14ac:dyDescent="0.2">
      <c r="A285" s="47">
        <v>483</v>
      </c>
      <c r="B285" s="48">
        <v>529</v>
      </c>
      <c r="C285" s="48" t="s">
        <v>777</v>
      </c>
      <c r="D285" s="48" t="s">
        <v>778</v>
      </c>
      <c r="E285" s="47" t="s">
        <v>772</v>
      </c>
      <c r="F285" s="49" t="s">
        <v>1121</v>
      </c>
      <c r="G285" s="48" t="s">
        <v>121</v>
      </c>
      <c r="H285" s="47">
        <v>2.8999999999999998E-7</v>
      </c>
      <c r="I285" s="47" t="s">
        <v>38</v>
      </c>
      <c r="J285" s="47" t="s">
        <v>121</v>
      </c>
      <c r="K285" s="47">
        <v>2.6E-7</v>
      </c>
      <c r="L285" s="47" t="s">
        <v>49</v>
      </c>
      <c r="M285" s="50">
        <f t="shared" si="41"/>
        <v>0.11538461538461529</v>
      </c>
      <c r="N285" s="47" t="str">
        <f t="shared" si="49"/>
        <v>Yes (12%)</v>
      </c>
      <c r="O285" s="47">
        <v>4.4000000000000002E-4</v>
      </c>
      <c r="P285" s="47" t="s">
        <v>38</v>
      </c>
      <c r="Q285" s="47" t="s">
        <v>121</v>
      </c>
      <c r="R285" s="47">
        <v>4.0000000000000002E-4</v>
      </c>
      <c r="S285" s="47" t="s">
        <v>49</v>
      </c>
      <c r="T285" s="50">
        <f t="shared" si="42"/>
        <v>9.9999999999999992E-2</v>
      </c>
      <c r="U285" s="47" t="str">
        <f t="shared" si="40"/>
        <v>Yes (10%)</v>
      </c>
      <c r="V285" s="47" t="s">
        <v>126</v>
      </c>
      <c r="W285" s="47" t="s">
        <v>126</v>
      </c>
      <c r="X285" s="53" t="s">
        <v>126</v>
      </c>
      <c r="Y285" s="47" t="s">
        <v>126</v>
      </c>
      <c r="Z285" s="47" t="s">
        <v>126</v>
      </c>
      <c r="AA285" s="50" t="str">
        <f t="shared" si="43"/>
        <v>--</v>
      </c>
      <c r="AB285" s="47" t="str">
        <f t="shared" si="44"/>
        <v>No TRV</v>
      </c>
      <c r="AC285" s="51" t="str">
        <f t="shared" si="45"/>
        <v>Yes</v>
      </c>
      <c r="AD285" s="47" t="str">
        <f t="shared" si="46"/>
        <v>Change</v>
      </c>
      <c r="AE285" s="47" t="str">
        <f t="shared" si="47"/>
        <v>No New</v>
      </c>
      <c r="AF285" s="47" t="str">
        <f t="shared" si="48"/>
        <v>Yes</v>
      </c>
      <c r="AG285" s="52">
        <v>45859</v>
      </c>
    </row>
    <row r="286" spans="1:33" x14ac:dyDescent="0.2">
      <c r="A286" s="47">
        <v>484</v>
      </c>
      <c r="B286" s="48">
        <v>530</v>
      </c>
      <c r="C286" s="48" t="s">
        <v>779</v>
      </c>
      <c r="D286" s="48" t="s">
        <v>780</v>
      </c>
      <c r="E286" s="47" t="s">
        <v>772</v>
      </c>
      <c r="F286" s="49" t="s">
        <v>1121</v>
      </c>
      <c r="G286" s="48" t="s">
        <v>121</v>
      </c>
      <c r="H286" s="47">
        <v>3.8000000000000001E-7</v>
      </c>
      <c r="I286" s="47" t="s">
        <v>38</v>
      </c>
      <c r="J286" s="47" t="s">
        <v>121</v>
      </c>
      <c r="K286" s="47">
        <v>2.6E-7</v>
      </c>
      <c r="L286" s="47" t="s">
        <v>49</v>
      </c>
      <c r="M286" s="50">
        <f t="shared" si="41"/>
        <v>0.46153846153846162</v>
      </c>
      <c r="N286" s="47" t="str">
        <f t="shared" si="49"/>
        <v>Yes (46%)</v>
      </c>
      <c r="O286" s="47">
        <v>5.6999999999999998E-4</v>
      </c>
      <c r="P286" s="47" t="s">
        <v>38</v>
      </c>
      <c r="Q286" s="47" t="s">
        <v>121</v>
      </c>
      <c r="R286" s="47">
        <v>4.0000000000000002E-4</v>
      </c>
      <c r="S286" s="47" t="s">
        <v>49</v>
      </c>
      <c r="T286" s="50">
        <f t="shared" si="42"/>
        <v>0.42499999999999988</v>
      </c>
      <c r="U286" s="47" t="str">
        <f t="shared" si="40"/>
        <v>Yes (43%)</v>
      </c>
      <c r="V286" s="47" t="s">
        <v>126</v>
      </c>
      <c r="W286" s="47" t="s">
        <v>126</v>
      </c>
      <c r="X286" s="53" t="s">
        <v>126</v>
      </c>
      <c r="Y286" s="47" t="s">
        <v>126</v>
      </c>
      <c r="Z286" s="47" t="s">
        <v>126</v>
      </c>
      <c r="AA286" s="50" t="str">
        <f t="shared" si="43"/>
        <v>--</v>
      </c>
      <c r="AB286" s="47" t="str">
        <f t="shared" si="44"/>
        <v>No TRV</v>
      </c>
      <c r="AC286" s="51" t="str">
        <f t="shared" si="45"/>
        <v>Yes</v>
      </c>
      <c r="AD286" s="47" t="str">
        <f t="shared" si="46"/>
        <v>Change</v>
      </c>
      <c r="AE286" s="47" t="str">
        <f t="shared" si="47"/>
        <v>No New</v>
      </c>
      <c r="AF286" s="47" t="str">
        <f t="shared" si="48"/>
        <v>Yes</v>
      </c>
      <c r="AG286" s="52">
        <v>45859</v>
      </c>
    </row>
    <row r="287" spans="1:33" x14ac:dyDescent="0.2">
      <c r="A287" s="47">
        <v>485</v>
      </c>
      <c r="B287" s="48">
        <v>531</v>
      </c>
      <c r="C287" s="48" t="s">
        <v>781</v>
      </c>
      <c r="D287" s="48" t="s">
        <v>782</v>
      </c>
      <c r="E287" s="47" t="s">
        <v>772</v>
      </c>
      <c r="F287" s="49" t="s">
        <v>1121</v>
      </c>
      <c r="G287" s="48" t="s">
        <v>121</v>
      </c>
      <c r="H287" s="47">
        <v>5.3000000000000001E-7</v>
      </c>
      <c r="I287" s="47" t="s">
        <v>38</v>
      </c>
      <c r="J287" s="47" t="s">
        <v>121</v>
      </c>
      <c r="K287" s="47">
        <v>2.6E-7</v>
      </c>
      <c r="L287" s="47" t="s">
        <v>49</v>
      </c>
      <c r="M287" s="50">
        <f t="shared" si="41"/>
        <v>1.0384615384615385</v>
      </c>
      <c r="N287" s="47" t="str">
        <f t="shared" si="49"/>
        <v>Yes (104%)</v>
      </c>
      <c r="O287" s="47">
        <v>8.0000000000000004E-4</v>
      </c>
      <c r="P287" s="47" t="s">
        <v>38</v>
      </c>
      <c r="Q287" s="47" t="s">
        <v>121</v>
      </c>
      <c r="R287" s="47">
        <v>4.0000000000000002E-4</v>
      </c>
      <c r="S287" s="47" t="s">
        <v>49</v>
      </c>
      <c r="T287" s="50">
        <f t="shared" si="42"/>
        <v>1</v>
      </c>
      <c r="U287" s="47" t="str">
        <f t="shared" si="40"/>
        <v>Yes (100%)</v>
      </c>
      <c r="V287" s="47" t="s">
        <v>126</v>
      </c>
      <c r="W287" s="47" t="s">
        <v>126</v>
      </c>
      <c r="X287" s="53" t="s">
        <v>126</v>
      </c>
      <c r="Y287" s="47" t="s">
        <v>126</v>
      </c>
      <c r="Z287" s="47" t="s">
        <v>126</v>
      </c>
      <c r="AA287" s="50" t="str">
        <f t="shared" si="43"/>
        <v>--</v>
      </c>
      <c r="AB287" s="47" t="str">
        <f t="shared" si="44"/>
        <v>No TRV</v>
      </c>
      <c r="AC287" s="51" t="str">
        <f t="shared" si="45"/>
        <v>Yes</v>
      </c>
      <c r="AD287" s="47" t="str">
        <f t="shared" si="46"/>
        <v>Change</v>
      </c>
      <c r="AE287" s="47" t="str">
        <f t="shared" si="47"/>
        <v>No New</v>
      </c>
      <c r="AF287" s="47" t="str">
        <f t="shared" si="48"/>
        <v>Yes</v>
      </c>
      <c r="AG287" s="52">
        <v>45859</v>
      </c>
    </row>
    <row r="288" spans="1:33" x14ac:dyDescent="0.2">
      <c r="A288" s="47">
        <v>486</v>
      </c>
      <c r="B288" s="48">
        <v>532</v>
      </c>
      <c r="C288" s="48" t="s">
        <v>783</v>
      </c>
      <c r="D288" s="48" t="s">
        <v>784</v>
      </c>
      <c r="E288" s="47" t="s">
        <v>772</v>
      </c>
      <c r="F288" s="49" t="s">
        <v>1121</v>
      </c>
      <c r="G288" s="48" t="s">
        <v>121</v>
      </c>
      <c r="H288" s="47">
        <v>5.3000000000000001E-7</v>
      </c>
      <c r="I288" s="47" t="s">
        <v>38</v>
      </c>
      <c r="J288" s="47" t="s">
        <v>121</v>
      </c>
      <c r="K288" s="47">
        <v>2.6000000000000001E-6</v>
      </c>
      <c r="L288" s="47" t="s">
        <v>49</v>
      </c>
      <c r="M288" s="50">
        <f t="shared" si="41"/>
        <v>-0.79615384615384621</v>
      </c>
      <c r="N288" s="47" t="str">
        <f t="shared" si="49"/>
        <v>Yes (-80%)</v>
      </c>
      <c r="O288" s="47">
        <v>8.0000000000000004E-4</v>
      </c>
      <c r="P288" s="47" t="s">
        <v>38</v>
      </c>
      <c r="Q288" s="47" t="s">
        <v>121</v>
      </c>
      <c r="R288" s="47">
        <v>4.0000000000000001E-3</v>
      </c>
      <c r="S288" s="47" t="s">
        <v>49</v>
      </c>
      <c r="T288" s="50">
        <f t="shared" si="42"/>
        <v>-0.8</v>
      </c>
      <c r="U288" s="47" t="str">
        <f t="shared" si="40"/>
        <v>Yes (-80%)</v>
      </c>
      <c r="V288" s="47" t="s">
        <v>126</v>
      </c>
      <c r="W288" s="47" t="s">
        <v>126</v>
      </c>
      <c r="X288" s="53" t="s">
        <v>126</v>
      </c>
      <c r="Y288" s="47" t="s">
        <v>126</v>
      </c>
      <c r="Z288" s="47" t="s">
        <v>126</v>
      </c>
      <c r="AA288" s="50" t="str">
        <f t="shared" si="43"/>
        <v>--</v>
      </c>
      <c r="AB288" s="47" t="str">
        <f t="shared" si="44"/>
        <v>No TRV</v>
      </c>
      <c r="AC288" s="51" t="str">
        <f t="shared" si="45"/>
        <v>Yes</v>
      </c>
      <c r="AD288" s="47" t="str">
        <f t="shared" si="46"/>
        <v>Change</v>
      </c>
      <c r="AE288" s="47" t="str">
        <f t="shared" si="47"/>
        <v>No New</v>
      </c>
      <c r="AF288" s="47" t="str">
        <f t="shared" si="48"/>
        <v>Yes</v>
      </c>
      <c r="AG288" s="52">
        <v>45859</v>
      </c>
    </row>
    <row r="289" spans="1:33" x14ac:dyDescent="0.2">
      <c r="A289" s="47">
        <v>487</v>
      </c>
      <c r="B289" s="48">
        <v>533</v>
      </c>
      <c r="C289" s="48" t="s">
        <v>785</v>
      </c>
      <c r="D289" s="48" t="s">
        <v>786</v>
      </c>
      <c r="E289" s="47" t="s">
        <v>772</v>
      </c>
      <c r="F289" s="49" t="s">
        <v>1121</v>
      </c>
      <c r="G289" s="48" t="s">
        <v>121</v>
      </c>
      <c r="H289" s="47">
        <v>2.5999999999999998E-5</v>
      </c>
      <c r="I289" s="47" t="s">
        <v>38</v>
      </c>
      <c r="J289" s="47" t="s">
        <v>121</v>
      </c>
      <c r="K289" s="47">
        <v>8.7999999999999998E-5</v>
      </c>
      <c r="L289" s="47" t="s">
        <v>497</v>
      </c>
      <c r="M289" s="50">
        <f t="shared" si="41"/>
        <v>-0.70454545454545459</v>
      </c>
      <c r="N289" s="47" t="str">
        <f t="shared" si="49"/>
        <v>Yes (-70%)</v>
      </c>
      <c r="O289" s="47">
        <v>0.04</v>
      </c>
      <c r="P289" s="47" t="s">
        <v>38</v>
      </c>
      <c r="Q289" s="47" t="s">
        <v>121</v>
      </c>
      <c r="R289" s="47">
        <v>0.13</v>
      </c>
      <c r="S289" s="47" t="s">
        <v>49</v>
      </c>
      <c r="T289" s="50">
        <f t="shared" si="42"/>
        <v>-0.69230769230769229</v>
      </c>
      <c r="U289" s="47" t="str">
        <f t="shared" si="40"/>
        <v>Yes (-69%)</v>
      </c>
      <c r="V289" s="47" t="s">
        <v>126</v>
      </c>
      <c r="W289" s="47" t="s">
        <v>126</v>
      </c>
      <c r="X289" s="53" t="s">
        <v>126</v>
      </c>
      <c r="Y289" s="47" t="s">
        <v>126</v>
      </c>
      <c r="Z289" s="47" t="s">
        <v>126</v>
      </c>
      <c r="AA289" s="50" t="str">
        <f t="shared" si="43"/>
        <v>--</v>
      </c>
      <c r="AB289" s="47" t="str">
        <f t="shared" si="44"/>
        <v>No TRV</v>
      </c>
      <c r="AC289" s="51" t="str">
        <f t="shared" si="45"/>
        <v>Yes</v>
      </c>
      <c r="AD289" s="47" t="str">
        <f t="shared" si="46"/>
        <v>Change</v>
      </c>
      <c r="AE289" s="47" t="str">
        <f t="shared" si="47"/>
        <v>No New</v>
      </c>
      <c r="AF289" s="47" t="str">
        <f t="shared" si="48"/>
        <v>Yes</v>
      </c>
      <c r="AG289" s="52">
        <v>45672</v>
      </c>
    </row>
    <row r="290" spans="1:33" x14ac:dyDescent="0.2">
      <c r="A290" s="47">
        <v>492</v>
      </c>
      <c r="B290" s="48">
        <v>539</v>
      </c>
      <c r="C290" s="48" t="s">
        <v>787</v>
      </c>
      <c r="D290" s="48" t="s">
        <v>788</v>
      </c>
      <c r="E290" s="47" t="s">
        <v>772</v>
      </c>
      <c r="F290" s="49" t="s">
        <v>1121</v>
      </c>
      <c r="G290" s="48" t="s">
        <v>121</v>
      </c>
      <c r="H290" s="47">
        <v>3.8000000000000001E-7</v>
      </c>
      <c r="I290" s="47" t="s">
        <v>38</v>
      </c>
      <c r="J290" s="47" t="s">
        <v>121</v>
      </c>
      <c r="K290" s="47">
        <v>2.6E-7</v>
      </c>
      <c r="L290" s="47" t="s">
        <v>49</v>
      </c>
      <c r="M290" s="50">
        <f t="shared" si="41"/>
        <v>0.46153846153846162</v>
      </c>
      <c r="N290" s="47" t="str">
        <f t="shared" si="49"/>
        <v>Yes (46%)</v>
      </c>
      <c r="O290" s="47">
        <v>5.6999999999999998E-4</v>
      </c>
      <c r="P290" s="47" t="s">
        <v>38</v>
      </c>
      <c r="Q290" s="47" t="s">
        <v>121</v>
      </c>
      <c r="R290" s="47">
        <v>4.0000000000000002E-4</v>
      </c>
      <c r="S290" s="47" t="s">
        <v>49</v>
      </c>
      <c r="T290" s="50">
        <f t="shared" si="42"/>
        <v>0.42499999999999988</v>
      </c>
      <c r="U290" s="47" t="str">
        <f t="shared" si="40"/>
        <v>Yes (43%)</v>
      </c>
      <c r="V290" s="47" t="s">
        <v>126</v>
      </c>
      <c r="W290" s="47" t="s">
        <v>126</v>
      </c>
      <c r="X290" s="53" t="s">
        <v>126</v>
      </c>
      <c r="Y290" s="47" t="s">
        <v>126</v>
      </c>
      <c r="Z290" s="47" t="s">
        <v>126</v>
      </c>
      <c r="AA290" s="50" t="str">
        <f t="shared" si="43"/>
        <v>--</v>
      </c>
      <c r="AB290" s="47" t="str">
        <f t="shared" si="44"/>
        <v>No TRV</v>
      </c>
      <c r="AC290" s="51" t="str">
        <f t="shared" si="45"/>
        <v>Yes</v>
      </c>
      <c r="AD290" s="47" t="str">
        <f t="shared" si="46"/>
        <v>Change</v>
      </c>
      <c r="AE290" s="47" t="str">
        <f t="shared" si="47"/>
        <v>No New</v>
      </c>
      <c r="AF290" s="47" t="str">
        <f t="shared" si="48"/>
        <v>Yes</v>
      </c>
      <c r="AG290" s="52">
        <v>45859</v>
      </c>
    </row>
    <row r="291" spans="1:33" x14ac:dyDescent="0.2">
      <c r="A291" s="47">
        <v>493</v>
      </c>
      <c r="B291" s="48">
        <v>540</v>
      </c>
      <c r="C291" s="48" t="s">
        <v>789</v>
      </c>
      <c r="D291" s="48" t="s">
        <v>790</v>
      </c>
      <c r="E291" s="47" t="s">
        <v>772</v>
      </c>
      <c r="F291" s="49" t="s">
        <v>1121</v>
      </c>
      <c r="G291" s="48" t="s">
        <v>121</v>
      </c>
      <c r="H291" s="47">
        <v>2.6000000000000001E-6</v>
      </c>
      <c r="I291" s="47" t="s">
        <v>38</v>
      </c>
      <c r="J291" s="47" t="s">
        <v>121</v>
      </c>
      <c r="K291" s="47">
        <v>8.8000000000000004E-7</v>
      </c>
      <c r="L291" s="47" t="s">
        <v>497</v>
      </c>
      <c r="M291" s="50">
        <f t="shared" si="41"/>
        <v>1.9545454545454546</v>
      </c>
      <c r="N291" s="47" t="str">
        <f t="shared" si="49"/>
        <v>Yes (195%)</v>
      </c>
      <c r="O291" s="47">
        <v>4.0000000000000001E-3</v>
      </c>
      <c r="P291" s="47" t="s">
        <v>38</v>
      </c>
      <c r="Q291" s="47" t="s">
        <v>121</v>
      </c>
      <c r="R291" s="47">
        <v>1.2999999999999999E-3</v>
      </c>
      <c r="S291" s="47" t="s">
        <v>49</v>
      </c>
      <c r="T291" s="50">
        <f t="shared" si="42"/>
        <v>2.0769230769230771</v>
      </c>
      <c r="U291" s="47" t="str">
        <f t="shared" si="40"/>
        <v>Yes (208%)</v>
      </c>
      <c r="V291" s="47" t="s">
        <v>126</v>
      </c>
      <c r="W291" s="47" t="s">
        <v>126</v>
      </c>
      <c r="X291" s="53" t="s">
        <v>126</v>
      </c>
      <c r="Y291" s="47" t="s">
        <v>126</v>
      </c>
      <c r="Z291" s="47" t="s">
        <v>126</v>
      </c>
      <c r="AA291" s="50" t="str">
        <f t="shared" si="43"/>
        <v>--</v>
      </c>
      <c r="AB291" s="47" t="str">
        <f t="shared" si="44"/>
        <v>No TRV</v>
      </c>
      <c r="AC291" s="51" t="str">
        <f t="shared" si="45"/>
        <v>Yes</v>
      </c>
      <c r="AD291" s="47" t="str">
        <f t="shared" si="46"/>
        <v>Change</v>
      </c>
      <c r="AE291" s="47" t="str">
        <f t="shared" si="47"/>
        <v>No New</v>
      </c>
      <c r="AF291" s="47" t="str">
        <f t="shared" si="48"/>
        <v>Yes</v>
      </c>
      <c r="AG291" s="52">
        <v>45859</v>
      </c>
    </row>
    <row r="292" spans="1:33" x14ac:dyDescent="0.2">
      <c r="A292" s="47">
        <v>494</v>
      </c>
      <c r="B292" s="48">
        <v>541</v>
      </c>
      <c r="C292" s="48" t="s">
        <v>791</v>
      </c>
      <c r="D292" s="48" t="s">
        <v>792</v>
      </c>
      <c r="E292" s="47" t="s">
        <v>772</v>
      </c>
      <c r="F292" s="49" t="s">
        <v>1121</v>
      </c>
      <c r="G292" s="48" t="s">
        <v>121</v>
      </c>
      <c r="H292" s="47">
        <v>2.6E-7</v>
      </c>
      <c r="I292" s="47" t="s">
        <v>38</v>
      </c>
      <c r="J292" s="47" t="s">
        <v>121</v>
      </c>
      <c r="K292" s="47">
        <v>8.7999999999999994E-8</v>
      </c>
      <c r="L292" s="47" t="s">
        <v>497</v>
      </c>
      <c r="M292" s="50">
        <f t="shared" si="41"/>
        <v>1.9545454545454548</v>
      </c>
      <c r="N292" s="47" t="str">
        <f t="shared" si="49"/>
        <v>Yes (195%)</v>
      </c>
      <c r="O292" s="47">
        <v>4.0000000000000002E-4</v>
      </c>
      <c r="P292" s="47" t="s">
        <v>38</v>
      </c>
      <c r="Q292" s="47" t="s">
        <v>121</v>
      </c>
      <c r="R292" s="47">
        <v>1.2999999999999999E-4</v>
      </c>
      <c r="S292" s="47" t="s">
        <v>49</v>
      </c>
      <c r="T292" s="50">
        <f t="shared" si="42"/>
        <v>2.0769230769230775</v>
      </c>
      <c r="U292" s="47" t="str">
        <f t="shared" si="40"/>
        <v>Yes (208%)</v>
      </c>
      <c r="V292" s="47" t="s">
        <v>126</v>
      </c>
      <c r="W292" s="47" t="s">
        <v>126</v>
      </c>
      <c r="X292" s="53" t="s">
        <v>126</v>
      </c>
      <c r="Y292" s="47" t="s">
        <v>126</v>
      </c>
      <c r="Z292" s="47" t="s">
        <v>126</v>
      </c>
      <c r="AA292" s="50" t="str">
        <f t="shared" si="43"/>
        <v>--</v>
      </c>
      <c r="AB292" s="47" t="str">
        <f t="shared" si="44"/>
        <v>No TRV</v>
      </c>
      <c r="AC292" s="51" t="str">
        <f t="shared" si="45"/>
        <v>Yes</v>
      </c>
      <c r="AD292" s="47" t="str">
        <f t="shared" si="46"/>
        <v>Change</v>
      </c>
      <c r="AE292" s="47" t="str">
        <f t="shared" si="47"/>
        <v>No New</v>
      </c>
      <c r="AF292" s="47" t="str">
        <f t="shared" si="48"/>
        <v>Yes</v>
      </c>
      <c r="AG292" s="52">
        <v>45859</v>
      </c>
    </row>
    <row r="293" spans="1:33" x14ac:dyDescent="0.2">
      <c r="A293" s="47">
        <v>495</v>
      </c>
      <c r="B293" s="48">
        <v>542</v>
      </c>
      <c r="C293" s="48" t="s">
        <v>793</v>
      </c>
      <c r="D293" s="48" t="s">
        <v>794</v>
      </c>
      <c r="E293" s="47" t="s">
        <v>772</v>
      </c>
      <c r="F293" s="49" t="s">
        <v>1121</v>
      </c>
      <c r="G293" s="48" t="s">
        <v>121</v>
      </c>
      <c r="H293" s="47">
        <v>8.7999999999999994E-8</v>
      </c>
      <c r="I293" s="47" t="s">
        <v>38</v>
      </c>
      <c r="J293" s="47" t="s">
        <v>121</v>
      </c>
      <c r="K293" s="47">
        <v>2.6E-7</v>
      </c>
      <c r="L293" s="47" t="s">
        <v>49</v>
      </c>
      <c r="M293" s="50">
        <f t="shared" si="41"/>
        <v>-0.66153846153846152</v>
      </c>
      <c r="N293" s="47" t="str">
        <f t="shared" si="49"/>
        <v>Yes (-66%)</v>
      </c>
      <c r="O293" s="47">
        <v>1.2999999999999999E-4</v>
      </c>
      <c r="P293" s="47" t="s">
        <v>38</v>
      </c>
      <c r="Q293" s="47" t="s">
        <v>121</v>
      </c>
      <c r="R293" s="47">
        <v>4.0000000000000002E-4</v>
      </c>
      <c r="S293" s="47" t="s">
        <v>49</v>
      </c>
      <c r="T293" s="50">
        <f t="shared" si="42"/>
        <v>-0.67500000000000016</v>
      </c>
      <c r="U293" s="47" t="str">
        <f t="shared" si="40"/>
        <v>Yes (-68%)</v>
      </c>
      <c r="V293" s="47" t="s">
        <v>126</v>
      </c>
      <c r="W293" s="47" t="s">
        <v>126</v>
      </c>
      <c r="X293" s="53" t="s">
        <v>126</v>
      </c>
      <c r="Y293" s="47" t="s">
        <v>126</v>
      </c>
      <c r="Z293" s="47" t="s">
        <v>126</v>
      </c>
      <c r="AA293" s="50" t="str">
        <f t="shared" si="43"/>
        <v>--</v>
      </c>
      <c r="AB293" s="47" t="str">
        <f t="shared" si="44"/>
        <v>No TRV</v>
      </c>
      <c r="AC293" s="51" t="str">
        <f t="shared" si="45"/>
        <v>Yes</v>
      </c>
      <c r="AD293" s="47" t="str">
        <f t="shared" si="46"/>
        <v>Change</v>
      </c>
      <c r="AE293" s="47" t="str">
        <f t="shared" si="47"/>
        <v>No New</v>
      </c>
      <c r="AF293" s="47" t="str">
        <f t="shared" si="48"/>
        <v>Yes</v>
      </c>
      <c r="AG293" s="52">
        <v>45859</v>
      </c>
    </row>
    <row r="294" spans="1:33" x14ac:dyDescent="0.2">
      <c r="A294" s="47">
        <v>496</v>
      </c>
      <c r="B294" s="48">
        <v>543</v>
      </c>
      <c r="C294" s="48" t="s">
        <v>795</v>
      </c>
      <c r="D294" s="48" t="s">
        <v>796</v>
      </c>
      <c r="E294" s="47" t="s">
        <v>772</v>
      </c>
      <c r="F294" s="49" t="s">
        <v>1121</v>
      </c>
      <c r="G294" s="48" t="s">
        <v>121</v>
      </c>
      <c r="H294" s="47">
        <v>2.8999999999999998E-7</v>
      </c>
      <c r="I294" s="47" t="s">
        <v>38</v>
      </c>
      <c r="J294" s="47" t="s">
        <v>121</v>
      </c>
      <c r="K294" s="47">
        <v>2.6E-7</v>
      </c>
      <c r="L294" s="47" t="s">
        <v>49</v>
      </c>
      <c r="M294" s="50">
        <f t="shared" si="41"/>
        <v>0.11538461538461529</v>
      </c>
      <c r="N294" s="47" t="str">
        <f t="shared" si="49"/>
        <v>Yes (12%)</v>
      </c>
      <c r="O294" s="47">
        <v>4.4000000000000002E-4</v>
      </c>
      <c r="P294" s="47" t="s">
        <v>38</v>
      </c>
      <c r="Q294" s="47" t="s">
        <v>121</v>
      </c>
      <c r="R294" s="47">
        <v>4.0000000000000002E-4</v>
      </c>
      <c r="S294" s="47" t="s">
        <v>49</v>
      </c>
      <c r="T294" s="50">
        <f t="shared" si="42"/>
        <v>9.9999999999999992E-2</v>
      </c>
      <c r="U294" s="47" t="str">
        <f t="shared" si="40"/>
        <v>Yes (10%)</v>
      </c>
      <c r="V294" s="47" t="s">
        <v>126</v>
      </c>
      <c r="W294" s="47" t="s">
        <v>126</v>
      </c>
      <c r="X294" s="53" t="s">
        <v>126</v>
      </c>
      <c r="Y294" s="47" t="s">
        <v>126</v>
      </c>
      <c r="Z294" s="47" t="s">
        <v>126</v>
      </c>
      <c r="AA294" s="50" t="str">
        <f t="shared" si="43"/>
        <v>--</v>
      </c>
      <c r="AB294" s="47" t="str">
        <f t="shared" si="44"/>
        <v>No TRV</v>
      </c>
      <c r="AC294" s="51" t="str">
        <f t="shared" si="45"/>
        <v>Yes</v>
      </c>
      <c r="AD294" s="47" t="str">
        <f t="shared" si="46"/>
        <v>Change</v>
      </c>
      <c r="AE294" s="47" t="str">
        <f t="shared" si="47"/>
        <v>No New</v>
      </c>
      <c r="AF294" s="47" t="str">
        <f t="shared" si="48"/>
        <v>Yes</v>
      </c>
      <c r="AG294" s="52">
        <v>45859</v>
      </c>
    </row>
    <row r="295" spans="1:33" x14ac:dyDescent="0.2">
      <c r="A295" s="47">
        <v>497</v>
      </c>
      <c r="B295" s="48">
        <v>544</v>
      </c>
      <c r="C295" s="48" t="s">
        <v>797</v>
      </c>
      <c r="D295" s="48" t="s">
        <v>798</v>
      </c>
      <c r="E295" s="47" t="s">
        <v>772</v>
      </c>
      <c r="F295" s="49" t="s">
        <v>1121</v>
      </c>
      <c r="G295" s="48" t="s">
        <v>121</v>
      </c>
      <c r="H295" s="47">
        <v>1.3E-7</v>
      </c>
      <c r="I295" s="47" t="s">
        <v>38</v>
      </c>
      <c r="J295" s="47" t="s">
        <v>121</v>
      </c>
      <c r="K295" s="47">
        <v>2.6E-7</v>
      </c>
      <c r="L295" s="47" t="s">
        <v>49</v>
      </c>
      <c r="M295" s="50">
        <f t="shared" si="41"/>
        <v>-0.5</v>
      </c>
      <c r="N295" s="47" t="str">
        <f t="shared" si="49"/>
        <v>Yes (-50%)</v>
      </c>
      <c r="O295" s="47">
        <v>2.0000000000000001E-4</v>
      </c>
      <c r="P295" s="47" t="s">
        <v>38</v>
      </c>
      <c r="Q295" s="47" t="s">
        <v>121</v>
      </c>
      <c r="R295" s="47">
        <v>4.0000000000000002E-4</v>
      </c>
      <c r="S295" s="47" t="s">
        <v>49</v>
      </c>
      <c r="T295" s="50">
        <f t="shared" si="42"/>
        <v>-0.5</v>
      </c>
      <c r="U295" s="47" t="str">
        <f t="shared" si="40"/>
        <v>Yes (-50%)</v>
      </c>
      <c r="V295" s="47" t="s">
        <v>126</v>
      </c>
      <c r="W295" s="47" t="s">
        <v>126</v>
      </c>
      <c r="X295" s="53" t="s">
        <v>126</v>
      </c>
      <c r="Y295" s="47" t="s">
        <v>126</v>
      </c>
      <c r="Z295" s="47" t="s">
        <v>126</v>
      </c>
      <c r="AA295" s="50" t="str">
        <f t="shared" si="43"/>
        <v>--</v>
      </c>
      <c r="AB295" s="47" t="str">
        <f t="shared" si="44"/>
        <v>No TRV</v>
      </c>
      <c r="AC295" s="51" t="str">
        <f t="shared" si="45"/>
        <v>Yes</v>
      </c>
      <c r="AD295" s="47" t="str">
        <f t="shared" si="46"/>
        <v>Change</v>
      </c>
      <c r="AE295" s="47" t="str">
        <f t="shared" si="47"/>
        <v>No New</v>
      </c>
      <c r="AF295" s="47" t="str">
        <f t="shared" si="48"/>
        <v>Yes</v>
      </c>
      <c r="AG295" s="52">
        <v>45859</v>
      </c>
    </row>
    <row r="296" spans="1:33" x14ac:dyDescent="0.2">
      <c r="A296" s="47">
        <v>498</v>
      </c>
      <c r="B296" s="48">
        <v>545</v>
      </c>
      <c r="C296" s="48" t="s">
        <v>799</v>
      </c>
      <c r="D296" s="48" t="s">
        <v>800</v>
      </c>
      <c r="E296" s="47" t="s">
        <v>772</v>
      </c>
      <c r="F296" s="49" t="s">
        <v>1121</v>
      </c>
      <c r="G296" s="48" t="s">
        <v>120</v>
      </c>
      <c r="H296" s="47">
        <v>2.6E-7</v>
      </c>
      <c r="I296" s="47" t="s">
        <v>38</v>
      </c>
      <c r="J296" s="47" t="s">
        <v>121</v>
      </c>
      <c r="K296" s="47">
        <v>2.6E-7</v>
      </c>
      <c r="L296" s="47" t="s">
        <v>49</v>
      </c>
      <c r="M296" s="50">
        <f t="shared" si="41"/>
        <v>0</v>
      </c>
      <c r="N296" s="47" t="str">
        <f t="shared" si="49"/>
        <v>No Change</v>
      </c>
      <c r="O296" s="47">
        <v>4.0000000000000002E-4</v>
      </c>
      <c r="P296" s="47" t="s">
        <v>38</v>
      </c>
      <c r="Q296" s="47" t="s">
        <v>121</v>
      </c>
      <c r="R296" s="47">
        <v>4.0000000000000002E-4</v>
      </c>
      <c r="S296" s="47" t="s">
        <v>49</v>
      </c>
      <c r="T296" s="50">
        <f t="shared" si="42"/>
        <v>0</v>
      </c>
      <c r="U296" s="47" t="str">
        <f t="shared" si="40"/>
        <v>No Change</v>
      </c>
      <c r="V296" s="47" t="s">
        <v>126</v>
      </c>
      <c r="W296" s="47" t="s">
        <v>126</v>
      </c>
      <c r="X296" s="53" t="s">
        <v>126</v>
      </c>
      <c r="Y296" s="47" t="s">
        <v>126</v>
      </c>
      <c r="Z296" s="47" t="s">
        <v>126</v>
      </c>
      <c r="AA296" s="50" t="str">
        <f t="shared" si="43"/>
        <v>--</v>
      </c>
      <c r="AB296" s="47" t="str">
        <f t="shared" si="44"/>
        <v>No TRV</v>
      </c>
      <c r="AC296" s="51" t="str">
        <f t="shared" si="45"/>
        <v>Yes</v>
      </c>
      <c r="AD296" s="47" t="str">
        <f t="shared" si="46"/>
        <v>New or No Change</v>
      </c>
      <c r="AE296" s="47" t="str">
        <f t="shared" si="47"/>
        <v>No New</v>
      </c>
      <c r="AF296" s="47" t="str">
        <f t="shared" si="48"/>
        <v>Yes</v>
      </c>
      <c r="AG296" s="52">
        <v>45859</v>
      </c>
    </row>
    <row r="297" spans="1:33" x14ac:dyDescent="0.2">
      <c r="A297" s="47">
        <v>499</v>
      </c>
      <c r="B297" s="48">
        <v>546</v>
      </c>
      <c r="C297" s="48" t="s">
        <v>801</v>
      </c>
      <c r="D297" s="48" t="s">
        <v>802</v>
      </c>
      <c r="E297" s="47" t="s">
        <v>772</v>
      </c>
      <c r="F297" s="49" t="s">
        <v>1121</v>
      </c>
      <c r="G297" s="48" t="s">
        <v>121</v>
      </c>
      <c r="H297" s="47">
        <v>1.3E-6</v>
      </c>
      <c r="I297" s="47" t="s">
        <v>38</v>
      </c>
      <c r="J297" s="47" t="s">
        <v>121</v>
      </c>
      <c r="K297" s="47">
        <v>2.6000000000000001E-6</v>
      </c>
      <c r="L297" s="47" t="s">
        <v>49</v>
      </c>
      <c r="M297" s="50">
        <f t="shared" si="41"/>
        <v>-0.5</v>
      </c>
      <c r="N297" s="47" t="str">
        <f t="shared" si="49"/>
        <v>Yes (-50%)</v>
      </c>
      <c r="O297" s="47">
        <v>2E-3</v>
      </c>
      <c r="P297" s="47" t="s">
        <v>38</v>
      </c>
      <c r="Q297" s="47" t="s">
        <v>121</v>
      </c>
      <c r="R297" s="47">
        <v>4.0000000000000001E-3</v>
      </c>
      <c r="S297" s="47" t="s">
        <v>49</v>
      </c>
      <c r="T297" s="50">
        <f t="shared" si="42"/>
        <v>-0.5</v>
      </c>
      <c r="U297" s="47" t="str">
        <f t="shared" si="40"/>
        <v>Yes (-50%)</v>
      </c>
      <c r="V297" s="47" t="s">
        <v>126</v>
      </c>
      <c r="W297" s="47" t="s">
        <v>126</v>
      </c>
      <c r="X297" s="53" t="s">
        <v>126</v>
      </c>
      <c r="Y297" s="47" t="s">
        <v>126</v>
      </c>
      <c r="Z297" s="47" t="s">
        <v>126</v>
      </c>
      <c r="AA297" s="50" t="str">
        <f t="shared" si="43"/>
        <v>--</v>
      </c>
      <c r="AB297" s="47" t="str">
        <f t="shared" si="44"/>
        <v>No TRV</v>
      </c>
      <c r="AC297" s="51" t="str">
        <f t="shared" si="45"/>
        <v>Yes</v>
      </c>
      <c r="AD297" s="47" t="str">
        <f t="shared" si="46"/>
        <v>Change</v>
      </c>
      <c r="AE297" s="47" t="str">
        <f t="shared" si="47"/>
        <v>No New</v>
      </c>
      <c r="AF297" s="47" t="str">
        <f t="shared" si="48"/>
        <v>Yes</v>
      </c>
      <c r="AG297" s="52">
        <v>45672</v>
      </c>
    </row>
    <row r="298" spans="1:33" x14ac:dyDescent="0.2">
      <c r="A298" s="47">
        <v>500</v>
      </c>
      <c r="B298" s="48">
        <v>547</v>
      </c>
      <c r="C298" s="48" t="s">
        <v>803</v>
      </c>
      <c r="D298" s="48" t="s">
        <v>804</v>
      </c>
      <c r="E298" s="47" t="s">
        <v>772</v>
      </c>
      <c r="F298" s="49" t="s">
        <v>1121</v>
      </c>
      <c r="G298" s="48" t="s">
        <v>121</v>
      </c>
      <c r="H298" s="47">
        <v>2.6E-7</v>
      </c>
      <c r="I298" s="47" t="s">
        <v>38</v>
      </c>
      <c r="J298" s="47" t="s">
        <v>121</v>
      </c>
      <c r="K298" s="47">
        <v>2.6000000000000001E-6</v>
      </c>
      <c r="L298" s="47" t="s">
        <v>49</v>
      </c>
      <c r="M298" s="50">
        <f t="shared" si="41"/>
        <v>-0.9</v>
      </c>
      <c r="N298" s="47" t="str">
        <f t="shared" si="49"/>
        <v>Yes (-90%)</v>
      </c>
      <c r="O298" s="47">
        <v>4.0000000000000002E-4</v>
      </c>
      <c r="P298" s="47" t="s">
        <v>38</v>
      </c>
      <c r="Q298" s="47" t="s">
        <v>121</v>
      </c>
      <c r="R298" s="47">
        <v>4.0000000000000001E-3</v>
      </c>
      <c r="S298" s="47" t="s">
        <v>49</v>
      </c>
      <c r="T298" s="50">
        <f t="shared" si="42"/>
        <v>-0.89999999999999991</v>
      </c>
      <c r="U298" s="47" t="str">
        <f t="shared" si="40"/>
        <v>Yes (-90%)</v>
      </c>
      <c r="V298" s="47" t="s">
        <v>126</v>
      </c>
      <c r="W298" s="47" t="s">
        <v>126</v>
      </c>
      <c r="X298" s="53" t="s">
        <v>126</v>
      </c>
      <c r="Y298" s="47" t="s">
        <v>126</v>
      </c>
      <c r="Z298" s="47" t="s">
        <v>126</v>
      </c>
      <c r="AA298" s="50" t="str">
        <f t="shared" si="43"/>
        <v>--</v>
      </c>
      <c r="AB298" s="47" t="str">
        <f t="shared" si="44"/>
        <v>No TRV</v>
      </c>
      <c r="AC298" s="51" t="str">
        <f t="shared" si="45"/>
        <v>Yes</v>
      </c>
      <c r="AD298" s="47" t="str">
        <f t="shared" si="46"/>
        <v>Change</v>
      </c>
      <c r="AE298" s="47" t="str">
        <f t="shared" si="47"/>
        <v>No New</v>
      </c>
      <c r="AF298" s="47" t="str">
        <f t="shared" si="48"/>
        <v>Yes</v>
      </c>
      <c r="AG298" s="52">
        <v>45672</v>
      </c>
    </row>
    <row r="299" spans="1:33" x14ac:dyDescent="0.2">
      <c r="A299" s="47">
        <v>501</v>
      </c>
      <c r="B299" s="48">
        <v>548</v>
      </c>
      <c r="C299" s="48" t="s">
        <v>805</v>
      </c>
      <c r="D299" s="48" t="s">
        <v>806</v>
      </c>
      <c r="E299" s="47" t="s">
        <v>772</v>
      </c>
      <c r="F299" s="49" t="s">
        <v>1121</v>
      </c>
      <c r="G299" s="48" t="s">
        <v>121</v>
      </c>
      <c r="H299" s="47">
        <v>1.2999999999999999E-5</v>
      </c>
      <c r="I299" s="47" t="s">
        <v>38</v>
      </c>
      <c r="J299" s="47" t="s">
        <v>121</v>
      </c>
      <c r="K299" s="47">
        <v>8.7999999999999998E-5</v>
      </c>
      <c r="L299" s="47" t="s">
        <v>497</v>
      </c>
      <c r="M299" s="50">
        <f t="shared" si="41"/>
        <v>-0.85227272727272718</v>
      </c>
      <c r="N299" s="47" t="str">
        <f t="shared" si="49"/>
        <v>Yes (-85%)</v>
      </c>
      <c r="O299" s="47">
        <v>0.02</v>
      </c>
      <c r="P299" s="47" t="s">
        <v>38</v>
      </c>
      <c r="Q299" s="47" t="s">
        <v>121</v>
      </c>
      <c r="R299" s="47">
        <v>0.13</v>
      </c>
      <c r="S299" s="47" t="s">
        <v>49</v>
      </c>
      <c r="T299" s="50">
        <f t="shared" si="42"/>
        <v>-0.84615384615384615</v>
      </c>
      <c r="U299" s="47" t="str">
        <f t="shared" ref="U299:U329" si="50">IF(ISERROR(T299),"New TRV",IF(T299=0,"No Change",IF(T299="--","No TRV","Yes ("&amp;ROUND(T299*100,0)&amp;"%)")))</f>
        <v>Yes (-85%)</v>
      </c>
      <c r="V299" s="47" t="s">
        <v>126</v>
      </c>
      <c r="W299" s="47" t="s">
        <v>126</v>
      </c>
      <c r="X299" s="53" t="s">
        <v>126</v>
      </c>
      <c r="Y299" s="47" t="s">
        <v>126</v>
      </c>
      <c r="Z299" s="47" t="s">
        <v>126</v>
      </c>
      <c r="AA299" s="50" t="str">
        <f t="shared" si="43"/>
        <v>--</v>
      </c>
      <c r="AB299" s="47" t="str">
        <f t="shared" si="44"/>
        <v>No TRV</v>
      </c>
      <c r="AC299" s="51" t="str">
        <f t="shared" si="45"/>
        <v>Yes</v>
      </c>
      <c r="AD299" s="47" t="str">
        <f t="shared" si="46"/>
        <v>Change</v>
      </c>
      <c r="AE299" s="47" t="str">
        <f t="shared" si="47"/>
        <v>No New</v>
      </c>
      <c r="AF299" s="47" t="str">
        <f t="shared" si="48"/>
        <v>Yes</v>
      </c>
      <c r="AG299" s="52">
        <v>45859</v>
      </c>
    </row>
    <row r="300" spans="1:33" x14ac:dyDescent="0.2">
      <c r="A300" s="47">
        <v>506</v>
      </c>
      <c r="B300" s="48">
        <v>646</v>
      </c>
      <c r="C300" s="48">
        <v>646</v>
      </c>
      <c r="D300" s="48" t="s">
        <v>771</v>
      </c>
      <c r="E300" s="47" t="s">
        <v>772</v>
      </c>
      <c r="F300" s="49">
        <v>12</v>
      </c>
      <c r="G300" s="48" t="s">
        <v>120</v>
      </c>
      <c r="H300" s="47">
        <v>2.6000000000000001E-8</v>
      </c>
      <c r="I300" s="47" t="s">
        <v>49</v>
      </c>
      <c r="J300" s="47" t="s">
        <v>120</v>
      </c>
      <c r="K300" s="47">
        <v>2.6000000000000001E-8</v>
      </c>
      <c r="L300" s="47" t="s">
        <v>122</v>
      </c>
      <c r="M300" s="50">
        <f t="shared" si="41"/>
        <v>0</v>
      </c>
      <c r="N300" s="47" t="str">
        <f t="shared" si="49"/>
        <v>No Change</v>
      </c>
      <c r="O300" s="47">
        <v>4.0000000000000003E-5</v>
      </c>
      <c r="P300" s="47" t="s">
        <v>49</v>
      </c>
      <c r="Q300" s="47" t="s">
        <v>120</v>
      </c>
      <c r="R300" s="47">
        <v>4.0000000000000003E-5</v>
      </c>
      <c r="S300" s="47" t="s">
        <v>49</v>
      </c>
      <c r="T300" s="50">
        <f t="shared" si="42"/>
        <v>0</v>
      </c>
      <c r="U300" s="47" t="str">
        <f t="shared" si="50"/>
        <v>No Change</v>
      </c>
      <c r="V300" s="47" t="s">
        <v>126</v>
      </c>
      <c r="W300" s="47" t="s">
        <v>126</v>
      </c>
      <c r="X300" s="53" t="s">
        <v>126</v>
      </c>
      <c r="Y300" s="47" t="s">
        <v>126</v>
      </c>
      <c r="Z300" s="47" t="s">
        <v>126</v>
      </c>
      <c r="AA300" s="50" t="str">
        <f t="shared" si="43"/>
        <v>--</v>
      </c>
      <c r="AB300" s="47" t="str">
        <f t="shared" si="44"/>
        <v>No TRV</v>
      </c>
      <c r="AC300" s="51" t="str">
        <f t="shared" si="45"/>
        <v>No</v>
      </c>
      <c r="AD300" s="47" t="str">
        <f t="shared" si="46"/>
        <v>New or No Change</v>
      </c>
      <c r="AE300" s="47" t="str">
        <f t="shared" si="47"/>
        <v>No New</v>
      </c>
      <c r="AF300" s="47" t="str">
        <f t="shared" si="48"/>
        <v>Yes</v>
      </c>
      <c r="AG300" s="52">
        <v>45859</v>
      </c>
    </row>
    <row r="301" spans="1:33" x14ac:dyDescent="0.2">
      <c r="A301" s="47">
        <v>511</v>
      </c>
      <c r="B301" s="48">
        <v>434</v>
      </c>
      <c r="C301" s="48" t="s">
        <v>150</v>
      </c>
      <c r="D301" s="48" t="s">
        <v>151</v>
      </c>
      <c r="E301" s="47"/>
      <c r="F301" s="49"/>
      <c r="G301" s="48" t="s">
        <v>120</v>
      </c>
      <c r="H301" s="47">
        <v>0.11</v>
      </c>
      <c r="I301" s="47" t="s">
        <v>49</v>
      </c>
      <c r="J301" s="47" t="s">
        <v>120</v>
      </c>
      <c r="K301" s="47">
        <v>0.11</v>
      </c>
      <c r="L301" s="47" t="s">
        <v>49</v>
      </c>
      <c r="M301" s="50">
        <f t="shared" si="41"/>
        <v>0</v>
      </c>
      <c r="N301" s="47" t="str">
        <f t="shared" si="49"/>
        <v>No Change</v>
      </c>
      <c r="O301" s="47" t="s">
        <v>126</v>
      </c>
      <c r="P301" s="47" t="s">
        <v>126</v>
      </c>
      <c r="Q301" s="53" t="s">
        <v>126</v>
      </c>
      <c r="R301" s="47" t="s">
        <v>126</v>
      </c>
      <c r="S301" s="47" t="s">
        <v>126</v>
      </c>
      <c r="T301" s="50" t="str">
        <f t="shared" si="42"/>
        <v>--</v>
      </c>
      <c r="U301" s="47" t="str">
        <f t="shared" si="50"/>
        <v>No TRV</v>
      </c>
      <c r="V301" s="47" t="s">
        <v>126</v>
      </c>
      <c r="W301" s="47" t="s">
        <v>126</v>
      </c>
      <c r="X301" s="53" t="s">
        <v>126</v>
      </c>
      <c r="Y301" s="47" t="s">
        <v>126</v>
      </c>
      <c r="Z301" s="47" t="s">
        <v>126</v>
      </c>
      <c r="AA301" s="50" t="str">
        <f t="shared" si="43"/>
        <v>--</v>
      </c>
      <c r="AB301" s="47" t="str">
        <f t="shared" si="44"/>
        <v>No TRV</v>
      </c>
      <c r="AC301" s="51" t="str">
        <f t="shared" si="45"/>
        <v>No</v>
      </c>
      <c r="AD301" s="47" t="str">
        <f t="shared" si="46"/>
        <v>New or No Change</v>
      </c>
      <c r="AE301" s="47" t="str">
        <f t="shared" si="47"/>
        <v>No New</v>
      </c>
      <c r="AF301" s="47" t="str">
        <f t="shared" si="48"/>
        <v>Yes</v>
      </c>
      <c r="AG301" s="52">
        <v>45859</v>
      </c>
    </row>
    <row r="302" spans="1:33" x14ac:dyDescent="0.2">
      <c r="A302" s="47">
        <v>513</v>
      </c>
      <c r="B302" s="48">
        <v>635</v>
      </c>
      <c r="C302" s="48" t="s">
        <v>602</v>
      </c>
      <c r="D302" s="48" t="s">
        <v>603</v>
      </c>
      <c r="E302" s="47" t="s">
        <v>314</v>
      </c>
      <c r="F302" s="49" t="s">
        <v>1214</v>
      </c>
      <c r="G302" s="48" t="s">
        <v>120</v>
      </c>
      <c r="H302" s="47">
        <v>4.1999999999999997E-3</v>
      </c>
      <c r="I302" s="47" t="s">
        <v>38</v>
      </c>
      <c r="J302" s="47" t="s">
        <v>120</v>
      </c>
      <c r="K302" s="47">
        <v>4.1999999999999997E-3</v>
      </c>
      <c r="L302" s="47" t="s">
        <v>497</v>
      </c>
      <c r="M302" s="50">
        <f t="shared" si="41"/>
        <v>0</v>
      </c>
      <c r="N302" s="47" t="str">
        <f t="shared" si="49"/>
        <v>No Change</v>
      </c>
      <c r="O302" s="47" t="s">
        <v>126</v>
      </c>
      <c r="P302" s="47" t="s">
        <v>126</v>
      </c>
      <c r="Q302" s="53" t="s">
        <v>126</v>
      </c>
      <c r="R302" s="47" t="s">
        <v>126</v>
      </c>
      <c r="S302" s="47" t="s">
        <v>126</v>
      </c>
      <c r="T302" s="50" t="str">
        <f t="shared" si="42"/>
        <v>--</v>
      </c>
      <c r="U302" s="47" t="str">
        <f t="shared" si="50"/>
        <v>No TRV</v>
      </c>
      <c r="V302" s="47" t="s">
        <v>126</v>
      </c>
      <c r="W302" s="47" t="s">
        <v>126</v>
      </c>
      <c r="X302" s="53" t="s">
        <v>126</v>
      </c>
      <c r="Y302" s="47" t="s">
        <v>126</v>
      </c>
      <c r="Z302" s="47" t="s">
        <v>126</v>
      </c>
      <c r="AA302" s="50" t="str">
        <f t="shared" si="43"/>
        <v>--</v>
      </c>
      <c r="AB302" s="47" t="str">
        <f t="shared" si="44"/>
        <v>No TRV</v>
      </c>
      <c r="AC302" s="51" t="str">
        <f t="shared" si="45"/>
        <v>Yes</v>
      </c>
      <c r="AD302" s="47" t="str">
        <f t="shared" si="46"/>
        <v>New or No Change</v>
      </c>
      <c r="AE302" s="47" t="str">
        <f t="shared" si="47"/>
        <v>No New</v>
      </c>
      <c r="AF302" s="47" t="str">
        <f t="shared" si="48"/>
        <v>Yes</v>
      </c>
      <c r="AG302" s="52">
        <v>45859</v>
      </c>
    </row>
    <row r="303" spans="1:33" x14ac:dyDescent="0.2">
      <c r="A303" s="47">
        <v>514</v>
      </c>
      <c r="B303" s="48">
        <v>405</v>
      </c>
      <c r="C303" s="48" t="s">
        <v>604</v>
      </c>
      <c r="D303" s="48" t="s">
        <v>605</v>
      </c>
      <c r="E303" s="47" t="s">
        <v>314</v>
      </c>
      <c r="F303" s="49" t="s">
        <v>1214</v>
      </c>
      <c r="G303" s="48" t="s">
        <v>120</v>
      </c>
      <c r="H303" s="47">
        <v>8.3000000000000001E-3</v>
      </c>
      <c r="I303" s="47" t="s">
        <v>38</v>
      </c>
      <c r="J303" s="47" t="s">
        <v>121</v>
      </c>
      <c r="K303" s="47">
        <v>8.3000000000000001E-3</v>
      </c>
      <c r="L303" s="47" t="s">
        <v>497</v>
      </c>
      <c r="M303" s="50">
        <f t="shared" si="41"/>
        <v>0</v>
      </c>
      <c r="N303" s="47" t="str">
        <f t="shared" si="49"/>
        <v>No Change</v>
      </c>
      <c r="O303" s="47" t="s">
        <v>126</v>
      </c>
      <c r="P303" s="47" t="s">
        <v>126</v>
      </c>
      <c r="Q303" s="53" t="s">
        <v>126</v>
      </c>
      <c r="R303" s="47" t="s">
        <v>126</v>
      </c>
      <c r="S303" s="47" t="s">
        <v>126</v>
      </c>
      <c r="T303" s="50" t="str">
        <f t="shared" si="42"/>
        <v>--</v>
      </c>
      <c r="U303" s="47" t="str">
        <f t="shared" si="50"/>
        <v>No TRV</v>
      </c>
      <c r="V303" s="47" t="s">
        <v>126</v>
      </c>
      <c r="W303" s="47" t="s">
        <v>126</v>
      </c>
      <c r="X303" s="53" t="s">
        <v>126</v>
      </c>
      <c r="Y303" s="47" t="s">
        <v>126</v>
      </c>
      <c r="Z303" s="47" t="s">
        <v>126</v>
      </c>
      <c r="AA303" s="50" t="str">
        <f t="shared" si="43"/>
        <v>--</v>
      </c>
      <c r="AB303" s="47" t="str">
        <f t="shared" si="44"/>
        <v>No TRV</v>
      </c>
      <c r="AC303" s="51" t="str">
        <f t="shared" si="45"/>
        <v>Yes</v>
      </c>
      <c r="AD303" s="47" t="str">
        <f t="shared" si="46"/>
        <v>New or No Change</v>
      </c>
      <c r="AE303" s="47" t="str">
        <f t="shared" si="47"/>
        <v>No New</v>
      </c>
      <c r="AF303" s="47" t="str">
        <f t="shared" si="48"/>
        <v>Yes</v>
      </c>
      <c r="AG303" s="52">
        <v>45859</v>
      </c>
    </row>
    <row r="304" spans="1:33" x14ac:dyDescent="0.2">
      <c r="A304" s="47">
        <v>515</v>
      </c>
      <c r="B304" s="48">
        <v>406</v>
      </c>
      <c r="C304" s="48" t="s">
        <v>610</v>
      </c>
      <c r="D304" s="48" t="s">
        <v>611</v>
      </c>
      <c r="E304" s="47" t="s">
        <v>314</v>
      </c>
      <c r="F304" s="49" t="s">
        <v>1212</v>
      </c>
      <c r="G304" s="48" t="s">
        <v>120</v>
      </c>
      <c r="H304" s="47">
        <v>1.6999999999999999E-3</v>
      </c>
      <c r="I304" s="47" t="s">
        <v>45</v>
      </c>
      <c r="J304" s="47" t="s">
        <v>121</v>
      </c>
      <c r="K304" s="47">
        <v>1.6999999999999999E-3</v>
      </c>
      <c r="L304" s="47" t="s">
        <v>122</v>
      </c>
      <c r="M304" s="50">
        <f t="shared" si="41"/>
        <v>0</v>
      </c>
      <c r="N304" s="47" t="str">
        <f t="shared" si="49"/>
        <v>No Change</v>
      </c>
      <c r="O304" s="47">
        <v>2E-3</v>
      </c>
      <c r="P304" s="47" t="s">
        <v>45</v>
      </c>
      <c r="Q304" s="47" t="s">
        <v>120</v>
      </c>
      <c r="R304" s="47">
        <v>2E-3</v>
      </c>
      <c r="S304" s="47" t="s">
        <v>45</v>
      </c>
      <c r="T304" s="50">
        <f t="shared" si="42"/>
        <v>0</v>
      </c>
      <c r="U304" s="47" t="str">
        <f t="shared" si="50"/>
        <v>No Change</v>
      </c>
      <c r="V304" s="47">
        <v>2E-3</v>
      </c>
      <c r="W304" s="47" t="s">
        <v>38</v>
      </c>
      <c r="X304" s="47" t="s">
        <v>120</v>
      </c>
      <c r="Y304" s="47">
        <v>2E-3</v>
      </c>
      <c r="Z304" s="47" t="s">
        <v>45</v>
      </c>
      <c r="AA304" s="50">
        <f t="shared" si="43"/>
        <v>0</v>
      </c>
      <c r="AB304" s="47" t="str">
        <f t="shared" si="44"/>
        <v>No Change</v>
      </c>
      <c r="AC304" s="51" t="str">
        <f t="shared" si="45"/>
        <v>Yes</v>
      </c>
      <c r="AD304" s="47" t="str">
        <f t="shared" si="46"/>
        <v>New or No Change</v>
      </c>
      <c r="AE304" s="47" t="str">
        <f t="shared" si="47"/>
        <v>No New</v>
      </c>
      <c r="AF304" s="47" t="str">
        <f t="shared" si="48"/>
        <v>Yes</v>
      </c>
      <c r="AG304" s="52">
        <v>45859</v>
      </c>
    </row>
    <row r="305" spans="1:33" x14ac:dyDescent="0.2">
      <c r="A305" s="47">
        <v>516</v>
      </c>
      <c r="B305" s="48">
        <v>407</v>
      </c>
      <c r="C305" s="48" t="s">
        <v>628</v>
      </c>
      <c r="D305" s="48" t="s">
        <v>629</v>
      </c>
      <c r="E305" s="47" t="s">
        <v>314</v>
      </c>
      <c r="F305" s="49" t="s">
        <v>1214</v>
      </c>
      <c r="G305" s="48" t="s">
        <v>120</v>
      </c>
      <c r="H305" s="47">
        <v>2.0999999999999999E-3</v>
      </c>
      <c r="I305" s="47" t="s">
        <v>38</v>
      </c>
      <c r="J305" s="47" t="s">
        <v>121</v>
      </c>
      <c r="K305" s="47">
        <v>2.0999999999999999E-3</v>
      </c>
      <c r="L305" s="47" t="s">
        <v>497</v>
      </c>
      <c r="M305" s="50">
        <f t="shared" si="41"/>
        <v>0</v>
      </c>
      <c r="N305" s="47" t="str">
        <f t="shared" si="49"/>
        <v>No Change</v>
      </c>
      <c r="O305" s="47" t="s">
        <v>126</v>
      </c>
      <c r="P305" s="47" t="s">
        <v>126</v>
      </c>
      <c r="Q305" s="53" t="s">
        <v>126</v>
      </c>
      <c r="R305" s="47" t="s">
        <v>126</v>
      </c>
      <c r="S305" s="47" t="s">
        <v>126</v>
      </c>
      <c r="T305" s="50" t="str">
        <f t="shared" si="42"/>
        <v>--</v>
      </c>
      <c r="U305" s="47" t="str">
        <f t="shared" si="50"/>
        <v>No TRV</v>
      </c>
      <c r="V305" s="47" t="s">
        <v>126</v>
      </c>
      <c r="W305" s="47" t="s">
        <v>126</v>
      </c>
      <c r="X305" s="53" t="s">
        <v>126</v>
      </c>
      <c r="Y305" s="47" t="s">
        <v>126</v>
      </c>
      <c r="Z305" s="47" t="s">
        <v>126</v>
      </c>
      <c r="AA305" s="50" t="str">
        <f t="shared" si="43"/>
        <v>--</v>
      </c>
      <c r="AB305" s="47" t="str">
        <f t="shared" si="44"/>
        <v>No TRV</v>
      </c>
      <c r="AC305" s="51" t="str">
        <f t="shared" si="45"/>
        <v>Yes</v>
      </c>
      <c r="AD305" s="47" t="str">
        <f t="shared" si="46"/>
        <v>New or No Change</v>
      </c>
      <c r="AE305" s="47" t="str">
        <f t="shared" si="47"/>
        <v>No New</v>
      </c>
      <c r="AF305" s="47" t="str">
        <f t="shared" si="48"/>
        <v>Yes</v>
      </c>
      <c r="AG305" s="52">
        <v>45859</v>
      </c>
    </row>
    <row r="306" spans="1:33" x14ac:dyDescent="0.2">
      <c r="A306" s="47">
        <v>517</v>
      </c>
      <c r="B306" s="48">
        <v>408</v>
      </c>
      <c r="C306" s="48" t="s">
        <v>630</v>
      </c>
      <c r="D306" s="48" t="s">
        <v>631</v>
      </c>
      <c r="E306" s="47" t="s">
        <v>314</v>
      </c>
      <c r="F306" s="49" t="s">
        <v>1214</v>
      </c>
      <c r="G306" s="48" t="s">
        <v>120</v>
      </c>
      <c r="H306" s="47">
        <v>8.2999999999999998E-5</v>
      </c>
      <c r="I306" s="47" t="s">
        <v>38</v>
      </c>
      <c r="J306" s="47" t="s">
        <v>120</v>
      </c>
      <c r="K306" s="47">
        <v>8.2999999999999998E-5</v>
      </c>
      <c r="L306" s="47" t="s">
        <v>497</v>
      </c>
      <c r="M306" s="50">
        <f t="shared" si="41"/>
        <v>0</v>
      </c>
      <c r="N306" s="47" t="str">
        <f t="shared" si="49"/>
        <v>No Change</v>
      </c>
      <c r="O306" s="47" t="s">
        <v>126</v>
      </c>
      <c r="P306" s="47" t="s">
        <v>126</v>
      </c>
      <c r="Q306" s="53" t="s">
        <v>126</v>
      </c>
      <c r="R306" s="47" t="s">
        <v>126</v>
      </c>
      <c r="S306" s="47" t="s">
        <v>126</v>
      </c>
      <c r="T306" s="50" t="str">
        <f t="shared" si="42"/>
        <v>--</v>
      </c>
      <c r="U306" s="47" t="str">
        <f t="shared" si="50"/>
        <v>No TRV</v>
      </c>
      <c r="V306" s="47" t="s">
        <v>126</v>
      </c>
      <c r="W306" s="47" t="s">
        <v>126</v>
      </c>
      <c r="X306" s="53" t="s">
        <v>126</v>
      </c>
      <c r="Y306" s="47" t="s">
        <v>126</v>
      </c>
      <c r="Z306" s="47" t="s">
        <v>126</v>
      </c>
      <c r="AA306" s="50" t="str">
        <f t="shared" si="43"/>
        <v>--</v>
      </c>
      <c r="AB306" s="47" t="str">
        <f t="shared" si="44"/>
        <v>No TRV</v>
      </c>
      <c r="AC306" s="51" t="str">
        <f t="shared" si="45"/>
        <v>Yes</v>
      </c>
      <c r="AD306" s="47" t="str">
        <f t="shared" si="46"/>
        <v>New or No Change</v>
      </c>
      <c r="AE306" s="47" t="str">
        <f t="shared" si="47"/>
        <v>No New</v>
      </c>
      <c r="AF306" s="47" t="str">
        <f t="shared" si="48"/>
        <v>Yes</v>
      </c>
      <c r="AG306" s="52">
        <v>45859</v>
      </c>
    </row>
    <row r="307" spans="1:33" x14ac:dyDescent="0.2">
      <c r="A307" s="47">
        <v>518</v>
      </c>
      <c r="B307" s="47">
        <v>409</v>
      </c>
      <c r="C307" s="47" t="s">
        <v>634</v>
      </c>
      <c r="D307" s="47" t="s">
        <v>635</v>
      </c>
      <c r="E307" s="47" t="s">
        <v>314</v>
      </c>
      <c r="F307" s="49" t="s">
        <v>1215</v>
      </c>
      <c r="G307" s="47" t="s">
        <v>120</v>
      </c>
      <c r="H307" s="47" t="s">
        <v>126</v>
      </c>
      <c r="I307" s="47" t="s">
        <v>126</v>
      </c>
      <c r="J307" s="53" t="s">
        <v>126</v>
      </c>
      <c r="K307" s="47" t="s">
        <v>126</v>
      </c>
      <c r="L307" s="47" t="s">
        <v>126</v>
      </c>
      <c r="M307" s="50" t="str">
        <f t="shared" si="41"/>
        <v>--</v>
      </c>
      <c r="N307" s="47" t="str">
        <f t="shared" si="49"/>
        <v>No TRV</v>
      </c>
      <c r="O307" s="47">
        <v>2E-3</v>
      </c>
      <c r="P307" s="47" t="s">
        <v>47</v>
      </c>
      <c r="Q307" s="47" t="s">
        <v>120</v>
      </c>
      <c r="R307" s="47" t="s">
        <v>126</v>
      </c>
      <c r="S307" s="47" t="s">
        <v>126</v>
      </c>
      <c r="T307" s="50" t="e">
        <f t="shared" si="42"/>
        <v>#VALUE!</v>
      </c>
      <c r="U307" s="47" t="str">
        <f t="shared" si="50"/>
        <v>New TRV</v>
      </c>
      <c r="V307" s="47" t="s">
        <v>126</v>
      </c>
      <c r="W307" s="47" t="s">
        <v>126</v>
      </c>
      <c r="X307" s="53" t="s">
        <v>126</v>
      </c>
      <c r="Y307" s="47" t="s">
        <v>126</v>
      </c>
      <c r="Z307" s="47" t="s">
        <v>126</v>
      </c>
      <c r="AA307" s="50" t="str">
        <f t="shared" si="43"/>
        <v>--</v>
      </c>
      <c r="AB307" s="47" t="str">
        <f t="shared" si="44"/>
        <v>No TRV</v>
      </c>
      <c r="AC307" s="51" t="str">
        <f t="shared" si="45"/>
        <v>No</v>
      </c>
      <c r="AD307" s="47" t="str">
        <f t="shared" si="46"/>
        <v>New or No Change</v>
      </c>
      <c r="AE307" s="47" t="str">
        <f t="shared" si="47"/>
        <v>A new</v>
      </c>
      <c r="AF307" s="47" t="str">
        <f t="shared" si="48"/>
        <v>No</v>
      </c>
      <c r="AG307" s="52">
        <v>45859</v>
      </c>
    </row>
    <row r="308" spans="1:33" x14ac:dyDescent="0.2">
      <c r="A308" s="47">
        <v>519</v>
      </c>
      <c r="B308" s="48">
        <v>410</v>
      </c>
      <c r="C308" s="48" t="s">
        <v>632</v>
      </c>
      <c r="D308" s="48" t="s">
        <v>633</v>
      </c>
      <c r="E308" s="47" t="s">
        <v>314</v>
      </c>
      <c r="F308" s="49" t="s">
        <v>1214</v>
      </c>
      <c r="G308" s="48" t="s">
        <v>120</v>
      </c>
      <c r="H308" s="47">
        <v>0.19</v>
      </c>
      <c r="I308" s="47" t="s">
        <v>38</v>
      </c>
      <c r="J308" s="47" t="s">
        <v>120</v>
      </c>
      <c r="K308" s="47">
        <v>0.19</v>
      </c>
      <c r="L308" s="47" t="s">
        <v>497</v>
      </c>
      <c r="M308" s="50">
        <f t="shared" si="41"/>
        <v>0</v>
      </c>
      <c r="N308" s="47" t="str">
        <f t="shared" si="49"/>
        <v>No Change</v>
      </c>
      <c r="O308" s="47" t="s">
        <v>126</v>
      </c>
      <c r="P308" s="47" t="s">
        <v>126</v>
      </c>
      <c r="Q308" s="53" t="s">
        <v>126</v>
      </c>
      <c r="R308" s="47" t="s">
        <v>126</v>
      </c>
      <c r="S308" s="47" t="s">
        <v>126</v>
      </c>
      <c r="T308" s="50" t="str">
        <f t="shared" si="42"/>
        <v>--</v>
      </c>
      <c r="U308" s="47" t="str">
        <f t="shared" si="50"/>
        <v>No TRV</v>
      </c>
      <c r="V308" s="47" t="s">
        <v>126</v>
      </c>
      <c r="W308" s="47" t="s">
        <v>126</v>
      </c>
      <c r="X308" s="53" t="s">
        <v>126</v>
      </c>
      <c r="Y308" s="47" t="s">
        <v>126</v>
      </c>
      <c r="Z308" s="47" t="s">
        <v>126</v>
      </c>
      <c r="AA308" s="50" t="str">
        <f t="shared" si="43"/>
        <v>--</v>
      </c>
      <c r="AB308" s="47" t="str">
        <f t="shared" si="44"/>
        <v>No TRV</v>
      </c>
      <c r="AC308" s="51" t="str">
        <f t="shared" si="45"/>
        <v>Yes</v>
      </c>
      <c r="AD308" s="47" t="str">
        <f t="shared" si="46"/>
        <v>New or No Change</v>
      </c>
      <c r="AE308" s="47" t="str">
        <f t="shared" si="47"/>
        <v>No New</v>
      </c>
      <c r="AF308" s="47" t="str">
        <f t="shared" si="48"/>
        <v>Yes</v>
      </c>
      <c r="AG308" s="52">
        <v>45859</v>
      </c>
    </row>
    <row r="309" spans="1:33" x14ac:dyDescent="0.2">
      <c r="A309" s="47">
        <v>520</v>
      </c>
      <c r="B309" s="48">
        <v>411</v>
      </c>
      <c r="C309" s="48" t="s">
        <v>606</v>
      </c>
      <c r="D309" s="48" t="s">
        <v>607</v>
      </c>
      <c r="E309" s="47" t="s">
        <v>314</v>
      </c>
      <c r="F309" s="49" t="s">
        <v>1214</v>
      </c>
      <c r="G309" s="48" t="s">
        <v>120</v>
      </c>
      <c r="H309" s="47">
        <v>5.5999999999999999E-3</v>
      </c>
      <c r="I309" s="47" t="s">
        <v>38</v>
      </c>
      <c r="J309" s="47" t="s">
        <v>121</v>
      </c>
      <c r="K309" s="47">
        <v>5.5999999999999999E-3</v>
      </c>
      <c r="L309" s="47" t="s">
        <v>497</v>
      </c>
      <c r="M309" s="50">
        <f t="shared" si="41"/>
        <v>0</v>
      </c>
      <c r="N309" s="47" t="str">
        <f t="shared" si="49"/>
        <v>No Change</v>
      </c>
      <c r="O309" s="47" t="s">
        <v>126</v>
      </c>
      <c r="P309" s="47" t="s">
        <v>126</v>
      </c>
      <c r="Q309" s="53" t="s">
        <v>126</v>
      </c>
      <c r="R309" s="47" t="s">
        <v>126</v>
      </c>
      <c r="S309" s="47" t="s">
        <v>126</v>
      </c>
      <c r="T309" s="50" t="str">
        <f t="shared" si="42"/>
        <v>--</v>
      </c>
      <c r="U309" s="47" t="str">
        <f t="shared" si="50"/>
        <v>No TRV</v>
      </c>
      <c r="V309" s="47" t="s">
        <v>126</v>
      </c>
      <c r="W309" s="47" t="s">
        <v>126</v>
      </c>
      <c r="X309" s="53" t="s">
        <v>126</v>
      </c>
      <c r="Y309" s="47" t="s">
        <v>126</v>
      </c>
      <c r="Z309" s="47" t="s">
        <v>126</v>
      </c>
      <c r="AA309" s="50" t="str">
        <f t="shared" si="43"/>
        <v>--</v>
      </c>
      <c r="AB309" s="47" t="str">
        <f t="shared" si="44"/>
        <v>No TRV</v>
      </c>
      <c r="AC309" s="51" t="str">
        <f t="shared" si="45"/>
        <v>Yes</v>
      </c>
      <c r="AD309" s="47" t="str">
        <f t="shared" si="46"/>
        <v>New or No Change</v>
      </c>
      <c r="AE309" s="47" t="str">
        <f t="shared" si="47"/>
        <v>No New</v>
      </c>
      <c r="AF309" s="47" t="str">
        <f t="shared" si="48"/>
        <v>Yes</v>
      </c>
      <c r="AG309" s="52">
        <v>45859</v>
      </c>
    </row>
    <row r="310" spans="1:33" x14ac:dyDescent="0.2">
      <c r="A310" s="47">
        <v>521</v>
      </c>
      <c r="B310" s="48">
        <v>412</v>
      </c>
      <c r="C310" s="48" t="s">
        <v>608</v>
      </c>
      <c r="D310" s="48" t="s">
        <v>609</v>
      </c>
      <c r="E310" s="47" t="s">
        <v>314</v>
      </c>
      <c r="F310" s="49" t="s">
        <v>1214</v>
      </c>
      <c r="G310" s="48" t="s">
        <v>120</v>
      </c>
      <c r="H310" s="47">
        <v>5.6000000000000001E-2</v>
      </c>
      <c r="I310" s="47" t="s">
        <v>38</v>
      </c>
      <c r="J310" s="47" t="s">
        <v>121</v>
      </c>
      <c r="K310" s="47">
        <v>5.6000000000000001E-2</v>
      </c>
      <c r="L310" s="47" t="s">
        <v>497</v>
      </c>
      <c r="M310" s="50">
        <f t="shared" si="41"/>
        <v>0</v>
      </c>
      <c r="N310" s="47" t="str">
        <f t="shared" si="49"/>
        <v>No Change</v>
      </c>
      <c r="O310" s="47" t="s">
        <v>126</v>
      </c>
      <c r="P310" s="47" t="s">
        <v>126</v>
      </c>
      <c r="Q310" s="53" t="s">
        <v>126</v>
      </c>
      <c r="R310" s="47" t="s">
        <v>126</v>
      </c>
      <c r="S310" s="47" t="s">
        <v>126</v>
      </c>
      <c r="T310" s="50" t="str">
        <f t="shared" si="42"/>
        <v>--</v>
      </c>
      <c r="U310" s="47" t="str">
        <f t="shared" si="50"/>
        <v>No TRV</v>
      </c>
      <c r="V310" s="47" t="s">
        <v>126</v>
      </c>
      <c r="W310" s="47" t="s">
        <v>126</v>
      </c>
      <c r="X310" s="53" t="s">
        <v>126</v>
      </c>
      <c r="Y310" s="47" t="s">
        <v>126</v>
      </c>
      <c r="Z310" s="47" t="s">
        <v>126</v>
      </c>
      <c r="AA310" s="50" t="str">
        <f t="shared" si="43"/>
        <v>--</v>
      </c>
      <c r="AB310" s="47" t="str">
        <f t="shared" si="44"/>
        <v>No TRV</v>
      </c>
      <c r="AC310" s="51" t="str">
        <f t="shared" si="45"/>
        <v>Yes</v>
      </c>
      <c r="AD310" s="47" t="str">
        <f t="shared" si="46"/>
        <v>New or No Change</v>
      </c>
      <c r="AE310" s="47" t="str">
        <f t="shared" si="47"/>
        <v>No New</v>
      </c>
      <c r="AF310" s="47" t="str">
        <f t="shared" si="48"/>
        <v>Yes</v>
      </c>
      <c r="AG310" s="52">
        <v>45859</v>
      </c>
    </row>
    <row r="311" spans="1:33" x14ac:dyDescent="0.2">
      <c r="A311" s="47">
        <v>524</v>
      </c>
      <c r="B311" s="48">
        <v>414</v>
      </c>
      <c r="C311" s="48" t="s">
        <v>612</v>
      </c>
      <c r="D311" s="48" t="s">
        <v>613</v>
      </c>
      <c r="E311" s="47" t="s">
        <v>314</v>
      </c>
      <c r="F311" s="49" t="s">
        <v>1214</v>
      </c>
      <c r="G311" s="48" t="s">
        <v>120</v>
      </c>
      <c r="H311" s="47">
        <v>1.7000000000000001E-2</v>
      </c>
      <c r="I311" s="47" t="s">
        <v>38</v>
      </c>
      <c r="J311" s="47" t="s">
        <v>121</v>
      </c>
      <c r="K311" s="47">
        <v>1.7000000000000001E-2</v>
      </c>
      <c r="L311" s="47" t="s">
        <v>497</v>
      </c>
      <c r="M311" s="50">
        <f t="shared" si="41"/>
        <v>0</v>
      </c>
      <c r="N311" s="47" t="str">
        <f t="shared" si="49"/>
        <v>No Change</v>
      </c>
      <c r="O311" s="47" t="s">
        <v>126</v>
      </c>
      <c r="P311" s="47" t="s">
        <v>126</v>
      </c>
      <c r="Q311" s="53" t="s">
        <v>126</v>
      </c>
      <c r="R311" s="47" t="s">
        <v>126</v>
      </c>
      <c r="S311" s="47" t="s">
        <v>126</v>
      </c>
      <c r="T311" s="50" t="str">
        <f t="shared" si="42"/>
        <v>--</v>
      </c>
      <c r="U311" s="47" t="str">
        <f t="shared" si="50"/>
        <v>No TRV</v>
      </c>
      <c r="V311" s="47" t="s">
        <v>126</v>
      </c>
      <c r="W311" s="47" t="s">
        <v>126</v>
      </c>
      <c r="X311" s="53" t="s">
        <v>126</v>
      </c>
      <c r="Y311" s="47" t="s">
        <v>126</v>
      </c>
      <c r="Z311" s="47" t="s">
        <v>126</v>
      </c>
      <c r="AA311" s="50" t="str">
        <f t="shared" si="43"/>
        <v>--</v>
      </c>
      <c r="AB311" s="47" t="str">
        <f t="shared" si="44"/>
        <v>No TRV</v>
      </c>
      <c r="AC311" s="51" t="str">
        <f t="shared" si="45"/>
        <v>Yes</v>
      </c>
      <c r="AD311" s="47" t="str">
        <f t="shared" si="46"/>
        <v>New or No Change</v>
      </c>
      <c r="AE311" s="47" t="str">
        <f t="shared" si="47"/>
        <v>No New</v>
      </c>
      <c r="AF311" s="47" t="str">
        <f t="shared" si="48"/>
        <v>Yes</v>
      </c>
      <c r="AG311" s="52">
        <v>45672</v>
      </c>
    </row>
    <row r="312" spans="1:33" x14ac:dyDescent="0.2">
      <c r="A312" s="47">
        <v>525</v>
      </c>
      <c r="B312" s="48">
        <v>415</v>
      </c>
      <c r="C312" s="48" t="s">
        <v>614</v>
      </c>
      <c r="D312" s="48" t="s">
        <v>615</v>
      </c>
      <c r="E312" s="47" t="s">
        <v>314</v>
      </c>
      <c r="F312" s="49" t="s">
        <v>1214</v>
      </c>
      <c r="G312" s="48" t="s">
        <v>120</v>
      </c>
      <c r="H312" s="47">
        <v>4.1999999999999997E-3</v>
      </c>
      <c r="I312" s="47" t="s">
        <v>38</v>
      </c>
      <c r="J312" s="47" t="s">
        <v>120</v>
      </c>
      <c r="K312" s="47">
        <v>4.1999999999999997E-3</v>
      </c>
      <c r="L312" s="47" t="s">
        <v>497</v>
      </c>
      <c r="M312" s="50">
        <f t="shared" si="41"/>
        <v>0</v>
      </c>
      <c r="N312" s="47" t="str">
        <f t="shared" si="49"/>
        <v>No Change</v>
      </c>
      <c r="O312" s="47" t="s">
        <v>126</v>
      </c>
      <c r="P312" s="47" t="s">
        <v>126</v>
      </c>
      <c r="Q312" s="53" t="s">
        <v>126</v>
      </c>
      <c r="R312" s="47" t="s">
        <v>126</v>
      </c>
      <c r="S312" s="47" t="s">
        <v>126</v>
      </c>
      <c r="T312" s="50" t="str">
        <f t="shared" si="42"/>
        <v>--</v>
      </c>
      <c r="U312" s="47" t="str">
        <f t="shared" si="50"/>
        <v>No TRV</v>
      </c>
      <c r="V312" s="47" t="s">
        <v>126</v>
      </c>
      <c r="W312" s="47" t="s">
        <v>126</v>
      </c>
      <c r="X312" s="53" t="s">
        <v>126</v>
      </c>
      <c r="Y312" s="47" t="s">
        <v>126</v>
      </c>
      <c r="Z312" s="47" t="s">
        <v>126</v>
      </c>
      <c r="AA312" s="50" t="str">
        <f t="shared" si="43"/>
        <v>--</v>
      </c>
      <c r="AB312" s="47" t="str">
        <f t="shared" si="44"/>
        <v>No TRV</v>
      </c>
      <c r="AC312" s="51" t="str">
        <f t="shared" si="45"/>
        <v>Yes</v>
      </c>
      <c r="AD312" s="47" t="str">
        <f t="shared" si="46"/>
        <v>New or No Change</v>
      </c>
      <c r="AE312" s="47" t="str">
        <f t="shared" si="47"/>
        <v>No New</v>
      </c>
      <c r="AF312" s="47" t="str">
        <f t="shared" si="48"/>
        <v>Yes</v>
      </c>
      <c r="AG312" s="52">
        <v>45859</v>
      </c>
    </row>
    <row r="313" spans="1:33" x14ac:dyDescent="0.2">
      <c r="A313" s="47">
        <v>526</v>
      </c>
      <c r="B313" s="48">
        <v>416</v>
      </c>
      <c r="C313" s="48" t="s">
        <v>312</v>
      </c>
      <c r="D313" s="48" t="s">
        <v>313</v>
      </c>
      <c r="E313" s="47" t="s">
        <v>314</v>
      </c>
      <c r="F313" s="49" t="s">
        <v>1119</v>
      </c>
      <c r="G313" s="48" t="s">
        <v>120</v>
      </c>
      <c r="H313" s="47">
        <v>1.7000000000000001E-2</v>
      </c>
      <c r="I313" s="47" t="s">
        <v>38</v>
      </c>
      <c r="J313" s="47" t="s">
        <v>121</v>
      </c>
      <c r="K313" s="47">
        <v>9.1000000000000004E-3</v>
      </c>
      <c r="L313" s="47" t="s">
        <v>49</v>
      </c>
      <c r="M313" s="50">
        <f t="shared" si="41"/>
        <v>0.86813186813186816</v>
      </c>
      <c r="N313" s="47" t="str">
        <f t="shared" si="49"/>
        <v>Yes (87%)</v>
      </c>
      <c r="O313" s="47" t="s">
        <v>126</v>
      </c>
      <c r="P313" s="47" t="s">
        <v>126</v>
      </c>
      <c r="Q313" s="53" t="s">
        <v>126</v>
      </c>
      <c r="R313" s="47" t="s">
        <v>126</v>
      </c>
      <c r="S313" s="47" t="s">
        <v>126</v>
      </c>
      <c r="T313" s="50" t="str">
        <f t="shared" si="42"/>
        <v>--</v>
      </c>
      <c r="U313" s="47" t="str">
        <f t="shared" si="50"/>
        <v>No TRV</v>
      </c>
      <c r="V313" s="47" t="s">
        <v>126</v>
      </c>
      <c r="W313" s="47" t="s">
        <v>126</v>
      </c>
      <c r="X313" s="53" t="s">
        <v>126</v>
      </c>
      <c r="Y313" s="47" t="s">
        <v>126</v>
      </c>
      <c r="Z313" s="47" t="s">
        <v>126</v>
      </c>
      <c r="AA313" s="50" t="str">
        <f t="shared" si="43"/>
        <v>--</v>
      </c>
      <c r="AB313" s="47" t="str">
        <f t="shared" si="44"/>
        <v>No TRV</v>
      </c>
      <c r="AC313" s="51" t="str">
        <f t="shared" si="45"/>
        <v>Yes</v>
      </c>
      <c r="AD313" s="47" t="str">
        <f t="shared" si="46"/>
        <v>Change</v>
      </c>
      <c r="AE313" s="47" t="str">
        <f t="shared" si="47"/>
        <v>No New</v>
      </c>
      <c r="AF313" s="47" t="str">
        <f t="shared" si="48"/>
        <v>Yes</v>
      </c>
      <c r="AG313" s="52">
        <v>45859</v>
      </c>
    </row>
    <row r="314" spans="1:33" x14ac:dyDescent="0.2">
      <c r="A314" s="47">
        <v>527</v>
      </c>
      <c r="B314" s="48">
        <v>417</v>
      </c>
      <c r="C314" s="48" t="s">
        <v>315</v>
      </c>
      <c r="D314" s="48" t="s">
        <v>316</v>
      </c>
      <c r="E314" s="47" t="s">
        <v>314</v>
      </c>
      <c r="F314" s="49" t="s">
        <v>1119</v>
      </c>
      <c r="G314" s="48" t="s">
        <v>120</v>
      </c>
      <c r="H314" s="47">
        <v>1.7000000000000001E-2</v>
      </c>
      <c r="I314" s="47" t="s">
        <v>38</v>
      </c>
      <c r="J314" s="47" t="s">
        <v>121</v>
      </c>
      <c r="K314" s="47">
        <v>9.1000000000000004E-3</v>
      </c>
      <c r="L314" s="47" t="s">
        <v>49</v>
      </c>
      <c r="M314" s="50">
        <f t="shared" si="41"/>
        <v>0.86813186813186816</v>
      </c>
      <c r="N314" s="47" t="str">
        <f t="shared" si="49"/>
        <v>Yes (87%)</v>
      </c>
      <c r="O314" s="47" t="s">
        <v>126</v>
      </c>
      <c r="P314" s="47" t="s">
        <v>126</v>
      </c>
      <c r="Q314" s="53" t="s">
        <v>126</v>
      </c>
      <c r="R314" s="47" t="s">
        <v>126</v>
      </c>
      <c r="S314" s="47" t="s">
        <v>126</v>
      </c>
      <c r="T314" s="50" t="str">
        <f t="shared" si="42"/>
        <v>--</v>
      </c>
      <c r="U314" s="47" t="str">
        <f t="shared" si="50"/>
        <v>No TRV</v>
      </c>
      <c r="V314" s="47" t="s">
        <v>126</v>
      </c>
      <c r="W314" s="47" t="s">
        <v>126</v>
      </c>
      <c r="X314" s="53" t="s">
        <v>126</v>
      </c>
      <c r="Y314" s="47" t="s">
        <v>126</v>
      </c>
      <c r="Z314" s="47" t="s">
        <v>126</v>
      </c>
      <c r="AA314" s="50" t="str">
        <f t="shared" si="43"/>
        <v>--</v>
      </c>
      <c r="AB314" s="47" t="str">
        <f t="shared" si="44"/>
        <v>No TRV</v>
      </c>
      <c r="AC314" s="51" t="str">
        <f t="shared" si="45"/>
        <v>Yes</v>
      </c>
      <c r="AD314" s="47" t="str">
        <f t="shared" si="46"/>
        <v>Change</v>
      </c>
      <c r="AE314" s="47" t="str">
        <f t="shared" si="47"/>
        <v>No New</v>
      </c>
      <c r="AF314" s="47" t="str">
        <f t="shared" si="48"/>
        <v>Yes</v>
      </c>
      <c r="AG314" s="52">
        <v>45859</v>
      </c>
    </row>
    <row r="315" spans="1:33" x14ac:dyDescent="0.2">
      <c r="A315" s="47">
        <v>528</v>
      </c>
      <c r="B315" s="48">
        <v>418</v>
      </c>
      <c r="C315" s="48" t="s">
        <v>317</v>
      </c>
      <c r="D315" s="48" t="s">
        <v>318</v>
      </c>
      <c r="E315" s="47" t="s">
        <v>314</v>
      </c>
      <c r="F315" s="49" t="s">
        <v>1119</v>
      </c>
      <c r="G315" s="48" t="s">
        <v>120</v>
      </c>
      <c r="H315" s="47">
        <v>1.6999999999999999E-3</v>
      </c>
      <c r="I315" s="47" t="s">
        <v>38</v>
      </c>
      <c r="J315" s="47" t="s">
        <v>121</v>
      </c>
      <c r="K315" s="47">
        <v>9.1E-4</v>
      </c>
      <c r="L315" s="47" t="s">
        <v>49</v>
      </c>
      <c r="M315" s="50">
        <f t="shared" si="41"/>
        <v>0.86813186813186805</v>
      </c>
      <c r="N315" s="47" t="str">
        <f t="shared" si="49"/>
        <v>Yes (87%)</v>
      </c>
      <c r="O315" s="47" t="s">
        <v>126</v>
      </c>
      <c r="P315" s="47" t="s">
        <v>126</v>
      </c>
      <c r="Q315" s="53" t="s">
        <v>126</v>
      </c>
      <c r="R315" s="47" t="s">
        <v>126</v>
      </c>
      <c r="S315" s="47" t="s">
        <v>126</v>
      </c>
      <c r="T315" s="50" t="str">
        <f t="shared" si="42"/>
        <v>--</v>
      </c>
      <c r="U315" s="47" t="str">
        <f t="shared" si="50"/>
        <v>No TRV</v>
      </c>
      <c r="V315" s="47" t="s">
        <v>126</v>
      </c>
      <c r="W315" s="47" t="s">
        <v>126</v>
      </c>
      <c r="X315" s="53" t="s">
        <v>126</v>
      </c>
      <c r="Y315" s="47" t="s">
        <v>126</v>
      </c>
      <c r="Z315" s="47" t="s">
        <v>126</v>
      </c>
      <c r="AA315" s="50" t="str">
        <f t="shared" si="43"/>
        <v>--</v>
      </c>
      <c r="AB315" s="47" t="str">
        <f t="shared" si="44"/>
        <v>No TRV</v>
      </c>
      <c r="AC315" s="51" t="str">
        <f t="shared" si="45"/>
        <v>Yes</v>
      </c>
      <c r="AD315" s="47" t="str">
        <f t="shared" si="46"/>
        <v>Change</v>
      </c>
      <c r="AE315" s="47" t="str">
        <f t="shared" si="47"/>
        <v>No New</v>
      </c>
      <c r="AF315" s="47" t="str">
        <f t="shared" si="48"/>
        <v>Yes</v>
      </c>
      <c r="AG315" s="52">
        <v>45672</v>
      </c>
    </row>
    <row r="316" spans="1:33" x14ac:dyDescent="0.2">
      <c r="A316" s="47">
        <v>529</v>
      </c>
      <c r="B316" s="48">
        <v>419</v>
      </c>
      <c r="C316" s="48" t="s">
        <v>636</v>
      </c>
      <c r="D316" s="48" t="s">
        <v>637</v>
      </c>
      <c r="E316" s="47" t="s">
        <v>314</v>
      </c>
      <c r="F316" s="49" t="s">
        <v>1214</v>
      </c>
      <c r="G316" s="48" t="s">
        <v>120</v>
      </c>
      <c r="H316" s="47">
        <v>1.7000000000000001E-4</v>
      </c>
      <c r="I316" s="47" t="s">
        <v>38</v>
      </c>
      <c r="J316" s="47" t="s">
        <v>121</v>
      </c>
      <c r="K316" s="47">
        <v>1.7000000000000001E-4</v>
      </c>
      <c r="L316" s="47" t="s">
        <v>497</v>
      </c>
      <c r="M316" s="50">
        <f t="shared" si="41"/>
        <v>0</v>
      </c>
      <c r="N316" s="47" t="str">
        <f t="shared" si="49"/>
        <v>No Change</v>
      </c>
      <c r="O316" s="47" t="s">
        <v>126</v>
      </c>
      <c r="P316" s="47" t="s">
        <v>126</v>
      </c>
      <c r="Q316" s="53" t="s">
        <v>126</v>
      </c>
      <c r="R316" s="47" t="s">
        <v>126</v>
      </c>
      <c r="S316" s="47" t="s">
        <v>126</v>
      </c>
      <c r="T316" s="50" t="str">
        <f t="shared" si="42"/>
        <v>--</v>
      </c>
      <c r="U316" s="47" t="str">
        <f t="shared" si="50"/>
        <v>No TRV</v>
      </c>
      <c r="V316" s="47" t="s">
        <v>126</v>
      </c>
      <c r="W316" s="47" t="s">
        <v>126</v>
      </c>
      <c r="X316" s="53" t="s">
        <v>126</v>
      </c>
      <c r="Y316" s="47" t="s">
        <v>126</v>
      </c>
      <c r="Z316" s="47" t="s">
        <v>126</v>
      </c>
      <c r="AA316" s="50" t="str">
        <f t="shared" si="43"/>
        <v>--</v>
      </c>
      <c r="AB316" s="47" t="str">
        <f t="shared" si="44"/>
        <v>No TRV</v>
      </c>
      <c r="AC316" s="51" t="str">
        <f t="shared" si="45"/>
        <v>Yes</v>
      </c>
      <c r="AD316" s="47" t="str">
        <f t="shared" si="46"/>
        <v>New or No Change</v>
      </c>
      <c r="AE316" s="47" t="str">
        <f t="shared" si="47"/>
        <v>No New</v>
      </c>
      <c r="AF316" s="47" t="str">
        <f t="shared" si="48"/>
        <v>Yes</v>
      </c>
      <c r="AG316" s="52">
        <v>45672</v>
      </c>
    </row>
    <row r="317" spans="1:33" x14ac:dyDescent="0.2">
      <c r="A317" s="47">
        <v>531</v>
      </c>
      <c r="B317" s="48">
        <v>420</v>
      </c>
      <c r="C317" s="48" t="s">
        <v>616</v>
      </c>
      <c r="D317" s="48" t="s">
        <v>617</v>
      </c>
      <c r="E317" s="47" t="s">
        <v>314</v>
      </c>
      <c r="F317" s="49" t="s">
        <v>1214</v>
      </c>
      <c r="G317" s="48" t="s">
        <v>120</v>
      </c>
      <c r="H317" s="47">
        <v>4.1999999999999997E-3</v>
      </c>
      <c r="I317" s="47" t="s">
        <v>38</v>
      </c>
      <c r="J317" s="47" t="s">
        <v>121</v>
      </c>
      <c r="K317" s="47">
        <v>4.1999999999999997E-3</v>
      </c>
      <c r="L317" s="47" t="s">
        <v>497</v>
      </c>
      <c r="M317" s="50">
        <f t="shared" si="41"/>
        <v>0</v>
      </c>
      <c r="N317" s="47" t="str">
        <f t="shared" si="49"/>
        <v>No Change</v>
      </c>
      <c r="O317" s="47" t="s">
        <v>126</v>
      </c>
      <c r="P317" s="47" t="s">
        <v>126</v>
      </c>
      <c r="Q317" s="53" t="s">
        <v>126</v>
      </c>
      <c r="R317" s="47" t="s">
        <v>126</v>
      </c>
      <c r="S317" s="47" t="s">
        <v>126</v>
      </c>
      <c r="T317" s="50" t="str">
        <f t="shared" si="42"/>
        <v>--</v>
      </c>
      <c r="U317" s="47" t="str">
        <f t="shared" si="50"/>
        <v>No TRV</v>
      </c>
      <c r="V317" s="47" t="s">
        <v>126</v>
      </c>
      <c r="W317" s="47" t="s">
        <v>126</v>
      </c>
      <c r="X317" s="53" t="s">
        <v>126</v>
      </c>
      <c r="Y317" s="47" t="s">
        <v>126</v>
      </c>
      <c r="Z317" s="47" t="s">
        <v>126</v>
      </c>
      <c r="AA317" s="50" t="str">
        <f t="shared" si="43"/>
        <v>--</v>
      </c>
      <c r="AB317" s="47" t="str">
        <f t="shared" si="44"/>
        <v>No TRV</v>
      </c>
      <c r="AC317" s="51" t="str">
        <f t="shared" si="45"/>
        <v>Yes</v>
      </c>
      <c r="AD317" s="47" t="str">
        <f t="shared" si="46"/>
        <v>New or No Change</v>
      </c>
      <c r="AE317" s="47" t="str">
        <f t="shared" si="47"/>
        <v>No New</v>
      </c>
      <c r="AF317" s="47" t="str">
        <f t="shared" si="48"/>
        <v>Yes</v>
      </c>
      <c r="AG317" s="52">
        <v>45672</v>
      </c>
    </row>
    <row r="318" spans="1:33" x14ac:dyDescent="0.2">
      <c r="A318" s="47">
        <v>532</v>
      </c>
      <c r="B318" s="48">
        <v>421</v>
      </c>
      <c r="C318" s="48" t="s">
        <v>618</v>
      </c>
      <c r="D318" s="48" t="s">
        <v>619</v>
      </c>
      <c r="E318" s="47" t="s">
        <v>314</v>
      </c>
      <c r="F318" s="49" t="s">
        <v>1214</v>
      </c>
      <c r="G318" s="48" t="s">
        <v>120</v>
      </c>
      <c r="H318" s="47">
        <v>1.9E-3</v>
      </c>
      <c r="I318" s="47" t="s">
        <v>38</v>
      </c>
      <c r="J318" s="47" t="s">
        <v>121</v>
      </c>
      <c r="K318" s="47">
        <v>1.9E-3</v>
      </c>
      <c r="L318" s="47" t="s">
        <v>497</v>
      </c>
      <c r="M318" s="50">
        <f t="shared" si="41"/>
        <v>0</v>
      </c>
      <c r="N318" s="47" t="str">
        <f t="shared" si="49"/>
        <v>No Change</v>
      </c>
      <c r="O318" s="47" t="s">
        <v>126</v>
      </c>
      <c r="P318" s="47" t="s">
        <v>126</v>
      </c>
      <c r="Q318" s="53" t="s">
        <v>126</v>
      </c>
      <c r="R318" s="47" t="s">
        <v>126</v>
      </c>
      <c r="S318" s="47" t="s">
        <v>126</v>
      </c>
      <c r="T318" s="50" t="str">
        <f t="shared" si="42"/>
        <v>--</v>
      </c>
      <c r="U318" s="47" t="str">
        <f t="shared" si="50"/>
        <v>No TRV</v>
      </c>
      <c r="V318" s="47" t="s">
        <v>126</v>
      </c>
      <c r="W318" s="47" t="s">
        <v>126</v>
      </c>
      <c r="X318" s="53" t="s">
        <v>126</v>
      </c>
      <c r="Y318" s="47" t="s">
        <v>126</v>
      </c>
      <c r="Z318" s="47" t="s">
        <v>126</v>
      </c>
      <c r="AA318" s="50" t="str">
        <f t="shared" si="43"/>
        <v>--</v>
      </c>
      <c r="AB318" s="47" t="str">
        <f t="shared" si="44"/>
        <v>No TRV</v>
      </c>
      <c r="AC318" s="51" t="str">
        <f t="shared" si="45"/>
        <v>Yes</v>
      </c>
      <c r="AD318" s="47" t="str">
        <f t="shared" si="46"/>
        <v>New or No Change</v>
      </c>
      <c r="AE318" s="47" t="str">
        <f t="shared" si="47"/>
        <v>No New</v>
      </c>
      <c r="AF318" s="47" t="str">
        <f t="shared" si="48"/>
        <v>Yes</v>
      </c>
      <c r="AG318" s="52">
        <v>45859</v>
      </c>
    </row>
    <row r="319" spans="1:33" x14ac:dyDescent="0.2">
      <c r="A319" s="47">
        <v>533</v>
      </c>
      <c r="B319" s="48">
        <v>422</v>
      </c>
      <c r="C319" s="48" t="s">
        <v>620</v>
      </c>
      <c r="D319" s="48" t="s">
        <v>621</v>
      </c>
      <c r="E319" s="47" t="s">
        <v>314</v>
      </c>
      <c r="F319" s="49" t="s">
        <v>1214</v>
      </c>
      <c r="G319" s="48" t="s">
        <v>120</v>
      </c>
      <c r="H319" s="47">
        <v>2.8E-3</v>
      </c>
      <c r="I319" s="47" t="s">
        <v>38</v>
      </c>
      <c r="J319" s="47" t="s">
        <v>121</v>
      </c>
      <c r="K319" s="47">
        <v>2.8E-3</v>
      </c>
      <c r="L319" s="47" t="s">
        <v>497</v>
      </c>
      <c r="M319" s="50">
        <f t="shared" si="41"/>
        <v>0</v>
      </c>
      <c r="N319" s="47" t="str">
        <f t="shared" si="49"/>
        <v>No Change</v>
      </c>
      <c r="O319" s="47" t="s">
        <v>126</v>
      </c>
      <c r="P319" s="47" t="s">
        <v>126</v>
      </c>
      <c r="Q319" s="53" t="s">
        <v>126</v>
      </c>
      <c r="R319" s="47" t="s">
        <v>126</v>
      </c>
      <c r="S319" s="47" t="s">
        <v>126</v>
      </c>
      <c r="T319" s="50" t="str">
        <f t="shared" si="42"/>
        <v>--</v>
      </c>
      <c r="U319" s="47" t="str">
        <f t="shared" si="50"/>
        <v>No TRV</v>
      </c>
      <c r="V319" s="47" t="s">
        <v>126</v>
      </c>
      <c r="W319" s="47" t="s">
        <v>126</v>
      </c>
      <c r="X319" s="53" t="s">
        <v>126</v>
      </c>
      <c r="Y319" s="47" t="s">
        <v>126</v>
      </c>
      <c r="Z319" s="47" t="s">
        <v>126</v>
      </c>
      <c r="AA319" s="50" t="str">
        <f t="shared" si="43"/>
        <v>--</v>
      </c>
      <c r="AB319" s="47" t="str">
        <f t="shared" si="44"/>
        <v>No TRV</v>
      </c>
      <c r="AC319" s="51" t="str">
        <f t="shared" si="45"/>
        <v>Yes</v>
      </c>
      <c r="AD319" s="47" t="str">
        <f t="shared" si="46"/>
        <v>New or No Change</v>
      </c>
      <c r="AE319" s="47" t="str">
        <f t="shared" si="47"/>
        <v>No New</v>
      </c>
      <c r="AF319" s="47" t="str">
        <f t="shared" si="48"/>
        <v>Yes</v>
      </c>
      <c r="AG319" s="52">
        <v>45672</v>
      </c>
    </row>
    <row r="320" spans="1:33" x14ac:dyDescent="0.2">
      <c r="A320" s="47">
        <v>534</v>
      </c>
      <c r="B320" s="48">
        <v>423</v>
      </c>
      <c r="C320" s="48" t="s">
        <v>622</v>
      </c>
      <c r="D320" s="48" t="s">
        <v>623</v>
      </c>
      <c r="E320" s="47" t="s">
        <v>314</v>
      </c>
      <c r="F320" s="49" t="s">
        <v>1214</v>
      </c>
      <c r="G320" s="48" t="s">
        <v>120</v>
      </c>
      <c r="H320" s="47">
        <v>5.5999999999999999E-5</v>
      </c>
      <c r="I320" s="47" t="s">
        <v>38</v>
      </c>
      <c r="J320" s="47" t="s">
        <v>121</v>
      </c>
      <c r="K320" s="47">
        <v>5.5999999999999999E-5</v>
      </c>
      <c r="L320" s="47" t="s">
        <v>497</v>
      </c>
      <c r="M320" s="50">
        <f t="shared" si="41"/>
        <v>0</v>
      </c>
      <c r="N320" s="47" t="str">
        <f t="shared" si="49"/>
        <v>No Change</v>
      </c>
      <c r="O320" s="47" t="s">
        <v>126</v>
      </c>
      <c r="P320" s="47" t="s">
        <v>126</v>
      </c>
      <c r="Q320" s="53" t="s">
        <v>126</v>
      </c>
      <c r="R320" s="47" t="s">
        <v>126</v>
      </c>
      <c r="S320" s="47" t="s">
        <v>126</v>
      </c>
      <c r="T320" s="50" t="str">
        <f t="shared" si="42"/>
        <v>--</v>
      </c>
      <c r="U320" s="47" t="str">
        <f t="shared" si="50"/>
        <v>No TRV</v>
      </c>
      <c r="V320" s="47" t="s">
        <v>126</v>
      </c>
      <c r="W320" s="47" t="s">
        <v>126</v>
      </c>
      <c r="X320" s="53" t="s">
        <v>126</v>
      </c>
      <c r="Y320" s="47" t="s">
        <v>126</v>
      </c>
      <c r="Z320" s="47" t="s">
        <v>126</v>
      </c>
      <c r="AA320" s="50" t="str">
        <f t="shared" si="43"/>
        <v>--</v>
      </c>
      <c r="AB320" s="47" t="str">
        <f t="shared" si="44"/>
        <v>No TRV</v>
      </c>
      <c r="AC320" s="51" t="str">
        <f t="shared" si="45"/>
        <v>Yes</v>
      </c>
      <c r="AD320" s="47" t="str">
        <f t="shared" si="46"/>
        <v>New or No Change</v>
      </c>
      <c r="AE320" s="47" t="str">
        <f t="shared" si="47"/>
        <v>No New</v>
      </c>
      <c r="AF320" s="47" t="str">
        <f t="shared" si="48"/>
        <v>Yes</v>
      </c>
      <c r="AG320" s="52">
        <v>45672</v>
      </c>
    </row>
    <row r="321" spans="1:33" x14ac:dyDescent="0.2">
      <c r="A321" s="47">
        <v>535</v>
      </c>
      <c r="B321" s="48">
        <v>436</v>
      </c>
      <c r="C321" s="48" t="s">
        <v>358</v>
      </c>
      <c r="D321" s="48" t="s">
        <v>359</v>
      </c>
      <c r="E321" s="47" t="s">
        <v>314</v>
      </c>
      <c r="F321" s="49" t="s">
        <v>1119</v>
      </c>
      <c r="G321" s="48" t="s">
        <v>120</v>
      </c>
      <c r="H321" s="47">
        <v>2.5999999999999998E-5</v>
      </c>
      <c r="I321" s="47" t="s">
        <v>38</v>
      </c>
      <c r="J321" s="47" t="s">
        <v>121</v>
      </c>
      <c r="K321" s="47">
        <v>1.4E-5</v>
      </c>
      <c r="L321" s="47" t="s">
        <v>49</v>
      </c>
      <c r="M321" s="50">
        <f t="shared" si="41"/>
        <v>0.8571428571428571</v>
      </c>
      <c r="N321" s="47" t="str">
        <f t="shared" si="49"/>
        <v>Yes (86%)</v>
      </c>
      <c r="O321" s="47" t="s">
        <v>126</v>
      </c>
      <c r="P321" s="47" t="s">
        <v>126</v>
      </c>
      <c r="Q321" s="53" t="s">
        <v>126</v>
      </c>
      <c r="R321" s="47" t="s">
        <v>126</v>
      </c>
      <c r="S321" s="47" t="s">
        <v>126</v>
      </c>
      <c r="T321" s="50" t="str">
        <f t="shared" si="42"/>
        <v>--</v>
      </c>
      <c r="U321" s="47" t="str">
        <f t="shared" si="50"/>
        <v>No TRV</v>
      </c>
      <c r="V321" s="47" t="s">
        <v>126</v>
      </c>
      <c r="W321" s="47" t="s">
        <v>126</v>
      </c>
      <c r="X321" s="53" t="s">
        <v>126</v>
      </c>
      <c r="Y321" s="47" t="s">
        <v>126</v>
      </c>
      <c r="Z321" s="47" t="s">
        <v>126</v>
      </c>
      <c r="AA321" s="50" t="str">
        <f t="shared" si="43"/>
        <v>--</v>
      </c>
      <c r="AB321" s="47" t="str">
        <f t="shared" si="44"/>
        <v>No TRV</v>
      </c>
      <c r="AC321" s="51" t="str">
        <f t="shared" si="45"/>
        <v>Yes</v>
      </c>
      <c r="AD321" s="47" t="str">
        <f t="shared" si="46"/>
        <v>Change</v>
      </c>
      <c r="AE321" s="47" t="str">
        <f t="shared" si="47"/>
        <v>No New</v>
      </c>
      <c r="AF321" s="47" t="str">
        <f t="shared" si="48"/>
        <v>Yes</v>
      </c>
      <c r="AG321" s="52">
        <v>45672</v>
      </c>
    </row>
    <row r="322" spans="1:33" x14ac:dyDescent="0.2">
      <c r="A322" s="47">
        <v>536</v>
      </c>
      <c r="B322" s="48">
        <v>437</v>
      </c>
      <c r="C322" s="48" t="s">
        <v>364</v>
      </c>
      <c r="D322" s="48" t="s">
        <v>365</v>
      </c>
      <c r="E322" s="47" t="s">
        <v>314</v>
      </c>
      <c r="F322" s="49" t="s">
        <v>1119</v>
      </c>
      <c r="G322" s="48" t="s">
        <v>120</v>
      </c>
      <c r="H322" s="47">
        <v>1.7000000000000001E-4</v>
      </c>
      <c r="I322" s="47" t="s">
        <v>38</v>
      </c>
      <c r="J322" s="47" t="s">
        <v>121</v>
      </c>
      <c r="K322" s="47">
        <v>9.1000000000000003E-5</v>
      </c>
      <c r="L322" s="47" t="s">
        <v>49</v>
      </c>
      <c r="M322" s="50">
        <f t="shared" si="41"/>
        <v>0.86813186813186816</v>
      </c>
      <c r="N322" s="47" t="str">
        <f t="shared" si="49"/>
        <v>Yes (87%)</v>
      </c>
      <c r="O322" s="47" t="s">
        <v>126</v>
      </c>
      <c r="P322" s="47" t="s">
        <v>126</v>
      </c>
      <c r="Q322" s="53" t="s">
        <v>126</v>
      </c>
      <c r="R322" s="47" t="s">
        <v>126</v>
      </c>
      <c r="S322" s="47" t="s">
        <v>126</v>
      </c>
      <c r="T322" s="50" t="str">
        <f t="shared" si="42"/>
        <v>--</v>
      </c>
      <c r="U322" s="47" t="str">
        <f t="shared" si="50"/>
        <v>No TRV</v>
      </c>
      <c r="V322" s="47" t="s">
        <v>126</v>
      </c>
      <c r="W322" s="47" t="s">
        <v>126</v>
      </c>
      <c r="X322" s="53" t="s">
        <v>126</v>
      </c>
      <c r="Y322" s="47" t="s">
        <v>126</v>
      </c>
      <c r="Z322" s="47" t="s">
        <v>126</v>
      </c>
      <c r="AA322" s="50" t="str">
        <f t="shared" si="43"/>
        <v>--</v>
      </c>
      <c r="AB322" s="47" t="str">
        <f t="shared" si="44"/>
        <v>No TRV</v>
      </c>
      <c r="AC322" s="51" t="str">
        <f t="shared" si="45"/>
        <v>Yes</v>
      </c>
      <c r="AD322" s="47" t="str">
        <f t="shared" si="46"/>
        <v>Change</v>
      </c>
      <c r="AE322" s="47" t="str">
        <f t="shared" si="47"/>
        <v>No New</v>
      </c>
      <c r="AF322" s="47" t="str">
        <f t="shared" si="48"/>
        <v>Yes</v>
      </c>
      <c r="AG322" s="52">
        <v>45672</v>
      </c>
    </row>
    <row r="323" spans="1:33" x14ac:dyDescent="0.2">
      <c r="A323" s="47">
        <v>537</v>
      </c>
      <c r="B323" s="48">
        <v>438</v>
      </c>
      <c r="C323" s="48" t="s">
        <v>366</v>
      </c>
      <c r="D323" s="48" t="s">
        <v>367</v>
      </c>
      <c r="E323" s="47" t="s">
        <v>314</v>
      </c>
      <c r="F323" s="49" t="s">
        <v>1119</v>
      </c>
      <c r="G323" s="48" t="s">
        <v>120</v>
      </c>
      <c r="H323" s="47">
        <v>1.6999999999999999E-3</v>
      </c>
      <c r="I323" s="47" t="s">
        <v>38</v>
      </c>
      <c r="J323" s="47" t="s">
        <v>121</v>
      </c>
      <c r="K323" s="47">
        <v>9.1E-4</v>
      </c>
      <c r="L323" s="47" t="s">
        <v>49</v>
      </c>
      <c r="M323" s="50">
        <f t="shared" si="41"/>
        <v>0.86813186813186805</v>
      </c>
      <c r="N323" s="47" t="str">
        <f t="shared" si="49"/>
        <v>Yes (87%)</v>
      </c>
      <c r="O323" s="47" t="s">
        <v>126</v>
      </c>
      <c r="P323" s="47" t="s">
        <v>126</v>
      </c>
      <c r="Q323" s="53" t="s">
        <v>126</v>
      </c>
      <c r="R323" s="47" t="s">
        <v>126</v>
      </c>
      <c r="S323" s="47" t="s">
        <v>126</v>
      </c>
      <c r="T323" s="50" t="str">
        <f t="shared" si="42"/>
        <v>--</v>
      </c>
      <c r="U323" s="47" t="str">
        <f t="shared" si="50"/>
        <v>No TRV</v>
      </c>
      <c r="V323" s="47" t="s">
        <v>126</v>
      </c>
      <c r="W323" s="47" t="s">
        <v>126</v>
      </c>
      <c r="X323" s="53" t="s">
        <v>126</v>
      </c>
      <c r="Y323" s="47" t="s">
        <v>126</v>
      </c>
      <c r="Z323" s="47" t="s">
        <v>126</v>
      </c>
      <c r="AA323" s="50" t="str">
        <f t="shared" si="43"/>
        <v>--</v>
      </c>
      <c r="AB323" s="47" t="str">
        <f t="shared" si="44"/>
        <v>No TRV</v>
      </c>
      <c r="AC323" s="51" t="str">
        <f t="shared" si="45"/>
        <v>Yes</v>
      </c>
      <c r="AD323" s="47" t="str">
        <f t="shared" si="46"/>
        <v>Change</v>
      </c>
      <c r="AE323" s="47" t="str">
        <f t="shared" si="47"/>
        <v>No New</v>
      </c>
      <c r="AF323" s="47" t="str">
        <f t="shared" si="48"/>
        <v>Yes</v>
      </c>
      <c r="AG323" s="52">
        <v>45672</v>
      </c>
    </row>
    <row r="324" spans="1:33" x14ac:dyDescent="0.2">
      <c r="A324" s="47">
        <v>538</v>
      </c>
      <c r="B324" s="48">
        <v>424</v>
      </c>
      <c r="C324" s="48" t="s">
        <v>638</v>
      </c>
      <c r="D324" s="48" t="s">
        <v>639</v>
      </c>
      <c r="E324" s="47" t="s">
        <v>314</v>
      </c>
      <c r="F324" s="56" t="s">
        <v>1214</v>
      </c>
      <c r="G324" s="48" t="s">
        <v>120</v>
      </c>
      <c r="H324" s="47">
        <v>2.1000000000000001E-2</v>
      </c>
      <c r="I324" s="47" t="s">
        <v>38</v>
      </c>
      <c r="J324" s="47" t="s">
        <v>120</v>
      </c>
      <c r="K324" s="47">
        <v>2.1000000000000001E-2</v>
      </c>
      <c r="L324" s="47" t="s">
        <v>497</v>
      </c>
      <c r="M324" s="50">
        <f t="shared" si="41"/>
        <v>0</v>
      </c>
      <c r="N324" s="47" t="str">
        <f t="shared" si="49"/>
        <v>No Change</v>
      </c>
      <c r="O324" s="47" t="s">
        <v>126</v>
      </c>
      <c r="P324" s="47" t="s">
        <v>126</v>
      </c>
      <c r="Q324" s="53" t="s">
        <v>126</v>
      </c>
      <c r="R324" s="47" t="s">
        <v>126</v>
      </c>
      <c r="S324" s="47" t="s">
        <v>126</v>
      </c>
      <c r="T324" s="50" t="str">
        <f t="shared" si="42"/>
        <v>--</v>
      </c>
      <c r="U324" s="47" t="str">
        <f t="shared" si="50"/>
        <v>No TRV</v>
      </c>
      <c r="V324" s="47" t="s">
        <v>126</v>
      </c>
      <c r="W324" s="47" t="s">
        <v>126</v>
      </c>
      <c r="X324" s="53" t="s">
        <v>126</v>
      </c>
      <c r="Y324" s="47" t="s">
        <v>126</v>
      </c>
      <c r="Z324" s="47" t="s">
        <v>126</v>
      </c>
      <c r="AA324" s="50" t="str">
        <f t="shared" si="43"/>
        <v>--</v>
      </c>
      <c r="AB324" s="47" t="str">
        <f t="shared" si="44"/>
        <v>No TRV</v>
      </c>
      <c r="AC324" s="51" t="str">
        <f t="shared" si="45"/>
        <v>Yes</v>
      </c>
      <c r="AD324" s="47" t="str">
        <f t="shared" si="46"/>
        <v>New or No Change</v>
      </c>
      <c r="AE324" s="47" t="str">
        <f t="shared" si="47"/>
        <v>No New</v>
      </c>
      <c r="AF324" s="47" t="str">
        <f t="shared" si="48"/>
        <v>Yes</v>
      </c>
      <c r="AG324" s="52">
        <v>45672</v>
      </c>
    </row>
    <row r="325" spans="1:33" x14ac:dyDescent="0.2">
      <c r="A325" s="47">
        <v>540</v>
      </c>
      <c r="B325" s="48">
        <v>426</v>
      </c>
      <c r="C325" s="48" t="s">
        <v>624</v>
      </c>
      <c r="D325" s="48" t="s">
        <v>625</v>
      </c>
      <c r="E325" s="47" t="s">
        <v>314</v>
      </c>
      <c r="F325" s="49" t="s">
        <v>1214</v>
      </c>
      <c r="G325" s="48" t="s">
        <v>120</v>
      </c>
      <c r="H325" s="47">
        <v>2.4E-2</v>
      </c>
      <c r="I325" s="47" t="s">
        <v>38</v>
      </c>
      <c r="J325" s="47" t="s">
        <v>121</v>
      </c>
      <c r="K325" s="47">
        <v>2.4E-2</v>
      </c>
      <c r="L325" s="47" t="s">
        <v>497</v>
      </c>
      <c r="M325" s="50">
        <f t="shared" si="41"/>
        <v>0</v>
      </c>
      <c r="N325" s="47" t="str">
        <f t="shared" si="49"/>
        <v>No Change</v>
      </c>
      <c r="O325" s="47" t="s">
        <v>126</v>
      </c>
      <c r="P325" s="47" t="s">
        <v>126</v>
      </c>
      <c r="Q325" s="53" t="s">
        <v>126</v>
      </c>
      <c r="R325" s="47" t="s">
        <v>126</v>
      </c>
      <c r="S325" s="47" t="s">
        <v>126</v>
      </c>
      <c r="T325" s="50" t="str">
        <f t="shared" si="42"/>
        <v>--</v>
      </c>
      <c r="U325" s="47" t="str">
        <f t="shared" si="50"/>
        <v>No TRV</v>
      </c>
      <c r="V325" s="47" t="s">
        <v>126</v>
      </c>
      <c r="W325" s="47" t="s">
        <v>126</v>
      </c>
      <c r="X325" s="53" t="s">
        <v>126</v>
      </c>
      <c r="Y325" s="47" t="s">
        <v>126</v>
      </c>
      <c r="Z325" s="47" t="s">
        <v>126</v>
      </c>
      <c r="AA325" s="50" t="str">
        <f t="shared" si="43"/>
        <v>--</v>
      </c>
      <c r="AB325" s="47" t="str">
        <f t="shared" si="44"/>
        <v>No TRV</v>
      </c>
      <c r="AC325" s="51" t="str">
        <f t="shared" si="45"/>
        <v>Yes</v>
      </c>
      <c r="AD325" s="47" t="str">
        <f t="shared" si="46"/>
        <v>New or No Change</v>
      </c>
      <c r="AE325" s="47" t="str">
        <f t="shared" si="47"/>
        <v>No New</v>
      </c>
      <c r="AF325" s="47" t="str">
        <f t="shared" si="48"/>
        <v>Yes</v>
      </c>
      <c r="AG325" s="52">
        <v>45672</v>
      </c>
    </row>
    <row r="326" spans="1:33" x14ac:dyDescent="0.2">
      <c r="A326" s="47">
        <v>541</v>
      </c>
      <c r="B326" s="48">
        <v>439</v>
      </c>
      <c r="C326" s="48" t="s">
        <v>518</v>
      </c>
      <c r="D326" s="48" t="s">
        <v>519</v>
      </c>
      <c r="E326" s="47" t="s">
        <v>314</v>
      </c>
      <c r="F326" s="49" t="s">
        <v>1119</v>
      </c>
      <c r="G326" s="48" t="s">
        <v>120</v>
      </c>
      <c r="H326" s="47">
        <v>2.9999999999999997E-4</v>
      </c>
      <c r="I326" s="47" t="s">
        <v>38</v>
      </c>
      <c r="J326" s="47" t="s">
        <v>121</v>
      </c>
      <c r="K326" s="47">
        <v>1.6000000000000001E-4</v>
      </c>
      <c r="L326" s="47" t="s">
        <v>49</v>
      </c>
      <c r="M326" s="50">
        <f t="shared" ref="M326:M382" si="51">IF(H326="--","--",(H326-K326)/K326)</f>
        <v>0.87499999999999967</v>
      </c>
      <c r="N326" s="47" t="str">
        <f t="shared" si="49"/>
        <v>Yes (88%)</v>
      </c>
      <c r="O326" s="47" t="s">
        <v>126</v>
      </c>
      <c r="P326" s="47" t="s">
        <v>126</v>
      </c>
      <c r="Q326" s="53" t="s">
        <v>126</v>
      </c>
      <c r="R326" s="47" t="s">
        <v>126</v>
      </c>
      <c r="S326" s="47" t="s">
        <v>126</v>
      </c>
      <c r="T326" s="50" t="str">
        <f t="shared" ref="T326:T382" si="52">IF(O326="--","--",(O326-R326)/R326)</f>
        <v>--</v>
      </c>
      <c r="U326" s="47" t="str">
        <f t="shared" si="50"/>
        <v>No TRV</v>
      </c>
      <c r="V326" s="47" t="s">
        <v>126</v>
      </c>
      <c r="W326" s="47" t="s">
        <v>126</v>
      </c>
      <c r="X326" s="53" t="s">
        <v>126</v>
      </c>
      <c r="Y326" s="47" t="s">
        <v>126</v>
      </c>
      <c r="Z326" s="47" t="s">
        <v>126</v>
      </c>
      <c r="AA326" s="50" t="str">
        <f t="shared" ref="AA326:AA382" si="53">IF(V326="--","--",(V326-Y326)/Y326)</f>
        <v>--</v>
      </c>
      <c r="AB326" s="47" t="str">
        <f t="shared" ref="AB326:AB382" si="54">IF(ISERROR(AA326),"New TRV",IF(AA326=0,"No Change",IF(AA326="--","No TRV","Yes ("&amp;ROUND(AA326*100,0)&amp;"%)")))</f>
        <v>No TRV</v>
      </c>
      <c r="AC326" s="51" t="str">
        <f t="shared" ref="AC326:AC382" si="55">IF(OR(I326="DEQ",P326="DEQ",W326="DEQ"),"Yes","No")</f>
        <v>Yes</v>
      </c>
      <c r="AD326" s="47" t="str">
        <f t="shared" ref="AD326:AD382" si="56">IF(OR(LEFT(N326,3)="Yes",LEFT(U326,3)="Yes",LEFT(AB326,3)="Yes"),"Change","New or No Change")</f>
        <v>Change</v>
      </c>
      <c r="AE326" s="47" t="str">
        <f t="shared" ref="AE326:AE382" si="57">IF(OR(N326="New TRV", U326="New TRV",AB326="New TRV"),"A new","No New")</f>
        <v>No New</v>
      </c>
      <c r="AF326" s="47" t="str">
        <f t="shared" ref="AF326:AF382" si="58">IF(OR(K326&lt;&gt;"--",R326&lt;&gt;"--",Y326&lt;&gt;"--"),"Yes","No")</f>
        <v>Yes</v>
      </c>
      <c r="AG326" s="52">
        <v>45672</v>
      </c>
    </row>
    <row r="327" spans="1:33" x14ac:dyDescent="0.2">
      <c r="A327" s="47">
        <v>542</v>
      </c>
      <c r="B327" s="48">
        <v>440</v>
      </c>
      <c r="C327" s="48" t="s">
        <v>520</v>
      </c>
      <c r="D327" s="48" t="s">
        <v>521</v>
      </c>
      <c r="E327" s="47" t="s">
        <v>314</v>
      </c>
      <c r="F327" s="49" t="s">
        <v>1214</v>
      </c>
      <c r="G327" s="48" t="s">
        <v>120</v>
      </c>
      <c r="H327" s="47">
        <v>1.6999999999999999E-3</v>
      </c>
      <c r="I327" s="47" t="s">
        <v>38</v>
      </c>
      <c r="J327" s="47" t="s">
        <v>121</v>
      </c>
      <c r="K327" s="47">
        <v>1.6999999999999999E-3</v>
      </c>
      <c r="L327" s="47" t="s">
        <v>497</v>
      </c>
      <c r="M327" s="50">
        <f t="shared" si="51"/>
        <v>0</v>
      </c>
      <c r="N327" s="47" t="str">
        <f t="shared" ref="N327:N382" si="59">IF(ISERROR(M327),"New TRV",IF(M327=0,"No Change",IF(M327="--","No TRV","Yes ("&amp;ROUND(M327*100,0)&amp;"%)")))</f>
        <v>No Change</v>
      </c>
      <c r="O327" s="47" t="s">
        <v>126</v>
      </c>
      <c r="P327" s="47" t="s">
        <v>126</v>
      </c>
      <c r="Q327" s="53" t="s">
        <v>126</v>
      </c>
      <c r="R327" s="47" t="s">
        <v>126</v>
      </c>
      <c r="S327" s="47" t="s">
        <v>126</v>
      </c>
      <c r="T327" s="50" t="str">
        <f t="shared" si="52"/>
        <v>--</v>
      </c>
      <c r="U327" s="47" t="str">
        <f t="shared" si="50"/>
        <v>No TRV</v>
      </c>
      <c r="V327" s="47" t="s">
        <v>126</v>
      </c>
      <c r="W327" s="47" t="s">
        <v>126</v>
      </c>
      <c r="X327" s="53" t="s">
        <v>126</v>
      </c>
      <c r="Y327" s="47" t="s">
        <v>126</v>
      </c>
      <c r="Z327" s="47" t="s">
        <v>126</v>
      </c>
      <c r="AA327" s="50" t="str">
        <f t="shared" si="53"/>
        <v>--</v>
      </c>
      <c r="AB327" s="47" t="str">
        <f t="shared" si="54"/>
        <v>No TRV</v>
      </c>
      <c r="AC327" s="51" t="str">
        <f t="shared" si="55"/>
        <v>Yes</v>
      </c>
      <c r="AD327" s="47" t="str">
        <f t="shared" si="56"/>
        <v>New or No Change</v>
      </c>
      <c r="AE327" s="47" t="str">
        <f t="shared" si="57"/>
        <v>No New</v>
      </c>
      <c r="AF327" s="47" t="str">
        <f t="shared" si="58"/>
        <v>Yes</v>
      </c>
      <c r="AG327" s="52">
        <v>45672</v>
      </c>
    </row>
    <row r="328" spans="1:33" x14ac:dyDescent="0.2">
      <c r="A328" s="47">
        <v>543</v>
      </c>
      <c r="B328" s="47" t="s">
        <v>540</v>
      </c>
      <c r="C328" s="47" t="s">
        <v>541</v>
      </c>
      <c r="D328" s="47" t="s">
        <v>542</v>
      </c>
      <c r="E328" s="47" t="s">
        <v>314</v>
      </c>
      <c r="F328" s="49">
        <v>12</v>
      </c>
      <c r="G328" s="47" t="s">
        <v>120</v>
      </c>
      <c r="H328" s="47">
        <v>0.14000000000000001</v>
      </c>
      <c r="I328" s="47" t="s">
        <v>38</v>
      </c>
      <c r="J328" s="47" t="s">
        <v>120</v>
      </c>
      <c r="K328" s="47" t="s">
        <v>126</v>
      </c>
      <c r="L328" s="47" t="s">
        <v>126</v>
      </c>
      <c r="M328" s="50" t="e">
        <f t="shared" si="51"/>
        <v>#VALUE!</v>
      </c>
      <c r="N328" s="47" t="str">
        <f t="shared" si="59"/>
        <v>New TRV</v>
      </c>
      <c r="O328" s="47">
        <v>3.0000000000000001E-3</v>
      </c>
      <c r="P328" s="47" t="s">
        <v>47</v>
      </c>
      <c r="Q328" s="47" t="s">
        <v>120</v>
      </c>
      <c r="R328" s="47" t="s">
        <v>126</v>
      </c>
      <c r="S328" s="47" t="s">
        <v>126</v>
      </c>
      <c r="T328" s="50" t="e">
        <f t="shared" si="52"/>
        <v>#VALUE!</v>
      </c>
      <c r="U328" s="47" t="str">
        <f t="shared" si="50"/>
        <v>New TRV</v>
      </c>
      <c r="V328" s="47">
        <v>0.7</v>
      </c>
      <c r="W328" s="47" t="s">
        <v>38</v>
      </c>
      <c r="X328" s="47" t="s">
        <v>121</v>
      </c>
      <c r="Y328" s="47" t="s">
        <v>126</v>
      </c>
      <c r="Z328" s="47" t="s">
        <v>126</v>
      </c>
      <c r="AA328" s="50" t="e">
        <f t="shared" si="53"/>
        <v>#VALUE!</v>
      </c>
      <c r="AB328" s="47" t="str">
        <f t="shared" si="54"/>
        <v>New TRV</v>
      </c>
      <c r="AC328" s="51" t="str">
        <f t="shared" si="55"/>
        <v>Yes</v>
      </c>
      <c r="AD328" s="47" t="str">
        <f t="shared" si="56"/>
        <v>New or No Change</v>
      </c>
      <c r="AE328" s="47" t="str">
        <f t="shared" si="57"/>
        <v>A new</v>
      </c>
      <c r="AF328" s="47" t="str">
        <f t="shared" si="58"/>
        <v>No</v>
      </c>
      <c r="AG328" s="52">
        <v>45672</v>
      </c>
    </row>
    <row r="329" spans="1:33" x14ac:dyDescent="0.2">
      <c r="A329" s="47">
        <v>544</v>
      </c>
      <c r="B329" s="47">
        <v>427</v>
      </c>
      <c r="C329" s="47" t="s">
        <v>543</v>
      </c>
      <c r="D329" s="47" t="s">
        <v>544</v>
      </c>
      <c r="E329" s="47" t="s">
        <v>314</v>
      </c>
      <c r="F329" s="49"/>
      <c r="G329" s="47" t="s">
        <v>120</v>
      </c>
      <c r="H329" s="47" t="s">
        <v>126</v>
      </c>
      <c r="I329" s="47" t="s">
        <v>126</v>
      </c>
      <c r="J329" s="53" t="s">
        <v>126</v>
      </c>
      <c r="K329" s="47" t="s">
        <v>126</v>
      </c>
      <c r="L329" s="47" t="s">
        <v>126</v>
      </c>
      <c r="M329" s="50" t="str">
        <f t="shared" si="51"/>
        <v>--</v>
      </c>
      <c r="N329" s="47" t="str">
        <f t="shared" si="59"/>
        <v>No TRV</v>
      </c>
      <c r="O329" s="47" t="s">
        <v>126</v>
      </c>
      <c r="P329" s="47" t="s">
        <v>126</v>
      </c>
      <c r="Q329" s="53" t="s">
        <v>126</v>
      </c>
      <c r="R329" s="47" t="s">
        <v>126</v>
      </c>
      <c r="S329" s="47" t="s">
        <v>126</v>
      </c>
      <c r="T329" s="50" t="str">
        <f t="shared" si="52"/>
        <v>--</v>
      </c>
      <c r="U329" s="47" t="str">
        <f t="shared" si="50"/>
        <v>No TRV</v>
      </c>
      <c r="V329" s="47">
        <v>2.8</v>
      </c>
      <c r="W329" s="47" t="s">
        <v>38</v>
      </c>
      <c r="X329" s="47" t="s">
        <v>121</v>
      </c>
      <c r="Y329" s="47" t="s">
        <v>126</v>
      </c>
      <c r="Z329" s="47" t="s">
        <v>126</v>
      </c>
      <c r="AA329" s="50" t="e">
        <f t="shared" si="53"/>
        <v>#VALUE!</v>
      </c>
      <c r="AB329" s="47" t="str">
        <f t="shared" si="54"/>
        <v>New TRV</v>
      </c>
      <c r="AC329" s="51" t="str">
        <f t="shared" si="55"/>
        <v>Yes</v>
      </c>
      <c r="AD329" s="47" t="str">
        <f t="shared" si="56"/>
        <v>New or No Change</v>
      </c>
      <c r="AE329" s="47" t="str">
        <f t="shared" si="57"/>
        <v>A new</v>
      </c>
      <c r="AF329" s="47" t="str">
        <f t="shared" si="58"/>
        <v>No</v>
      </c>
      <c r="AG329" s="52">
        <v>45672</v>
      </c>
    </row>
    <row r="330" spans="1:33" x14ac:dyDescent="0.2">
      <c r="A330" s="47">
        <v>547</v>
      </c>
      <c r="B330" s="48">
        <v>428</v>
      </c>
      <c r="C330" s="48" t="s">
        <v>626</v>
      </c>
      <c r="D330" s="48" t="s">
        <v>627</v>
      </c>
      <c r="E330" s="47" t="s">
        <v>314</v>
      </c>
      <c r="F330" s="49">
        <v>12</v>
      </c>
      <c r="G330" s="48" t="s">
        <v>120</v>
      </c>
      <c r="H330" s="47">
        <v>2.9000000000000001E-2</v>
      </c>
      <c r="I330" s="47" t="s">
        <v>49</v>
      </c>
      <c r="J330" s="47" t="s">
        <v>120</v>
      </c>
      <c r="K330" s="47">
        <v>2.9000000000000001E-2</v>
      </c>
      <c r="L330" s="47" t="s">
        <v>122</v>
      </c>
      <c r="M330" s="50">
        <f t="shared" si="51"/>
        <v>0</v>
      </c>
      <c r="N330" s="47" t="str">
        <f t="shared" si="59"/>
        <v>No Change</v>
      </c>
      <c r="O330" s="47" t="s">
        <v>211</v>
      </c>
      <c r="P330" s="47" t="s">
        <v>211</v>
      </c>
      <c r="Q330" s="47" t="s">
        <v>120</v>
      </c>
      <c r="R330" s="47">
        <v>3.7</v>
      </c>
      <c r="S330" s="47" t="s">
        <v>31</v>
      </c>
      <c r="T330" s="50" t="e">
        <f t="shared" si="52"/>
        <v>#VALUE!</v>
      </c>
      <c r="U330" s="47" t="s">
        <v>1117</v>
      </c>
      <c r="V330" s="47">
        <v>0.3</v>
      </c>
      <c r="W330" s="47" t="s">
        <v>31</v>
      </c>
      <c r="X330" s="47" t="s">
        <v>120</v>
      </c>
      <c r="Y330" s="47">
        <v>200</v>
      </c>
      <c r="Z330" s="47" t="s">
        <v>129</v>
      </c>
      <c r="AA330" s="50">
        <f t="shared" si="53"/>
        <v>-0.99849999999999994</v>
      </c>
      <c r="AB330" s="47" t="str">
        <f t="shared" si="54"/>
        <v>Yes (-100%)</v>
      </c>
      <c r="AC330" s="51" t="str">
        <f t="shared" si="55"/>
        <v>No</v>
      </c>
      <c r="AD330" s="47" t="str">
        <f t="shared" si="56"/>
        <v>Change</v>
      </c>
      <c r="AE330" s="47" t="str">
        <f t="shared" si="57"/>
        <v>No New</v>
      </c>
      <c r="AF330" s="47" t="str">
        <f t="shared" si="58"/>
        <v>Yes</v>
      </c>
      <c r="AG330" s="52">
        <v>45672</v>
      </c>
    </row>
    <row r="331" spans="1:33" x14ac:dyDescent="0.2">
      <c r="A331" s="47">
        <v>549</v>
      </c>
      <c r="B331" s="48">
        <v>441</v>
      </c>
      <c r="C331" s="48" t="s">
        <v>559</v>
      </c>
      <c r="D331" s="48" t="s">
        <v>560</v>
      </c>
      <c r="E331" s="47" t="s">
        <v>314</v>
      </c>
      <c r="F331" s="49" t="s">
        <v>1119</v>
      </c>
      <c r="G331" s="48" t="s">
        <v>120</v>
      </c>
      <c r="H331" s="47">
        <v>8.3000000000000004E-2</v>
      </c>
      <c r="I331" s="47" t="s">
        <v>38</v>
      </c>
      <c r="J331" s="47" t="s">
        <v>121</v>
      </c>
      <c r="K331" s="47">
        <v>2.7E-2</v>
      </c>
      <c r="L331" s="47" t="s">
        <v>49</v>
      </c>
      <c r="M331" s="50">
        <f t="shared" si="51"/>
        <v>2.0740740740740744</v>
      </c>
      <c r="N331" s="47" t="str">
        <f t="shared" si="59"/>
        <v>Yes (207%)</v>
      </c>
      <c r="O331" s="47" t="s">
        <v>126</v>
      </c>
      <c r="P331" s="47" t="s">
        <v>126</v>
      </c>
      <c r="Q331" s="53" t="s">
        <v>126</v>
      </c>
      <c r="R331" s="47" t="s">
        <v>126</v>
      </c>
      <c r="S331" s="47" t="s">
        <v>126</v>
      </c>
      <c r="T331" s="50" t="str">
        <f t="shared" si="52"/>
        <v>--</v>
      </c>
      <c r="U331" s="47" t="str">
        <f t="shared" ref="U331:U362" si="60">IF(ISERROR(T331),"New TRV",IF(T331=0,"No Change",IF(T331="--","No TRV","Yes ("&amp;ROUND(T331*100,0)&amp;"%)")))</f>
        <v>No TRV</v>
      </c>
      <c r="V331" s="47" t="s">
        <v>126</v>
      </c>
      <c r="W331" s="47" t="s">
        <v>126</v>
      </c>
      <c r="X331" s="53" t="s">
        <v>126</v>
      </c>
      <c r="Y331" s="47" t="s">
        <v>126</v>
      </c>
      <c r="Z331" s="47" t="s">
        <v>126</v>
      </c>
      <c r="AA331" s="50" t="str">
        <f t="shared" si="53"/>
        <v>--</v>
      </c>
      <c r="AB331" s="47" t="str">
        <f t="shared" si="54"/>
        <v>No TRV</v>
      </c>
      <c r="AC331" s="51" t="str">
        <f t="shared" si="55"/>
        <v>Yes</v>
      </c>
      <c r="AD331" s="47" t="str">
        <f t="shared" si="56"/>
        <v>Change</v>
      </c>
      <c r="AE331" s="47" t="str">
        <f t="shared" si="57"/>
        <v>No New</v>
      </c>
      <c r="AF331" s="47" t="str">
        <f t="shared" si="58"/>
        <v>Yes</v>
      </c>
      <c r="AG331" s="52">
        <v>45672</v>
      </c>
    </row>
    <row r="332" spans="1:33" x14ac:dyDescent="0.2">
      <c r="A332" s="47">
        <v>550</v>
      </c>
      <c r="B332" s="48">
        <v>442</v>
      </c>
      <c r="C332" s="55" t="s">
        <v>568</v>
      </c>
      <c r="D332" s="48" t="s">
        <v>569</v>
      </c>
      <c r="E332" s="47" t="s">
        <v>314</v>
      </c>
      <c r="F332" s="49" t="s">
        <v>1214</v>
      </c>
      <c r="G332" s="48" t="s">
        <v>120</v>
      </c>
      <c r="H332" s="47">
        <v>1.7000000000000001E-4</v>
      </c>
      <c r="I332" s="47" t="s">
        <v>38</v>
      </c>
      <c r="J332" s="47" t="s">
        <v>121</v>
      </c>
      <c r="K332" s="47">
        <v>1.7000000000000001E-4</v>
      </c>
      <c r="L332" s="47" t="s">
        <v>497</v>
      </c>
      <c r="M332" s="50">
        <f t="shared" si="51"/>
        <v>0</v>
      </c>
      <c r="N332" s="47" t="str">
        <f t="shared" si="59"/>
        <v>No Change</v>
      </c>
      <c r="O332" s="47" t="s">
        <v>126</v>
      </c>
      <c r="P332" s="47" t="s">
        <v>126</v>
      </c>
      <c r="Q332" s="53" t="s">
        <v>126</v>
      </c>
      <c r="R332" s="47" t="s">
        <v>126</v>
      </c>
      <c r="S332" s="47" t="s">
        <v>126</v>
      </c>
      <c r="T332" s="50" t="str">
        <f t="shared" si="52"/>
        <v>--</v>
      </c>
      <c r="U332" s="47" t="str">
        <f t="shared" si="60"/>
        <v>No TRV</v>
      </c>
      <c r="V332" s="47" t="s">
        <v>126</v>
      </c>
      <c r="W332" s="47" t="s">
        <v>126</v>
      </c>
      <c r="X332" s="53" t="s">
        <v>126</v>
      </c>
      <c r="Y332" s="47" t="s">
        <v>126</v>
      </c>
      <c r="Z332" s="47" t="s">
        <v>126</v>
      </c>
      <c r="AA332" s="50" t="str">
        <f t="shared" si="53"/>
        <v>--</v>
      </c>
      <c r="AB332" s="47" t="str">
        <f t="shared" si="54"/>
        <v>No TRV</v>
      </c>
      <c r="AC332" s="51" t="str">
        <f t="shared" si="55"/>
        <v>Yes</v>
      </c>
      <c r="AD332" s="47" t="str">
        <f t="shared" si="56"/>
        <v>New or No Change</v>
      </c>
      <c r="AE332" s="47" t="str">
        <f t="shared" si="57"/>
        <v>No New</v>
      </c>
      <c r="AF332" s="47" t="str">
        <f t="shared" si="58"/>
        <v>Yes</v>
      </c>
      <c r="AG332" s="52">
        <v>45672</v>
      </c>
    </row>
    <row r="333" spans="1:33" x14ac:dyDescent="0.2">
      <c r="A333" s="47">
        <v>551</v>
      </c>
      <c r="B333" s="48">
        <v>443</v>
      </c>
      <c r="C333" s="48" t="s">
        <v>570</v>
      </c>
      <c r="D333" s="48" t="s">
        <v>571</v>
      </c>
      <c r="E333" s="47" t="s">
        <v>314</v>
      </c>
      <c r="F333" s="49" t="s">
        <v>1119</v>
      </c>
      <c r="G333" s="48" t="s">
        <v>120</v>
      </c>
      <c r="H333" s="47">
        <v>0.17</v>
      </c>
      <c r="I333" s="47" t="s">
        <v>38</v>
      </c>
      <c r="J333" s="47" t="s">
        <v>121</v>
      </c>
      <c r="K333" s="47">
        <v>9.0999999999999998E-2</v>
      </c>
      <c r="L333" s="47" t="s">
        <v>49</v>
      </c>
      <c r="M333" s="50">
        <f t="shared" si="51"/>
        <v>0.86813186813186827</v>
      </c>
      <c r="N333" s="47" t="str">
        <f t="shared" si="59"/>
        <v>Yes (87%)</v>
      </c>
      <c r="O333" s="47" t="s">
        <v>126</v>
      </c>
      <c r="P333" s="47" t="s">
        <v>126</v>
      </c>
      <c r="Q333" s="53" t="s">
        <v>126</v>
      </c>
      <c r="R333" s="47" t="s">
        <v>126</v>
      </c>
      <c r="S333" s="47" t="s">
        <v>126</v>
      </c>
      <c r="T333" s="50" t="str">
        <f t="shared" si="52"/>
        <v>--</v>
      </c>
      <c r="U333" s="47" t="str">
        <f t="shared" si="60"/>
        <v>No TRV</v>
      </c>
      <c r="V333" s="47" t="s">
        <v>126</v>
      </c>
      <c r="W333" s="47" t="s">
        <v>126</v>
      </c>
      <c r="X333" s="53" t="s">
        <v>126</v>
      </c>
      <c r="Y333" s="47" t="s">
        <v>126</v>
      </c>
      <c r="Z333" s="47" t="s">
        <v>126</v>
      </c>
      <c r="AA333" s="50" t="str">
        <f t="shared" si="53"/>
        <v>--</v>
      </c>
      <c r="AB333" s="47" t="str">
        <f t="shared" si="54"/>
        <v>No TRV</v>
      </c>
      <c r="AC333" s="51" t="str">
        <f t="shared" si="55"/>
        <v>Yes</v>
      </c>
      <c r="AD333" s="47" t="str">
        <f t="shared" si="56"/>
        <v>Change</v>
      </c>
      <c r="AE333" s="47" t="str">
        <f t="shared" si="57"/>
        <v>No New</v>
      </c>
      <c r="AF333" s="47" t="str">
        <f t="shared" si="58"/>
        <v>Yes</v>
      </c>
      <c r="AG333" s="52">
        <v>45672</v>
      </c>
    </row>
    <row r="334" spans="1:33" x14ac:dyDescent="0.2">
      <c r="A334" s="47">
        <v>552</v>
      </c>
      <c r="B334" s="48">
        <v>444</v>
      </c>
      <c r="C334" s="48" t="s">
        <v>577</v>
      </c>
      <c r="D334" s="48" t="s">
        <v>578</v>
      </c>
      <c r="E334" s="47" t="s">
        <v>314</v>
      </c>
      <c r="F334" s="49" t="s">
        <v>1119</v>
      </c>
      <c r="G334" s="48" t="s">
        <v>120</v>
      </c>
      <c r="H334" s="47">
        <v>1.7000000000000001E-2</v>
      </c>
      <c r="I334" s="47" t="s">
        <v>38</v>
      </c>
      <c r="J334" s="47" t="s">
        <v>121</v>
      </c>
      <c r="K334" s="47">
        <v>9.1000000000000004E-3</v>
      </c>
      <c r="L334" s="47" t="s">
        <v>49</v>
      </c>
      <c r="M334" s="50">
        <f t="shared" si="51"/>
        <v>0.86813186813186816</v>
      </c>
      <c r="N334" s="47" t="str">
        <f t="shared" si="59"/>
        <v>Yes (87%)</v>
      </c>
      <c r="O334" s="47" t="s">
        <v>126</v>
      </c>
      <c r="P334" s="47" t="s">
        <v>126</v>
      </c>
      <c r="Q334" s="53" t="s">
        <v>126</v>
      </c>
      <c r="R334" s="47" t="s">
        <v>126</v>
      </c>
      <c r="S334" s="47" t="s">
        <v>126</v>
      </c>
      <c r="T334" s="50" t="str">
        <f t="shared" si="52"/>
        <v>--</v>
      </c>
      <c r="U334" s="47" t="str">
        <f t="shared" si="60"/>
        <v>No TRV</v>
      </c>
      <c r="V334" s="47" t="s">
        <v>126</v>
      </c>
      <c r="W334" s="47" t="s">
        <v>126</v>
      </c>
      <c r="X334" s="53" t="s">
        <v>126</v>
      </c>
      <c r="Y334" s="47" t="s">
        <v>126</v>
      </c>
      <c r="Z334" s="47" t="s">
        <v>126</v>
      </c>
      <c r="AA334" s="50" t="str">
        <f t="shared" si="53"/>
        <v>--</v>
      </c>
      <c r="AB334" s="47" t="str">
        <f t="shared" si="54"/>
        <v>No TRV</v>
      </c>
      <c r="AC334" s="51" t="str">
        <f t="shared" si="55"/>
        <v>Yes</v>
      </c>
      <c r="AD334" s="47" t="str">
        <f t="shared" si="56"/>
        <v>Change</v>
      </c>
      <c r="AE334" s="47" t="str">
        <f t="shared" si="57"/>
        <v>No New</v>
      </c>
      <c r="AF334" s="47" t="str">
        <f t="shared" si="58"/>
        <v>Yes</v>
      </c>
      <c r="AG334" s="52">
        <v>45672</v>
      </c>
    </row>
    <row r="335" spans="1:33" x14ac:dyDescent="0.2">
      <c r="A335" s="47">
        <v>553</v>
      </c>
      <c r="B335" s="48">
        <v>445</v>
      </c>
      <c r="C335" s="48" t="s">
        <v>579</v>
      </c>
      <c r="D335" s="48" t="s">
        <v>580</v>
      </c>
      <c r="E335" s="47" t="s">
        <v>314</v>
      </c>
      <c r="F335" s="49" t="s">
        <v>1119</v>
      </c>
      <c r="G335" s="48" t="s">
        <v>120</v>
      </c>
      <c r="H335" s="47">
        <v>1.7000000000000001E-2</v>
      </c>
      <c r="I335" s="47" t="s">
        <v>38</v>
      </c>
      <c r="J335" s="47" t="s">
        <v>121</v>
      </c>
      <c r="K335" s="47">
        <v>9.1000000000000004E-3</v>
      </c>
      <c r="L335" s="47" t="s">
        <v>49</v>
      </c>
      <c r="M335" s="50">
        <f t="shared" si="51"/>
        <v>0.86813186813186816</v>
      </c>
      <c r="N335" s="47" t="str">
        <f t="shared" si="59"/>
        <v>Yes (87%)</v>
      </c>
      <c r="O335" s="47" t="s">
        <v>126</v>
      </c>
      <c r="P335" s="47" t="s">
        <v>126</v>
      </c>
      <c r="Q335" s="53" t="s">
        <v>126</v>
      </c>
      <c r="R335" s="47" t="s">
        <v>126</v>
      </c>
      <c r="S335" s="47" t="s">
        <v>126</v>
      </c>
      <c r="T335" s="50" t="str">
        <f t="shared" si="52"/>
        <v>--</v>
      </c>
      <c r="U335" s="47" t="str">
        <f t="shared" si="60"/>
        <v>No TRV</v>
      </c>
      <c r="V335" s="47" t="s">
        <v>126</v>
      </c>
      <c r="W335" s="47" t="s">
        <v>126</v>
      </c>
      <c r="X335" s="53" t="s">
        <v>126</v>
      </c>
      <c r="Y335" s="47" t="s">
        <v>126</v>
      </c>
      <c r="Z335" s="47" t="s">
        <v>126</v>
      </c>
      <c r="AA335" s="50" t="str">
        <f t="shared" si="53"/>
        <v>--</v>
      </c>
      <c r="AB335" s="47" t="str">
        <f t="shared" si="54"/>
        <v>No TRV</v>
      </c>
      <c r="AC335" s="51" t="str">
        <f t="shared" si="55"/>
        <v>Yes</v>
      </c>
      <c r="AD335" s="47" t="str">
        <f t="shared" si="56"/>
        <v>Change</v>
      </c>
      <c r="AE335" s="47" t="str">
        <f t="shared" si="57"/>
        <v>No New</v>
      </c>
      <c r="AF335" s="47" t="str">
        <f t="shared" si="58"/>
        <v>Yes</v>
      </c>
      <c r="AG335" s="52">
        <v>45672</v>
      </c>
    </row>
    <row r="336" spans="1:33" x14ac:dyDescent="0.2">
      <c r="A336" s="47">
        <v>554</v>
      </c>
      <c r="B336" s="47">
        <v>429</v>
      </c>
      <c r="C336" s="47" t="s">
        <v>640</v>
      </c>
      <c r="D336" s="47" t="s">
        <v>641</v>
      </c>
      <c r="E336" s="47" t="s">
        <v>314</v>
      </c>
      <c r="F336" s="49" t="s">
        <v>1215</v>
      </c>
      <c r="G336" s="47" t="s">
        <v>120</v>
      </c>
      <c r="H336" s="47" t="s">
        <v>126</v>
      </c>
      <c r="I336" s="47" t="s">
        <v>126</v>
      </c>
      <c r="J336" s="53" t="s">
        <v>126</v>
      </c>
      <c r="K336" s="47" t="s">
        <v>126</v>
      </c>
      <c r="L336" s="47" t="s">
        <v>126</v>
      </c>
      <c r="M336" s="50" t="str">
        <f t="shared" si="51"/>
        <v>--</v>
      </c>
      <c r="N336" s="47" t="str">
        <f t="shared" si="59"/>
        <v>No TRV</v>
      </c>
      <c r="O336" s="47">
        <v>2E-3</v>
      </c>
      <c r="P336" s="47" t="s">
        <v>47</v>
      </c>
      <c r="Q336" s="47" t="s">
        <v>120</v>
      </c>
      <c r="R336" s="47" t="s">
        <v>126</v>
      </c>
      <c r="S336" s="47" t="s">
        <v>126</v>
      </c>
      <c r="T336" s="50" t="e">
        <f t="shared" si="52"/>
        <v>#VALUE!</v>
      </c>
      <c r="U336" s="47" t="str">
        <f t="shared" si="60"/>
        <v>New TRV</v>
      </c>
      <c r="V336" s="47" t="s">
        <v>126</v>
      </c>
      <c r="W336" s="47" t="s">
        <v>126</v>
      </c>
      <c r="X336" s="53" t="s">
        <v>126</v>
      </c>
      <c r="Y336" s="47" t="s">
        <v>126</v>
      </c>
      <c r="Z336" s="47" t="s">
        <v>126</v>
      </c>
      <c r="AA336" s="50" t="str">
        <f t="shared" si="53"/>
        <v>--</v>
      </c>
      <c r="AB336" s="47" t="str">
        <f t="shared" si="54"/>
        <v>No TRV</v>
      </c>
      <c r="AC336" s="51" t="str">
        <f t="shared" si="55"/>
        <v>No</v>
      </c>
      <c r="AD336" s="47" t="str">
        <f t="shared" si="56"/>
        <v>New or No Change</v>
      </c>
      <c r="AE336" s="47" t="str">
        <f t="shared" si="57"/>
        <v>A new</v>
      </c>
      <c r="AF336" s="47" t="str">
        <f t="shared" si="58"/>
        <v>No</v>
      </c>
      <c r="AG336" s="52">
        <v>45672</v>
      </c>
    </row>
    <row r="337" spans="1:33" x14ac:dyDescent="0.2">
      <c r="A337" s="47">
        <v>557</v>
      </c>
      <c r="B337" s="48">
        <v>401</v>
      </c>
      <c r="C337" s="48">
        <v>401</v>
      </c>
      <c r="D337" s="48" t="s">
        <v>601</v>
      </c>
      <c r="E337" s="47" t="s">
        <v>314</v>
      </c>
      <c r="F337" s="49" t="s">
        <v>1218</v>
      </c>
      <c r="G337" s="48" t="s">
        <v>120</v>
      </c>
      <c r="H337" s="47">
        <v>1.6999999999999999E-3</v>
      </c>
      <c r="I337" s="47" t="s">
        <v>45</v>
      </c>
      <c r="J337" s="47" t="s">
        <v>121</v>
      </c>
      <c r="K337" s="47">
        <v>1.6999999999999999E-3</v>
      </c>
      <c r="L337" s="47" t="s">
        <v>122</v>
      </c>
      <c r="M337" s="50">
        <f t="shared" si="51"/>
        <v>0</v>
      </c>
      <c r="N337" s="47" t="str">
        <f t="shared" si="59"/>
        <v>No Change</v>
      </c>
      <c r="O337" s="47" t="s">
        <v>126</v>
      </c>
      <c r="P337" s="47" t="s">
        <v>126</v>
      </c>
      <c r="Q337" s="53" t="s">
        <v>126</v>
      </c>
      <c r="R337" s="47" t="s">
        <v>126</v>
      </c>
      <c r="S337" s="47" t="s">
        <v>126</v>
      </c>
      <c r="T337" s="50" t="str">
        <f t="shared" si="52"/>
        <v>--</v>
      </c>
      <c r="U337" s="47" t="str">
        <f t="shared" si="60"/>
        <v>No TRV</v>
      </c>
      <c r="V337" s="47" t="s">
        <v>126</v>
      </c>
      <c r="W337" s="47" t="s">
        <v>126</v>
      </c>
      <c r="X337" s="53" t="s">
        <v>126</v>
      </c>
      <c r="Y337" s="47" t="s">
        <v>126</v>
      </c>
      <c r="Z337" s="47" t="s">
        <v>126</v>
      </c>
      <c r="AA337" s="50" t="str">
        <f t="shared" si="53"/>
        <v>--</v>
      </c>
      <c r="AB337" s="47" t="str">
        <f t="shared" si="54"/>
        <v>No TRV</v>
      </c>
      <c r="AC337" s="51" t="str">
        <f t="shared" si="55"/>
        <v>No</v>
      </c>
      <c r="AD337" s="47" t="str">
        <f t="shared" si="56"/>
        <v>New or No Change</v>
      </c>
      <c r="AE337" s="47" t="str">
        <f t="shared" si="57"/>
        <v>No New</v>
      </c>
      <c r="AF337" s="47" t="str">
        <f t="shared" si="58"/>
        <v>Yes</v>
      </c>
      <c r="AG337" s="52">
        <v>45672</v>
      </c>
    </row>
    <row r="338" spans="1:33" x14ac:dyDescent="0.2">
      <c r="A338" s="47">
        <v>560</v>
      </c>
      <c r="B338" s="48">
        <v>70</v>
      </c>
      <c r="C338" s="55" t="s">
        <v>877</v>
      </c>
      <c r="D338" s="48" t="s">
        <v>878</v>
      </c>
      <c r="E338" s="47"/>
      <c r="F338" s="49"/>
      <c r="G338" s="48" t="s">
        <v>120</v>
      </c>
      <c r="H338" s="47">
        <v>7.1000000000000004E-3</v>
      </c>
      <c r="I338" s="47" t="s">
        <v>49</v>
      </c>
      <c r="J338" s="47" t="s">
        <v>120</v>
      </c>
      <c r="K338" s="47">
        <v>7.1000000000000004E-3</v>
      </c>
      <c r="L338" s="47" t="s">
        <v>49</v>
      </c>
      <c r="M338" s="50">
        <f t="shared" si="51"/>
        <v>0</v>
      </c>
      <c r="N338" s="47" t="str">
        <f t="shared" si="59"/>
        <v>No Change</v>
      </c>
      <c r="O338" s="47" t="s">
        <v>126</v>
      </c>
      <c r="P338" s="47" t="s">
        <v>126</v>
      </c>
      <c r="Q338" s="53" t="s">
        <v>126</v>
      </c>
      <c r="R338" s="47" t="s">
        <v>126</v>
      </c>
      <c r="S338" s="47" t="s">
        <v>126</v>
      </c>
      <c r="T338" s="50" t="str">
        <f t="shared" si="52"/>
        <v>--</v>
      </c>
      <c r="U338" s="47" t="str">
        <f t="shared" si="60"/>
        <v>No TRV</v>
      </c>
      <c r="V338" s="47" t="s">
        <v>126</v>
      </c>
      <c r="W338" s="47" t="s">
        <v>126</v>
      </c>
      <c r="X338" s="53" t="s">
        <v>126</v>
      </c>
      <c r="Y338" s="47" t="s">
        <v>126</v>
      </c>
      <c r="Z338" s="47" t="s">
        <v>126</v>
      </c>
      <c r="AA338" s="50" t="str">
        <f t="shared" si="53"/>
        <v>--</v>
      </c>
      <c r="AB338" s="47" t="str">
        <f t="shared" si="54"/>
        <v>No TRV</v>
      </c>
      <c r="AC338" s="51" t="str">
        <f t="shared" si="55"/>
        <v>No</v>
      </c>
      <c r="AD338" s="47" t="str">
        <f t="shared" si="56"/>
        <v>New or No Change</v>
      </c>
      <c r="AE338" s="47" t="str">
        <f t="shared" si="57"/>
        <v>No New</v>
      </c>
      <c r="AF338" s="47" t="str">
        <f t="shared" si="58"/>
        <v>Yes</v>
      </c>
      <c r="AG338" s="52">
        <v>45672</v>
      </c>
    </row>
    <row r="339" spans="1:33" x14ac:dyDescent="0.2">
      <c r="A339" s="47">
        <v>563</v>
      </c>
      <c r="B339" s="48">
        <v>557</v>
      </c>
      <c r="C339" s="48" t="s">
        <v>861</v>
      </c>
      <c r="D339" s="48" t="s">
        <v>862</v>
      </c>
      <c r="E339" s="47"/>
      <c r="F339" s="49"/>
      <c r="G339" s="48" t="s">
        <v>120</v>
      </c>
      <c r="H339" s="47">
        <v>1.4E-3</v>
      </c>
      <c r="I339" s="47" t="s">
        <v>49</v>
      </c>
      <c r="J339" s="47" t="s">
        <v>120</v>
      </c>
      <c r="K339" s="47">
        <v>1.4E-3</v>
      </c>
      <c r="L339" s="47" t="s">
        <v>49</v>
      </c>
      <c r="M339" s="50">
        <f t="shared" si="51"/>
        <v>0</v>
      </c>
      <c r="N339" s="47" t="str">
        <f t="shared" si="59"/>
        <v>No Change</v>
      </c>
      <c r="O339" s="47" t="s">
        <v>126</v>
      </c>
      <c r="P339" s="47" t="s">
        <v>126</v>
      </c>
      <c r="Q339" s="53" t="s">
        <v>126</v>
      </c>
      <c r="R339" s="47" t="s">
        <v>126</v>
      </c>
      <c r="S339" s="47" t="s">
        <v>126</v>
      </c>
      <c r="T339" s="50" t="str">
        <f t="shared" si="52"/>
        <v>--</v>
      </c>
      <c r="U339" s="47" t="str">
        <f t="shared" si="60"/>
        <v>No TRV</v>
      </c>
      <c r="V339" s="47" t="s">
        <v>126</v>
      </c>
      <c r="W339" s="47" t="s">
        <v>126</v>
      </c>
      <c r="X339" s="53" t="s">
        <v>126</v>
      </c>
      <c r="Y339" s="47" t="s">
        <v>126</v>
      </c>
      <c r="Z339" s="47" t="s">
        <v>126</v>
      </c>
      <c r="AA339" s="50" t="str">
        <f t="shared" si="53"/>
        <v>--</v>
      </c>
      <c r="AB339" s="47" t="str">
        <f t="shared" si="54"/>
        <v>No TRV</v>
      </c>
      <c r="AC339" s="51" t="str">
        <f t="shared" si="55"/>
        <v>No</v>
      </c>
      <c r="AD339" s="47" t="str">
        <f t="shared" si="56"/>
        <v>New or No Change</v>
      </c>
      <c r="AE339" s="47" t="str">
        <f t="shared" si="57"/>
        <v>No New</v>
      </c>
      <c r="AF339" s="47" t="str">
        <f t="shared" si="58"/>
        <v>Yes</v>
      </c>
      <c r="AG339" s="52">
        <v>45672</v>
      </c>
    </row>
    <row r="340" spans="1:33" x14ac:dyDescent="0.2">
      <c r="A340" s="47">
        <v>565</v>
      </c>
      <c r="B340" s="48">
        <v>559</v>
      </c>
      <c r="C340" s="48" t="s">
        <v>863</v>
      </c>
      <c r="D340" s="48" t="s">
        <v>864</v>
      </c>
      <c r="E340" s="47"/>
      <c r="F340" s="49"/>
      <c r="G340" s="48" t="s">
        <v>120</v>
      </c>
      <c r="H340" s="47" t="s">
        <v>126</v>
      </c>
      <c r="I340" s="47" t="s">
        <v>126</v>
      </c>
      <c r="J340" s="53" t="s">
        <v>126</v>
      </c>
      <c r="K340" s="47" t="s">
        <v>126</v>
      </c>
      <c r="L340" s="47" t="s">
        <v>126</v>
      </c>
      <c r="M340" s="50" t="str">
        <f t="shared" si="51"/>
        <v>--</v>
      </c>
      <c r="N340" s="47" t="str">
        <f t="shared" si="59"/>
        <v>No TRV</v>
      </c>
      <c r="O340" s="47">
        <v>8</v>
      </c>
      <c r="P340" s="47" t="s">
        <v>45</v>
      </c>
      <c r="Q340" s="47" t="s">
        <v>120</v>
      </c>
      <c r="R340" s="47">
        <v>8</v>
      </c>
      <c r="S340" s="47" t="s">
        <v>45</v>
      </c>
      <c r="T340" s="50">
        <f t="shared" si="52"/>
        <v>0</v>
      </c>
      <c r="U340" s="47" t="str">
        <f t="shared" si="60"/>
        <v>No Change</v>
      </c>
      <c r="V340" s="47">
        <v>1800</v>
      </c>
      <c r="W340" s="47" t="s">
        <v>38</v>
      </c>
      <c r="X340" s="47" t="s">
        <v>120</v>
      </c>
      <c r="Y340" s="47" t="s">
        <v>126</v>
      </c>
      <c r="Z340" s="47" t="s">
        <v>126</v>
      </c>
      <c r="AA340" s="50" t="e">
        <f t="shared" si="53"/>
        <v>#VALUE!</v>
      </c>
      <c r="AB340" s="47" t="str">
        <f t="shared" si="54"/>
        <v>New TRV</v>
      </c>
      <c r="AC340" s="51" t="str">
        <f t="shared" si="55"/>
        <v>Yes</v>
      </c>
      <c r="AD340" s="47" t="str">
        <f t="shared" si="56"/>
        <v>New or No Change</v>
      </c>
      <c r="AE340" s="47" t="str">
        <f t="shared" si="57"/>
        <v>A new</v>
      </c>
      <c r="AF340" s="47" t="str">
        <f t="shared" si="58"/>
        <v>Yes</v>
      </c>
      <c r="AG340" s="52">
        <v>45672</v>
      </c>
    </row>
    <row r="341" spans="1:33" x14ac:dyDescent="0.2">
      <c r="A341" s="47">
        <v>567</v>
      </c>
      <c r="B341" s="47" t="s">
        <v>865</v>
      </c>
      <c r="C341" s="47" t="s">
        <v>866</v>
      </c>
      <c r="D341" s="47" t="s">
        <v>867</v>
      </c>
      <c r="E341" s="47"/>
      <c r="F341" s="49">
        <v>11</v>
      </c>
      <c r="G341" s="47" t="s">
        <v>120</v>
      </c>
      <c r="H341" s="57" t="s">
        <v>126</v>
      </c>
      <c r="I341" s="57" t="s">
        <v>126</v>
      </c>
      <c r="J341" s="58" t="s">
        <v>126</v>
      </c>
      <c r="K341" s="47" t="s">
        <v>126</v>
      </c>
      <c r="L341" s="47" t="s">
        <v>126</v>
      </c>
      <c r="M341" s="50" t="str">
        <f t="shared" si="51"/>
        <v>--</v>
      </c>
      <c r="N341" s="47" t="str">
        <f t="shared" si="59"/>
        <v>No TRV</v>
      </c>
      <c r="O341" s="47">
        <v>260</v>
      </c>
      <c r="P341" s="47" t="s">
        <v>38</v>
      </c>
      <c r="Q341" s="47" t="s">
        <v>121</v>
      </c>
      <c r="R341" s="47" t="s">
        <v>126</v>
      </c>
      <c r="S341" s="47" t="s">
        <v>126</v>
      </c>
      <c r="T341" s="50" t="e">
        <f t="shared" si="52"/>
        <v>#VALUE!</v>
      </c>
      <c r="U341" s="47" t="str">
        <f t="shared" si="60"/>
        <v>New TRV</v>
      </c>
      <c r="V341" s="47">
        <v>22000</v>
      </c>
      <c r="W341" s="47" t="s">
        <v>38</v>
      </c>
      <c r="X341" s="47" t="s">
        <v>120</v>
      </c>
      <c r="Y341" s="47" t="s">
        <v>126</v>
      </c>
      <c r="Z341" s="47" t="s">
        <v>126</v>
      </c>
      <c r="AA341" s="50" t="e">
        <f t="shared" si="53"/>
        <v>#VALUE!</v>
      </c>
      <c r="AB341" s="47" t="str">
        <f t="shared" si="54"/>
        <v>New TRV</v>
      </c>
      <c r="AC341" s="51" t="str">
        <f t="shared" si="55"/>
        <v>Yes</v>
      </c>
      <c r="AD341" s="47" t="str">
        <f t="shared" si="56"/>
        <v>New or No Change</v>
      </c>
      <c r="AE341" s="47" t="str">
        <f t="shared" si="57"/>
        <v>A new</v>
      </c>
      <c r="AF341" s="47" t="str">
        <f t="shared" si="58"/>
        <v>No</v>
      </c>
      <c r="AG341" s="52">
        <v>45672</v>
      </c>
    </row>
    <row r="342" spans="1:33" x14ac:dyDescent="0.2">
      <c r="A342" s="47">
        <v>568</v>
      </c>
      <c r="B342" s="48">
        <v>561</v>
      </c>
      <c r="C342" s="48" t="s">
        <v>868</v>
      </c>
      <c r="D342" s="48" t="s">
        <v>869</v>
      </c>
      <c r="E342" s="47"/>
      <c r="F342" s="49"/>
      <c r="G342" s="48" t="s">
        <v>120</v>
      </c>
      <c r="H342" s="47" t="s">
        <v>126</v>
      </c>
      <c r="I342" s="47" t="s">
        <v>126</v>
      </c>
      <c r="J342" s="53" t="s">
        <v>126</v>
      </c>
      <c r="K342" s="47" t="s">
        <v>126</v>
      </c>
      <c r="L342" s="47" t="s">
        <v>126</v>
      </c>
      <c r="M342" s="50" t="str">
        <f t="shared" si="51"/>
        <v>--</v>
      </c>
      <c r="N342" s="47" t="str">
        <f t="shared" si="59"/>
        <v>No TRV</v>
      </c>
      <c r="O342" s="47">
        <v>3000</v>
      </c>
      <c r="P342" s="47" t="s">
        <v>49</v>
      </c>
      <c r="Q342" s="47" t="s">
        <v>120</v>
      </c>
      <c r="R342" s="47">
        <v>3000</v>
      </c>
      <c r="S342" s="47" t="s">
        <v>49</v>
      </c>
      <c r="T342" s="50">
        <f t="shared" si="52"/>
        <v>0</v>
      </c>
      <c r="U342" s="47" t="str">
        <f t="shared" si="60"/>
        <v>No Change</v>
      </c>
      <c r="V342" s="47" t="s">
        <v>126</v>
      </c>
      <c r="W342" s="47" t="s">
        <v>126</v>
      </c>
      <c r="X342" s="53" t="s">
        <v>126</v>
      </c>
      <c r="Y342" s="47" t="s">
        <v>126</v>
      </c>
      <c r="Z342" s="47" t="s">
        <v>126</v>
      </c>
      <c r="AA342" s="50" t="str">
        <f t="shared" si="53"/>
        <v>--</v>
      </c>
      <c r="AB342" s="47" t="str">
        <f t="shared" si="54"/>
        <v>No TRV</v>
      </c>
      <c r="AC342" s="51" t="str">
        <f t="shared" si="55"/>
        <v>No</v>
      </c>
      <c r="AD342" s="47" t="str">
        <f t="shared" si="56"/>
        <v>New or No Change</v>
      </c>
      <c r="AE342" s="47" t="str">
        <f t="shared" si="57"/>
        <v>No New</v>
      </c>
      <c r="AF342" s="47" t="str">
        <f t="shared" si="58"/>
        <v>Yes</v>
      </c>
      <c r="AG342" s="52">
        <v>45859</v>
      </c>
    </row>
    <row r="343" spans="1:33" x14ac:dyDescent="0.2">
      <c r="A343" s="47">
        <v>570</v>
      </c>
      <c r="B343" s="47" t="s">
        <v>870</v>
      </c>
      <c r="C343" s="47" t="s">
        <v>871</v>
      </c>
      <c r="D343" s="47" t="s">
        <v>872</v>
      </c>
      <c r="E343" s="47"/>
      <c r="F343" s="49"/>
      <c r="G343" s="47" t="s">
        <v>120</v>
      </c>
      <c r="H343" s="47" t="s">
        <v>126</v>
      </c>
      <c r="I343" s="47" t="s">
        <v>126</v>
      </c>
      <c r="J343" s="53" t="s">
        <v>126</v>
      </c>
      <c r="K343" s="47" t="s">
        <v>126</v>
      </c>
      <c r="L343" s="47" t="s">
        <v>126</v>
      </c>
      <c r="M343" s="50" t="str">
        <f t="shared" si="51"/>
        <v>--</v>
      </c>
      <c r="N343" s="47" t="str">
        <f t="shared" si="59"/>
        <v>No TRV</v>
      </c>
      <c r="O343" s="47" t="s">
        <v>126</v>
      </c>
      <c r="P343" s="47" t="s">
        <v>126</v>
      </c>
      <c r="Q343" s="53" t="s">
        <v>126</v>
      </c>
      <c r="R343" s="47" t="s">
        <v>126</v>
      </c>
      <c r="S343" s="47" t="s">
        <v>126</v>
      </c>
      <c r="T343" s="50" t="str">
        <f t="shared" si="52"/>
        <v>--</v>
      </c>
      <c r="U343" s="47" t="str">
        <f t="shared" si="60"/>
        <v>No TRV</v>
      </c>
      <c r="V343" s="47">
        <v>39</v>
      </c>
      <c r="W343" s="47" t="s">
        <v>38</v>
      </c>
      <c r="X343" s="47" t="s">
        <v>121</v>
      </c>
      <c r="Y343" s="47" t="s">
        <v>126</v>
      </c>
      <c r="Z343" s="47" t="s">
        <v>126</v>
      </c>
      <c r="AA343" s="50" t="e">
        <f t="shared" si="53"/>
        <v>#VALUE!</v>
      </c>
      <c r="AB343" s="47" t="str">
        <f t="shared" si="54"/>
        <v>New TRV</v>
      </c>
      <c r="AC343" s="51" t="str">
        <f t="shared" si="55"/>
        <v>Yes</v>
      </c>
      <c r="AD343" s="47" t="str">
        <f t="shared" si="56"/>
        <v>New or No Change</v>
      </c>
      <c r="AE343" s="47" t="str">
        <f t="shared" si="57"/>
        <v>A new</v>
      </c>
      <c r="AF343" s="47" t="str">
        <f t="shared" si="58"/>
        <v>No</v>
      </c>
      <c r="AG343" s="52">
        <v>45672</v>
      </c>
    </row>
    <row r="344" spans="1:33" x14ac:dyDescent="0.2">
      <c r="A344" s="47">
        <v>571</v>
      </c>
      <c r="B344" s="48">
        <v>562</v>
      </c>
      <c r="C344" s="48" t="s">
        <v>873</v>
      </c>
      <c r="D344" s="48" t="s">
        <v>874</v>
      </c>
      <c r="E344" s="47"/>
      <c r="F344" s="49"/>
      <c r="G344" s="48" t="s">
        <v>120</v>
      </c>
      <c r="H344" s="47" t="s">
        <v>126</v>
      </c>
      <c r="I344" s="47" t="s">
        <v>126</v>
      </c>
      <c r="J344" s="53" t="s">
        <v>126</v>
      </c>
      <c r="K344" s="47" t="s">
        <v>126</v>
      </c>
      <c r="L344" s="47" t="s">
        <v>126</v>
      </c>
      <c r="M344" s="50" t="str">
        <f t="shared" si="51"/>
        <v>--</v>
      </c>
      <c r="N344" s="47" t="str">
        <f t="shared" si="59"/>
        <v>No TRV</v>
      </c>
      <c r="O344" s="47">
        <v>0.27</v>
      </c>
      <c r="P344" s="47" t="s">
        <v>31</v>
      </c>
      <c r="Q344" s="47" t="s">
        <v>120</v>
      </c>
      <c r="R344" s="47">
        <v>0.27</v>
      </c>
      <c r="S344" s="47" t="s">
        <v>31</v>
      </c>
      <c r="T344" s="50">
        <f t="shared" si="52"/>
        <v>0</v>
      </c>
      <c r="U344" s="47" t="str">
        <f t="shared" si="60"/>
        <v>No Change</v>
      </c>
      <c r="V344" s="47">
        <v>20</v>
      </c>
      <c r="W344" s="47" t="s">
        <v>31</v>
      </c>
      <c r="X344" s="47" t="s">
        <v>120</v>
      </c>
      <c r="Y344" s="47">
        <v>20</v>
      </c>
      <c r="Z344" s="47" t="s">
        <v>31</v>
      </c>
      <c r="AA344" s="50">
        <f t="shared" si="53"/>
        <v>0</v>
      </c>
      <c r="AB344" s="47" t="str">
        <f t="shared" si="54"/>
        <v>No Change</v>
      </c>
      <c r="AC344" s="51" t="str">
        <f t="shared" si="55"/>
        <v>No</v>
      </c>
      <c r="AD344" s="47" t="str">
        <f t="shared" si="56"/>
        <v>New or No Change</v>
      </c>
      <c r="AE344" s="47" t="str">
        <f t="shared" si="57"/>
        <v>No New</v>
      </c>
      <c r="AF344" s="47" t="str">
        <f t="shared" si="58"/>
        <v>Yes</v>
      </c>
      <c r="AG344" s="52">
        <v>45672</v>
      </c>
    </row>
    <row r="345" spans="1:33" x14ac:dyDescent="0.2">
      <c r="A345" s="47">
        <v>572</v>
      </c>
      <c r="B345" s="48">
        <v>563</v>
      </c>
      <c r="C345" s="48" t="s">
        <v>875</v>
      </c>
      <c r="D345" s="48" t="s">
        <v>876</v>
      </c>
      <c r="E345" s="47"/>
      <c r="F345" s="49"/>
      <c r="G345" s="48" t="s">
        <v>121</v>
      </c>
      <c r="H345" s="47">
        <v>0.27</v>
      </c>
      <c r="I345" s="47" t="s">
        <v>45</v>
      </c>
      <c r="J345" s="47" t="s">
        <v>121</v>
      </c>
      <c r="K345" s="47">
        <v>0.27</v>
      </c>
      <c r="L345" s="47" t="s">
        <v>49</v>
      </c>
      <c r="M345" s="50">
        <f t="shared" si="51"/>
        <v>0</v>
      </c>
      <c r="N345" s="47" t="str">
        <f t="shared" si="59"/>
        <v>No Change</v>
      </c>
      <c r="O345" s="47">
        <v>30</v>
      </c>
      <c r="P345" s="47" t="s">
        <v>49</v>
      </c>
      <c r="Q345" s="47" t="s">
        <v>121</v>
      </c>
      <c r="R345" s="47">
        <v>30</v>
      </c>
      <c r="S345" s="47" t="s">
        <v>49</v>
      </c>
      <c r="T345" s="50">
        <f t="shared" si="52"/>
        <v>0</v>
      </c>
      <c r="U345" s="47" t="str">
        <f t="shared" si="60"/>
        <v>No Change</v>
      </c>
      <c r="V345" s="47">
        <v>260</v>
      </c>
      <c r="W345" s="47" t="s">
        <v>38</v>
      </c>
      <c r="X345" s="47" t="s">
        <v>121</v>
      </c>
      <c r="Y345" s="47">
        <v>3100</v>
      </c>
      <c r="Z345" s="47" t="s">
        <v>49</v>
      </c>
      <c r="AA345" s="50">
        <f t="shared" si="53"/>
        <v>-0.91612903225806452</v>
      </c>
      <c r="AB345" s="47" t="str">
        <f t="shared" si="54"/>
        <v>Yes (-92%)</v>
      </c>
      <c r="AC345" s="51" t="str">
        <f t="shared" si="55"/>
        <v>Yes</v>
      </c>
      <c r="AD345" s="47" t="str">
        <f t="shared" si="56"/>
        <v>Change</v>
      </c>
      <c r="AE345" s="47" t="str">
        <f t="shared" si="57"/>
        <v>No New</v>
      </c>
      <c r="AF345" s="47" t="str">
        <f t="shared" si="58"/>
        <v>Yes</v>
      </c>
      <c r="AG345" s="52">
        <v>45672</v>
      </c>
    </row>
    <row r="346" spans="1:33" x14ac:dyDescent="0.2">
      <c r="A346" s="47">
        <v>580</v>
      </c>
      <c r="B346" s="48">
        <v>575</v>
      </c>
      <c r="C346" s="48" t="s">
        <v>879</v>
      </c>
      <c r="D346" s="48" t="s">
        <v>880</v>
      </c>
      <c r="E346" s="47" t="s">
        <v>149</v>
      </c>
      <c r="F346" s="49">
        <v>12</v>
      </c>
      <c r="G346" s="48" t="s">
        <v>120</v>
      </c>
      <c r="H346" s="47" t="s">
        <v>126</v>
      </c>
      <c r="I346" s="47" t="s">
        <v>126</v>
      </c>
      <c r="J346" s="53" t="s">
        <v>126</v>
      </c>
      <c r="K346" s="47" t="s">
        <v>126</v>
      </c>
      <c r="L346" s="47" t="s">
        <v>126</v>
      </c>
      <c r="M346" s="50" t="str">
        <f t="shared" si="51"/>
        <v>--</v>
      </c>
      <c r="N346" s="47" t="str">
        <f t="shared" si="59"/>
        <v>No TRV</v>
      </c>
      <c r="O346" s="47">
        <v>20</v>
      </c>
      <c r="P346" s="47" t="s">
        <v>49</v>
      </c>
      <c r="Q346" s="47" t="s">
        <v>120</v>
      </c>
      <c r="R346" s="47" t="s">
        <v>126</v>
      </c>
      <c r="S346" s="47" t="s">
        <v>122</v>
      </c>
      <c r="T346" s="50" t="e">
        <f t="shared" si="52"/>
        <v>#VALUE!</v>
      </c>
      <c r="U346" s="47" t="str">
        <f t="shared" si="60"/>
        <v>New TRV</v>
      </c>
      <c r="V346" s="47" t="s">
        <v>126</v>
      </c>
      <c r="W346" s="47" t="s">
        <v>126</v>
      </c>
      <c r="X346" s="53" t="s">
        <v>126</v>
      </c>
      <c r="Y346" s="47">
        <v>2</v>
      </c>
      <c r="Z346" s="47" t="s">
        <v>129</v>
      </c>
      <c r="AA346" s="50" t="str">
        <f t="shared" si="53"/>
        <v>--</v>
      </c>
      <c r="AB346" s="47" t="str">
        <f t="shared" si="54"/>
        <v>No TRV</v>
      </c>
      <c r="AC346" s="51" t="str">
        <f t="shared" si="55"/>
        <v>No</v>
      </c>
      <c r="AD346" s="47" t="str">
        <f t="shared" si="56"/>
        <v>New or No Change</v>
      </c>
      <c r="AE346" s="47" t="str">
        <f t="shared" si="57"/>
        <v>A new</v>
      </c>
      <c r="AF346" s="47" t="str">
        <f t="shared" si="58"/>
        <v>Yes</v>
      </c>
      <c r="AG346" s="52">
        <v>45672</v>
      </c>
    </row>
    <row r="347" spans="1:33" x14ac:dyDescent="0.2">
      <c r="A347" s="47">
        <v>581</v>
      </c>
      <c r="B347" s="48">
        <v>577</v>
      </c>
      <c r="C347" s="55" t="s">
        <v>881</v>
      </c>
      <c r="D347" s="48" t="s">
        <v>882</v>
      </c>
      <c r="E347" s="47"/>
      <c r="F347" s="49"/>
      <c r="G347" s="48" t="s">
        <v>120</v>
      </c>
      <c r="H347" s="47" t="s">
        <v>126</v>
      </c>
      <c r="I347" s="47" t="s">
        <v>126</v>
      </c>
      <c r="J347" s="53" t="s">
        <v>126</v>
      </c>
      <c r="K347" s="47" t="s">
        <v>126</v>
      </c>
      <c r="L347" s="47" t="s">
        <v>126</v>
      </c>
      <c r="M347" s="50" t="str">
        <f t="shared" si="51"/>
        <v>--</v>
      </c>
      <c r="N347" s="47" t="str">
        <f t="shared" si="59"/>
        <v>No TRV</v>
      </c>
      <c r="O347" s="47" t="s">
        <v>126</v>
      </c>
      <c r="P347" s="47" t="s">
        <v>126</v>
      </c>
      <c r="Q347" s="53" t="s">
        <v>126</v>
      </c>
      <c r="R347" s="47" t="s">
        <v>126</v>
      </c>
      <c r="S347" s="47" t="s">
        <v>126</v>
      </c>
      <c r="T347" s="50" t="str">
        <f t="shared" si="52"/>
        <v>--</v>
      </c>
      <c r="U347" s="47" t="str">
        <f t="shared" si="60"/>
        <v>No TRV</v>
      </c>
      <c r="V347" s="47">
        <v>0.21</v>
      </c>
      <c r="W347" s="47" t="s">
        <v>38</v>
      </c>
      <c r="X347" s="47" t="s">
        <v>121</v>
      </c>
      <c r="Y347" s="47">
        <v>5</v>
      </c>
      <c r="Z347" s="47" t="s">
        <v>49</v>
      </c>
      <c r="AA347" s="50">
        <f t="shared" si="53"/>
        <v>-0.95799999999999996</v>
      </c>
      <c r="AB347" s="47" t="str">
        <f t="shared" si="54"/>
        <v>Yes (-96%)</v>
      </c>
      <c r="AC347" s="51" t="str">
        <f t="shared" si="55"/>
        <v>Yes</v>
      </c>
      <c r="AD347" s="47" t="str">
        <f t="shared" si="56"/>
        <v>Change</v>
      </c>
      <c r="AE347" s="47" t="str">
        <f t="shared" si="57"/>
        <v>No New</v>
      </c>
      <c r="AF347" s="47" t="str">
        <f t="shared" si="58"/>
        <v>Yes</v>
      </c>
      <c r="AG347" s="52">
        <v>45672</v>
      </c>
    </row>
    <row r="348" spans="1:33" x14ac:dyDescent="0.2">
      <c r="A348" s="47">
        <v>582</v>
      </c>
      <c r="B348" s="47">
        <v>579</v>
      </c>
      <c r="C348" s="47" t="s">
        <v>883</v>
      </c>
      <c r="D348" s="47" t="s">
        <v>884</v>
      </c>
      <c r="E348" s="47"/>
      <c r="F348" s="49"/>
      <c r="G348" s="47" t="s">
        <v>120</v>
      </c>
      <c r="H348" s="47" t="s">
        <v>126</v>
      </c>
      <c r="I348" s="47" t="s">
        <v>126</v>
      </c>
      <c r="J348" s="53" t="s">
        <v>126</v>
      </c>
      <c r="K348" s="47" t="s">
        <v>126</v>
      </c>
      <c r="L348" s="47" t="s">
        <v>126</v>
      </c>
      <c r="M348" s="50" t="str">
        <f t="shared" si="51"/>
        <v>--</v>
      </c>
      <c r="N348" s="47" t="str">
        <f t="shared" si="59"/>
        <v>No TRV</v>
      </c>
      <c r="O348" s="47">
        <v>3</v>
      </c>
      <c r="P348" s="47" t="s">
        <v>49</v>
      </c>
      <c r="Q348" s="47" t="s">
        <v>120</v>
      </c>
      <c r="R348" s="47" t="s">
        <v>126</v>
      </c>
      <c r="S348" s="47" t="s">
        <v>126</v>
      </c>
      <c r="T348" s="50" t="e">
        <f t="shared" si="52"/>
        <v>#VALUE!</v>
      </c>
      <c r="U348" s="47" t="str">
        <f t="shared" si="60"/>
        <v>New TRV</v>
      </c>
      <c r="V348" s="47">
        <v>24</v>
      </c>
      <c r="W348" s="47" t="s">
        <v>38</v>
      </c>
      <c r="X348" s="47" t="s">
        <v>120</v>
      </c>
      <c r="Y348" s="47" t="s">
        <v>126</v>
      </c>
      <c r="Z348" s="47" t="s">
        <v>126</v>
      </c>
      <c r="AA348" s="50" t="e">
        <f t="shared" si="53"/>
        <v>#VALUE!</v>
      </c>
      <c r="AB348" s="47" t="str">
        <f t="shared" si="54"/>
        <v>New TRV</v>
      </c>
      <c r="AC348" s="51" t="str">
        <f t="shared" si="55"/>
        <v>Yes</v>
      </c>
      <c r="AD348" s="47" t="str">
        <f t="shared" si="56"/>
        <v>New or No Change</v>
      </c>
      <c r="AE348" s="47" t="str">
        <f t="shared" si="57"/>
        <v>A new</v>
      </c>
      <c r="AF348" s="47" t="str">
        <f t="shared" si="58"/>
        <v>No</v>
      </c>
      <c r="AG348" s="52">
        <v>45672</v>
      </c>
    </row>
    <row r="349" spans="1:33" x14ac:dyDescent="0.2">
      <c r="A349" s="47">
        <v>583</v>
      </c>
      <c r="B349" s="47" t="s">
        <v>885</v>
      </c>
      <c r="C349" s="47" t="s">
        <v>885</v>
      </c>
      <c r="D349" s="47" t="s">
        <v>886</v>
      </c>
      <c r="E349" s="47"/>
      <c r="F349" s="49"/>
      <c r="G349" s="47" t="s">
        <v>120</v>
      </c>
      <c r="H349" s="47" t="s">
        <v>126</v>
      </c>
      <c r="I349" s="47" t="s">
        <v>126</v>
      </c>
      <c r="J349" s="53" t="s">
        <v>126</v>
      </c>
      <c r="K349" s="47" t="s">
        <v>126</v>
      </c>
      <c r="L349" s="47" t="s">
        <v>126</v>
      </c>
      <c r="M349" s="50" t="str">
        <f t="shared" si="51"/>
        <v>--</v>
      </c>
      <c r="N349" s="47" t="str">
        <f t="shared" si="59"/>
        <v>No TRV</v>
      </c>
      <c r="O349" s="47">
        <v>6.6</v>
      </c>
      <c r="P349" s="47" t="s">
        <v>38</v>
      </c>
      <c r="Q349" s="47" t="s">
        <v>120</v>
      </c>
      <c r="R349" s="47" t="s">
        <v>126</v>
      </c>
      <c r="S349" s="47" t="s">
        <v>126</v>
      </c>
      <c r="T349" s="50" t="e">
        <f t="shared" si="52"/>
        <v>#VALUE!</v>
      </c>
      <c r="U349" s="47" t="str">
        <f t="shared" si="60"/>
        <v>New TRV</v>
      </c>
      <c r="V349" s="47" t="s">
        <v>126</v>
      </c>
      <c r="W349" s="47" t="s">
        <v>126</v>
      </c>
      <c r="X349" s="53" t="s">
        <v>126</v>
      </c>
      <c r="Y349" s="47" t="s">
        <v>126</v>
      </c>
      <c r="Z349" s="47" t="s">
        <v>126</v>
      </c>
      <c r="AA349" s="50" t="str">
        <f t="shared" si="53"/>
        <v>--</v>
      </c>
      <c r="AB349" s="47" t="str">
        <f t="shared" si="54"/>
        <v>No TRV</v>
      </c>
      <c r="AC349" s="51" t="str">
        <f t="shared" si="55"/>
        <v>Yes</v>
      </c>
      <c r="AD349" s="47" t="str">
        <f t="shared" si="56"/>
        <v>New or No Change</v>
      </c>
      <c r="AE349" s="47" t="str">
        <f t="shared" si="57"/>
        <v>A new</v>
      </c>
      <c r="AF349" s="47" t="str">
        <f t="shared" si="58"/>
        <v>No</v>
      </c>
      <c r="AG349" s="52">
        <v>45672</v>
      </c>
    </row>
    <row r="350" spans="1:33" x14ac:dyDescent="0.2">
      <c r="A350" s="47">
        <v>585</v>
      </c>
      <c r="B350" s="48">
        <v>582</v>
      </c>
      <c r="C350" s="48" t="s">
        <v>887</v>
      </c>
      <c r="D350" s="48" t="s">
        <v>888</v>
      </c>
      <c r="E350" s="47"/>
      <c r="F350" s="49"/>
      <c r="G350" s="48" t="s">
        <v>120</v>
      </c>
      <c r="H350" s="47" t="s">
        <v>126</v>
      </c>
      <c r="I350" s="47" t="s">
        <v>126</v>
      </c>
      <c r="J350" s="53" t="s">
        <v>126</v>
      </c>
      <c r="K350" s="47" t="s">
        <v>126</v>
      </c>
      <c r="L350" s="47" t="s">
        <v>126</v>
      </c>
      <c r="M350" s="50" t="str">
        <f t="shared" si="51"/>
        <v>--</v>
      </c>
      <c r="N350" s="47" t="str">
        <f t="shared" si="59"/>
        <v>No TRV</v>
      </c>
      <c r="O350" s="47" t="s">
        <v>126</v>
      </c>
      <c r="P350" s="47" t="s">
        <v>126</v>
      </c>
      <c r="Q350" s="53" t="s">
        <v>126</v>
      </c>
      <c r="R350" s="47" t="s">
        <v>126</v>
      </c>
      <c r="S350" s="47" t="s">
        <v>126</v>
      </c>
      <c r="T350" s="50" t="str">
        <f t="shared" si="52"/>
        <v>--</v>
      </c>
      <c r="U350" s="47" t="str">
        <f t="shared" si="60"/>
        <v>No TRV</v>
      </c>
      <c r="V350" s="47">
        <v>8</v>
      </c>
      <c r="W350" s="47" t="s">
        <v>49</v>
      </c>
      <c r="X350" s="47" t="s">
        <v>120</v>
      </c>
      <c r="Y350" s="47">
        <v>8</v>
      </c>
      <c r="Z350" s="47" t="s">
        <v>49</v>
      </c>
      <c r="AA350" s="50">
        <f t="shared" si="53"/>
        <v>0</v>
      </c>
      <c r="AB350" s="47" t="str">
        <f t="shared" si="54"/>
        <v>No Change</v>
      </c>
      <c r="AC350" s="51" t="str">
        <f t="shared" si="55"/>
        <v>No</v>
      </c>
      <c r="AD350" s="47" t="str">
        <f t="shared" si="56"/>
        <v>New or No Change</v>
      </c>
      <c r="AE350" s="47" t="str">
        <f t="shared" si="57"/>
        <v>No New</v>
      </c>
      <c r="AF350" s="47" t="str">
        <f t="shared" si="58"/>
        <v>Yes</v>
      </c>
      <c r="AG350" s="52">
        <v>45672</v>
      </c>
    </row>
    <row r="351" spans="1:33" x14ac:dyDescent="0.2">
      <c r="A351" s="47">
        <v>588</v>
      </c>
      <c r="B351" s="48">
        <v>585</v>
      </c>
      <c r="C351" s="48" t="s">
        <v>892</v>
      </c>
      <c r="D351" s="48" t="s">
        <v>893</v>
      </c>
      <c r="E351" s="47"/>
      <c r="F351" s="49"/>
      <c r="G351" s="48" t="s">
        <v>120</v>
      </c>
      <c r="H351" s="47" t="s">
        <v>126</v>
      </c>
      <c r="I351" s="47" t="s">
        <v>126</v>
      </c>
      <c r="J351" s="53" t="s">
        <v>126</v>
      </c>
      <c r="K351" s="47" t="s">
        <v>126</v>
      </c>
      <c r="L351" s="47" t="s">
        <v>126</v>
      </c>
      <c r="M351" s="50" t="str">
        <f t="shared" si="51"/>
        <v>--</v>
      </c>
      <c r="N351" s="47" t="str">
        <f t="shared" si="59"/>
        <v>No TRV</v>
      </c>
      <c r="O351" s="47">
        <v>850</v>
      </c>
      <c r="P351" s="47" t="s">
        <v>31</v>
      </c>
      <c r="Q351" s="47" t="s">
        <v>121</v>
      </c>
      <c r="R351" s="47">
        <v>1000</v>
      </c>
      <c r="S351" s="47" t="s">
        <v>122</v>
      </c>
      <c r="T351" s="50">
        <f t="shared" si="52"/>
        <v>-0.15</v>
      </c>
      <c r="U351" s="47" t="str">
        <f t="shared" si="60"/>
        <v>Yes (-15%)</v>
      </c>
      <c r="V351" s="47">
        <v>21000</v>
      </c>
      <c r="W351" s="47" t="s">
        <v>31</v>
      </c>
      <c r="X351" s="47" t="s">
        <v>121</v>
      </c>
      <c r="Y351" s="47">
        <v>21000</v>
      </c>
      <c r="Z351" s="47" t="s">
        <v>129</v>
      </c>
      <c r="AA351" s="50">
        <f t="shared" si="53"/>
        <v>0</v>
      </c>
      <c r="AB351" s="47" t="str">
        <f t="shared" si="54"/>
        <v>No Change</v>
      </c>
      <c r="AC351" s="51" t="str">
        <f t="shared" si="55"/>
        <v>No</v>
      </c>
      <c r="AD351" s="47" t="str">
        <f t="shared" si="56"/>
        <v>Change</v>
      </c>
      <c r="AE351" s="47" t="str">
        <f t="shared" si="57"/>
        <v>No New</v>
      </c>
      <c r="AF351" s="47" t="str">
        <f t="shared" si="58"/>
        <v>Yes</v>
      </c>
      <c r="AG351" s="52">
        <v>45672</v>
      </c>
    </row>
    <row r="352" spans="1:33" x14ac:dyDescent="0.2">
      <c r="A352" s="47">
        <v>591</v>
      </c>
      <c r="B352" s="48">
        <v>591</v>
      </c>
      <c r="C352" s="48" t="s">
        <v>898</v>
      </c>
      <c r="D352" s="48" t="s">
        <v>899</v>
      </c>
      <c r="E352" s="47"/>
      <c r="F352" s="49"/>
      <c r="G352" s="48" t="s">
        <v>120</v>
      </c>
      <c r="H352" s="47" t="s">
        <v>126</v>
      </c>
      <c r="I352" s="47" t="s">
        <v>126</v>
      </c>
      <c r="J352" s="53" t="s">
        <v>126</v>
      </c>
      <c r="K352" s="47" t="s">
        <v>126</v>
      </c>
      <c r="L352" s="47" t="s">
        <v>126</v>
      </c>
      <c r="M352" s="50" t="str">
        <f t="shared" si="51"/>
        <v>--</v>
      </c>
      <c r="N352" s="47" t="str">
        <f t="shared" si="59"/>
        <v>No TRV</v>
      </c>
      <c r="O352" s="47">
        <v>1</v>
      </c>
      <c r="P352" s="47" t="s">
        <v>49</v>
      </c>
      <c r="Q352" s="47" t="s">
        <v>120</v>
      </c>
      <c r="R352" s="47">
        <v>1</v>
      </c>
      <c r="S352" s="47" t="s">
        <v>49</v>
      </c>
      <c r="T352" s="50">
        <f t="shared" si="52"/>
        <v>0</v>
      </c>
      <c r="U352" s="47" t="str">
        <f t="shared" si="60"/>
        <v>No Change</v>
      </c>
      <c r="V352" s="47">
        <v>120</v>
      </c>
      <c r="W352" s="47" t="s">
        <v>49</v>
      </c>
      <c r="X352" s="47" t="s">
        <v>120</v>
      </c>
      <c r="Y352" s="47">
        <v>120</v>
      </c>
      <c r="Z352" s="47" t="s">
        <v>49</v>
      </c>
      <c r="AA352" s="50">
        <f t="shared" si="53"/>
        <v>0</v>
      </c>
      <c r="AB352" s="47" t="str">
        <f t="shared" si="54"/>
        <v>No Change</v>
      </c>
      <c r="AC352" s="51" t="str">
        <f t="shared" si="55"/>
        <v>No</v>
      </c>
      <c r="AD352" s="47" t="str">
        <f t="shared" si="56"/>
        <v>New or No Change</v>
      </c>
      <c r="AE352" s="47" t="str">
        <f t="shared" si="57"/>
        <v>No New</v>
      </c>
      <c r="AF352" s="47" t="str">
        <f t="shared" si="58"/>
        <v>Yes</v>
      </c>
      <c r="AG352" s="52">
        <v>45672</v>
      </c>
    </row>
    <row r="353" spans="1:33" x14ac:dyDescent="0.2">
      <c r="A353" s="47">
        <v>592</v>
      </c>
      <c r="B353" s="48">
        <v>588</v>
      </c>
      <c r="C353" s="48" t="s">
        <v>894</v>
      </c>
      <c r="D353" s="48" t="s">
        <v>895</v>
      </c>
      <c r="E353" s="47"/>
      <c r="F353" s="49"/>
      <c r="G353" s="48" t="s">
        <v>120</v>
      </c>
      <c r="H353" s="47" t="s">
        <v>126</v>
      </c>
      <c r="I353" s="47" t="s">
        <v>126</v>
      </c>
      <c r="J353" s="53" t="s">
        <v>126</v>
      </c>
      <c r="K353" s="47" t="s">
        <v>126</v>
      </c>
      <c r="L353" s="47" t="s">
        <v>126</v>
      </c>
      <c r="M353" s="50" t="str">
        <f t="shared" si="51"/>
        <v>--</v>
      </c>
      <c r="N353" s="47" t="str">
        <f t="shared" si="59"/>
        <v>No TRV</v>
      </c>
      <c r="O353" s="47" t="s">
        <v>126</v>
      </c>
      <c r="P353" s="47" t="s">
        <v>126</v>
      </c>
      <c r="Q353" s="53" t="s">
        <v>126</v>
      </c>
      <c r="R353" s="47" t="s">
        <v>126</v>
      </c>
      <c r="S353" s="47" t="s">
        <v>126</v>
      </c>
      <c r="T353" s="50" t="str">
        <f t="shared" si="52"/>
        <v>--</v>
      </c>
      <c r="U353" s="47" t="str">
        <f t="shared" si="60"/>
        <v>No TRV</v>
      </c>
      <c r="V353" s="47">
        <v>0.7</v>
      </c>
      <c r="W353" s="47" t="s">
        <v>31</v>
      </c>
      <c r="X353" s="47" t="s">
        <v>120</v>
      </c>
      <c r="Y353" s="47">
        <v>0.7</v>
      </c>
      <c r="Z353" s="47" t="s">
        <v>31</v>
      </c>
      <c r="AA353" s="50">
        <f t="shared" si="53"/>
        <v>0</v>
      </c>
      <c r="AB353" s="47" t="str">
        <f t="shared" si="54"/>
        <v>No Change</v>
      </c>
      <c r="AC353" s="51" t="str">
        <f t="shared" si="55"/>
        <v>No</v>
      </c>
      <c r="AD353" s="47" t="str">
        <f t="shared" si="56"/>
        <v>New or No Change</v>
      </c>
      <c r="AE353" s="47" t="str">
        <f t="shared" si="57"/>
        <v>No New</v>
      </c>
      <c r="AF353" s="47" t="str">
        <f t="shared" si="58"/>
        <v>Yes</v>
      </c>
      <c r="AG353" s="52">
        <v>45672</v>
      </c>
    </row>
    <row r="354" spans="1:33" x14ac:dyDescent="0.2">
      <c r="A354" s="47">
        <v>594</v>
      </c>
      <c r="B354" s="47" t="s">
        <v>961</v>
      </c>
      <c r="C354" s="47" t="s">
        <v>962</v>
      </c>
      <c r="D354" s="47" t="s">
        <v>963</v>
      </c>
      <c r="E354" s="47"/>
      <c r="F354" s="49"/>
      <c r="G354" s="47" t="s">
        <v>121</v>
      </c>
      <c r="H354" s="53" t="s">
        <v>126</v>
      </c>
      <c r="I354" s="53" t="s">
        <v>126</v>
      </c>
      <c r="J354" s="53" t="s">
        <v>126</v>
      </c>
      <c r="K354" s="53" t="s">
        <v>126</v>
      </c>
      <c r="L354" s="53" t="s">
        <v>126</v>
      </c>
      <c r="M354" s="50" t="str">
        <f t="shared" si="51"/>
        <v>--</v>
      </c>
      <c r="N354" s="47" t="str">
        <f t="shared" si="59"/>
        <v>No TRV</v>
      </c>
      <c r="O354" s="47">
        <v>50</v>
      </c>
      <c r="P354" s="47" t="s">
        <v>36</v>
      </c>
      <c r="Q354" s="47" t="s">
        <v>120</v>
      </c>
      <c r="R354" s="53" t="s">
        <v>126</v>
      </c>
      <c r="S354" s="53" t="s">
        <v>126</v>
      </c>
      <c r="T354" s="50" t="e">
        <f t="shared" si="52"/>
        <v>#VALUE!</v>
      </c>
      <c r="U354" s="47" t="str">
        <f t="shared" si="60"/>
        <v>New TRV</v>
      </c>
      <c r="V354" s="53">
        <v>3100</v>
      </c>
      <c r="W354" s="53" t="s">
        <v>36</v>
      </c>
      <c r="X354" s="47" t="s">
        <v>120</v>
      </c>
      <c r="Y354" s="53" t="s">
        <v>126</v>
      </c>
      <c r="Z354" s="53" t="s">
        <v>126</v>
      </c>
      <c r="AA354" s="50" t="e">
        <f t="shared" si="53"/>
        <v>#VALUE!</v>
      </c>
      <c r="AB354" s="47" t="str">
        <f t="shared" si="54"/>
        <v>New TRV</v>
      </c>
      <c r="AC354" s="51" t="str">
        <f t="shared" si="55"/>
        <v>No</v>
      </c>
      <c r="AD354" s="47" t="str">
        <f t="shared" si="56"/>
        <v>New or No Change</v>
      </c>
      <c r="AE354" s="47" t="str">
        <f t="shared" si="57"/>
        <v>A new</v>
      </c>
      <c r="AF354" s="47" t="str">
        <f t="shared" si="58"/>
        <v>No</v>
      </c>
      <c r="AG354" s="52">
        <v>45672</v>
      </c>
    </row>
    <row r="355" spans="1:33" x14ac:dyDescent="0.2">
      <c r="A355" s="47">
        <v>597</v>
      </c>
      <c r="B355" s="48">
        <v>488</v>
      </c>
      <c r="C355" s="48" t="s">
        <v>900</v>
      </c>
      <c r="D355" s="48" t="s">
        <v>901</v>
      </c>
      <c r="E355" s="47"/>
      <c r="F355" s="49"/>
      <c r="G355" s="48" t="s">
        <v>120</v>
      </c>
      <c r="H355" s="47">
        <v>3.8</v>
      </c>
      <c r="I355" s="47" t="s">
        <v>45</v>
      </c>
      <c r="J355" s="47" t="s">
        <v>121</v>
      </c>
      <c r="K355" s="47">
        <v>3.8</v>
      </c>
      <c r="L355" s="47" t="s">
        <v>122</v>
      </c>
      <c r="M355" s="50">
        <f t="shared" si="51"/>
        <v>0</v>
      </c>
      <c r="N355" s="47" t="str">
        <f t="shared" si="59"/>
        <v>No Change</v>
      </c>
      <c r="O355" s="47">
        <v>41</v>
      </c>
      <c r="P355" s="47" t="s">
        <v>31</v>
      </c>
      <c r="Q355" s="47" t="s">
        <v>121</v>
      </c>
      <c r="R355" s="47">
        <v>41</v>
      </c>
      <c r="S355" s="47" t="s">
        <v>31</v>
      </c>
      <c r="T355" s="50">
        <f t="shared" si="52"/>
        <v>0</v>
      </c>
      <c r="U355" s="47" t="str">
        <f t="shared" si="60"/>
        <v>No Change</v>
      </c>
      <c r="V355" s="47">
        <v>41</v>
      </c>
      <c r="W355" s="47" t="s">
        <v>31</v>
      </c>
      <c r="X355" s="47" t="s">
        <v>121</v>
      </c>
      <c r="Y355" s="47">
        <v>41</v>
      </c>
      <c r="Z355" s="47" t="s">
        <v>31</v>
      </c>
      <c r="AA355" s="50">
        <f t="shared" si="53"/>
        <v>0</v>
      </c>
      <c r="AB355" s="47" t="str">
        <f t="shared" si="54"/>
        <v>No Change</v>
      </c>
      <c r="AC355" s="51" t="str">
        <f t="shared" si="55"/>
        <v>No</v>
      </c>
      <c r="AD355" s="47" t="str">
        <f t="shared" si="56"/>
        <v>New or No Change</v>
      </c>
      <c r="AE355" s="47" t="str">
        <f t="shared" si="57"/>
        <v>No New</v>
      </c>
      <c r="AF355" s="47" t="str">
        <f t="shared" si="58"/>
        <v>Yes</v>
      </c>
      <c r="AG355" s="52">
        <v>45672</v>
      </c>
    </row>
    <row r="356" spans="1:33" x14ac:dyDescent="0.2">
      <c r="A356" s="47">
        <v>598</v>
      </c>
      <c r="B356" s="48">
        <v>115</v>
      </c>
      <c r="C356" s="48" t="s">
        <v>902</v>
      </c>
      <c r="D356" s="48" t="s">
        <v>903</v>
      </c>
      <c r="E356" s="47"/>
      <c r="F356" s="49"/>
      <c r="G356" s="48" t="s">
        <v>120</v>
      </c>
      <c r="H356" s="47">
        <v>0.14000000000000001</v>
      </c>
      <c r="I356" s="47" t="s">
        <v>45</v>
      </c>
      <c r="J356" s="47" t="s">
        <v>120</v>
      </c>
      <c r="K356" s="47">
        <v>0.14000000000000001</v>
      </c>
      <c r="L356" s="47" t="s">
        <v>45</v>
      </c>
      <c r="M356" s="50">
        <f t="shared" si="51"/>
        <v>0</v>
      </c>
      <c r="N356" s="47" t="str">
        <f t="shared" si="59"/>
        <v>No Change</v>
      </c>
      <c r="O356" s="47" t="s">
        <v>126</v>
      </c>
      <c r="P356" s="47" t="s">
        <v>126</v>
      </c>
      <c r="Q356" s="53" t="s">
        <v>126</v>
      </c>
      <c r="R356" s="47" t="s">
        <v>126</v>
      </c>
      <c r="S356" s="47" t="s">
        <v>126</v>
      </c>
      <c r="T356" s="50" t="str">
        <f t="shared" si="52"/>
        <v>--</v>
      </c>
      <c r="U356" s="47" t="str">
        <f t="shared" si="60"/>
        <v>No TRV</v>
      </c>
      <c r="V356" s="47" t="s">
        <v>126</v>
      </c>
      <c r="W356" s="47" t="s">
        <v>126</v>
      </c>
      <c r="X356" s="53" t="s">
        <v>126</v>
      </c>
      <c r="Y356" s="47" t="s">
        <v>126</v>
      </c>
      <c r="Z356" s="47" t="s">
        <v>126</v>
      </c>
      <c r="AA356" s="50" t="str">
        <f t="shared" si="53"/>
        <v>--</v>
      </c>
      <c r="AB356" s="47" t="str">
        <f t="shared" si="54"/>
        <v>No TRV</v>
      </c>
      <c r="AC356" s="51" t="str">
        <f t="shared" si="55"/>
        <v>No</v>
      </c>
      <c r="AD356" s="47" t="str">
        <f t="shared" si="56"/>
        <v>New or No Change</v>
      </c>
      <c r="AE356" s="47" t="str">
        <f t="shared" si="57"/>
        <v>No New</v>
      </c>
      <c r="AF356" s="47" t="str">
        <f t="shared" si="58"/>
        <v>Yes</v>
      </c>
      <c r="AG356" s="52">
        <v>45672</v>
      </c>
    </row>
    <row r="357" spans="1:33" x14ac:dyDescent="0.2">
      <c r="A357" s="47">
        <v>599</v>
      </c>
      <c r="B357" s="48">
        <v>594</v>
      </c>
      <c r="C357" s="48" t="s">
        <v>904</v>
      </c>
      <c r="D357" s="48" t="s">
        <v>905</v>
      </c>
      <c r="E357" s="47"/>
      <c r="F357" s="49"/>
      <c r="G357" s="48" t="s">
        <v>120</v>
      </c>
      <c r="H357" s="47">
        <v>1.7000000000000001E-2</v>
      </c>
      <c r="I357" s="47" t="s">
        <v>49</v>
      </c>
      <c r="J357" s="47" t="s">
        <v>120</v>
      </c>
      <c r="K357" s="47">
        <v>1.7000000000000001E-2</v>
      </c>
      <c r="L357" s="47" t="s">
        <v>49</v>
      </c>
      <c r="M357" s="50">
        <f t="shared" si="51"/>
        <v>0</v>
      </c>
      <c r="N357" s="47" t="str">
        <f t="shared" si="59"/>
        <v>No Change</v>
      </c>
      <c r="O357" s="47" t="s">
        <v>126</v>
      </c>
      <c r="P357" s="47" t="s">
        <v>126</v>
      </c>
      <c r="Q357" s="53" t="s">
        <v>126</v>
      </c>
      <c r="R357" s="47" t="s">
        <v>126</v>
      </c>
      <c r="S357" s="47" t="s">
        <v>126</v>
      </c>
      <c r="T357" s="50" t="str">
        <f t="shared" si="52"/>
        <v>--</v>
      </c>
      <c r="U357" s="47" t="str">
        <f t="shared" si="60"/>
        <v>No TRV</v>
      </c>
      <c r="V357" s="47" t="s">
        <v>126</v>
      </c>
      <c r="W357" s="47" t="s">
        <v>126</v>
      </c>
      <c r="X357" s="53" t="s">
        <v>126</v>
      </c>
      <c r="Y357" s="47" t="s">
        <v>126</v>
      </c>
      <c r="Z357" s="47" t="s">
        <v>126</v>
      </c>
      <c r="AA357" s="50" t="str">
        <f t="shared" si="53"/>
        <v>--</v>
      </c>
      <c r="AB357" s="47" t="str">
        <f t="shared" si="54"/>
        <v>No TRV</v>
      </c>
      <c r="AC357" s="51" t="str">
        <f t="shared" si="55"/>
        <v>No</v>
      </c>
      <c r="AD357" s="47" t="str">
        <f t="shared" si="56"/>
        <v>New or No Change</v>
      </c>
      <c r="AE357" s="47" t="str">
        <f t="shared" si="57"/>
        <v>No New</v>
      </c>
      <c r="AF357" s="47" t="str">
        <f t="shared" si="58"/>
        <v>Yes</v>
      </c>
      <c r="AG357" s="52">
        <v>45672</v>
      </c>
    </row>
    <row r="358" spans="1:33" x14ac:dyDescent="0.2">
      <c r="A358" s="47">
        <v>601</v>
      </c>
      <c r="B358" s="48">
        <v>245</v>
      </c>
      <c r="C358" s="48" t="s">
        <v>906</v>
      </c>
      <c r="D358" s="48" t="s">
        <v>907</v>
      </c>
      <c r="E358" s="47"/>
      <c r="F358" s="49"/>
      <c r="G358" s="48" t="s">
        <v>120</v>
      </c>
      <c r="H358" s="47" t="s">
        <v>126</v>
      </c>
      <c r="I358" s="47" t="s">
        <v>126</v>
      </c>
      <c r="J358" s="53" t="s">
        <v>126</v>
      </c>
      <c r="K358" s="47" t="s">
        <v>126</v>
      </c>
      <c r="L358" s="47" t="s">
        <v>126</v>
      </c>
      <c r="M358" s="50" t="str">
        <f t="shared" si="51"/>
        <v>--</v>
      </c>
      <c r="N358" s="47" t="str">
        <f t="shared" si="59"/>
        <v>No TRV</v>
      </c>
      <c r="O358" s="47">
        <v>80000</v>
      </c>
      <c r="P358" s="47" t="s">
        <v>45</v>
      </c>
      <c r="Q358" s="47" t="s">
        <v>120</v>
      </c>
      <c r="R358" s="47">
        <v>80000</v>
      </c>
      <c r="S358" s="47" t="s">
        <v>45</v>
      </c>
      <c r="T358" s="50">
        <f t="shared" si="52"/>
        <v>0</v>
      </c>
      <c r="U358" s="47" t="str">
        <f t="shared" si="60"/>
        <v>No Change</v>
      </c>
      <c r="V358" s="47" t="s">
        <v>126</v>
      </c>
      <c r="W358" s="47" t="s">
        <v>126</v>
      </c>
      <c r="X358" s="53" t="s">
        <v>126</v>
      </c>
      <c r="Y358" s="47" t="s">
        <v>126</v>
      </c>
      <c r="Z358" s="47" t="s">
        <v>126</v>
      </c>
      <c r="AA358" s="50" t="str">
        <f t="shared" si="53"/>
        <v>--</v>
      </c>
      <c r="AB358" s="47" t="str">
        <f t="shared" si="54"/>
        <v>No TRV</v>
      </c>
      <c r="AC358" s="51" t="str">
        <f t="shared" si="55"/>
        <v>No</v>
      </c>
      <c r="AD358" s="47" t="str">
        <f t="shared" si="56"/>
        <v>New or No Change</v>
      </c>
      <c r="AE358" s="47" t="str">
        <f t="shared" si="57"/>
        <v>No New</v>
      </c>
      <c r="AF358" s="47" t="str">
        <f t="shared" si="58"/>
        <v>Yes</v>
      </c>
      <c r="AG358" s="52">
        <v>45672</v>
      </c>
    </row>
    <row r="359" spans="1:33" x14ac:dyDescent="0.2">
      <c r="A359" s="47">
        <v>602</v>
      </c>
      <c r="B359" s="47" t="s">
        <v>908</v>
      </c>
      <c r="C359" s="47" t="s">
        <v>909</v>
      </c>
      <c r="D359" s="47" t="s">
        <v>910</v>
      </c>
      <c r="E359" s="47"/>
      <c r="F359" s="49"/>
      <c r="G359" s="47" t="s">
        <v>120</v>
      </c>
      <c r="H359" s="47" t="s">
        <v>126</v>
      </c>
      <c r="I359" s="47" t="s">
        <v>126</v>
      </c>
      <c r="J359" s="53" t="s">
        <v>126</v>
      </c>
      <c r="K359" s="47" t="s">
        <v>126</v>
      </c>
      <c r="L359" s="47" t="s">
        <v>126</v>
      </c>
      <c r="M359" s="50" t="str">
        <f t="shared" si="51"/>
        <v>--</v>
      </c>
      <c r="N359" s="47" t="str">
        <f t="shared" si="59"/>
        <v>No TRV</v>
      </c>
      <c r="O359" s="47">
        <v>2000</v>
      </c>
      <c r="P359" s="47" t="s">
        <v>45</v>
      </c>
      <c r="Q359" s="47" t="s">
        <v>120</v>
      </c>
      <c r="R359" s="47" t="s">
        <v>126</v>
      </c>
      <c r="S359" s="47" t="s">
        <v>126</v>
      </c>
      <c r="T359" s="50" t="e">
        <f t="shared" si="52"/>
        <v>#VALUE!</v>
      </c>
      <c r="U359" s="47" t="str">
        <f t="shared" si="60"/>
        <v>New TRV</v>
      </c>
      <c r="V359" s="47" t="s">
        <v>126</v>
      </c>
      <c r="W359" s="47" t="s">
        <v>126</v>
      </c>
      <c r="X359" s="53" t="s">
        <v>126</v>
      </c>
      <c r="Y359" s="47" t="s">
        <v>126</v>
      </c>
      <c r="Z359" s="47" t="s">
        <v>126</v>
      </c>
      <c r="AA359" s="50" t="str">
        <f t="shared" si="53"/>
        <v>--</v>
      </c>
      <c r="AB359" s="47" t="str">
        <f t="shared" si="54"/>
        <v>No TRV</v>
      </c>
      <c r="AC359" s="51" t="str">
        <f t="shared" si="55"/>
        <v>No</v>
      </c>
      <c r="AD359" s="47" t="str">
        <f t="shared" si="56"/>
        <v>New or No Change</v>
      </c>
      <c r="AE359" s="47" t="str">
        <f t="shared" si="57"/>
        <v>A new</v>
      </c>
      <c r="AF359" s="47" t="str">
        <f t="shared" si="58"/>
        <v>No</v>
      </c>
      <c r="AG359" s="52">
        <v>45672</v>
      </c>
    </row>
    <row r="360" spans="1:33" x14ac:dyDescent="0.2">
      <c r="A360" s="47">
        <v>604</v>
      </c>
      <c r="B360" s="48">
        <v>596</v>
      </c>
      <c r="C360" s="48" t="s">
        <v>911</v>
      </c>
      <c r="D360" s="48" t="s">
        <v>912</v>
      </c>
      <c r="E360" s="47"/>
      <c r="F360" s="49"/>
      <c r="G360" s="48" t="s">
        <v>120</v>
      </c>
      <c r="H360" s="47">
        <v>5.9000000000000003E-4</v>
      </c>
      <c r="I360" s="47" t="s">
        <v>49</v>
      </c>
      <c r="J360" s="47" t="s">
        <v>120</v>
      </c>
      <c r="K360" s="47">
        <v>5.9000000000000003E-4</v>
      </c>
      <c r="L360" s="47" t="s">
        <v>49</v>
      </c>
      <c r="M360" s="50">
        <f t="shared" si="51"/>
        <v>0</v>
      </c>
      <c r="N360" s="47" t="str">
        <f t="shared" si="59"/>
        <v>No Change</v>
      </c>
      <c r="O360" s="47" t="s">
        <v>126</v>
      </c>
      <c r="P360" s="47" t="s">
        <v>126</v>
      </c>
      <c r="Q360" s="53" t="s">
        <v>126</v>
      </c>
      <c r="R360" s="47" t="s">
        <v>126</v>
      </c>
      <c r="S360" s="47" t="s">
        <v>126</v>
      </c>
      <c r="T360" s="50" t="str">
        <f t="shared" si="52"/>
        <v>--</v>
      </c>
      <c r="U360" s="47" t="str">
        <f t="shared" si="60"/>
        <v>No TRV</v>
      </c>
      <c r="V360" s="47" t="s">
        <v>126</v>
      </c>
      <c r="W360" s="47" t="s">
        <v>126</v>
      </c>
      <c r="X360" s="53" t="s">
        <v>126</v>
      </c>
      <c r="Y360" s="47" t="s">
        <v>126</v>
      </c>
      <c r="Z360" s="47" t="s">
        <v>126</v>
      </c>
      <c r="AA360" s="50" t="str">
        <f t="shared" si="53"/>
        <v>--</v>
      </c>
      <c r="AB360" s="47" t="str">
        <f t="shared" si="54"/>
        <v>No TRV</v>
      </c>
      <c r="AC360" s="51" t="str">
        <f t="shared" si="55"/>
        <v>No</v>
      </c>
      <c r="AD360" s="47" t="str">
        <f t="shared" si="56"/>
        <v>New or No Change</v>
      </c>
      <c r="AE360" s="47" t="str">
        <f t="shared" si="57"/>
        <v>No New</v>
      </c>
      <c r="AF360" s="47" t="str">
        <f t="shared" si="58"/>
        <v>Yes</v>
      </c>
      <c r="AG360" s="52">
        <v>45672</v>
      </c>
    </row>
    <row r="361" spans="1:33" x14ac:dyDescent="0.2">
      <c r="A361" s="47">
        <v>607</v>
      </c>
      <c r="B361" s="48">
        <v>599</v>
      </c>
      <c r="C361" s="48" t="s">
        <v>913</v>
      </c>
      <c r="D361" s="48" t="s">
        <v>914</v>
      </c>
      <c r="E361" s="47" t="s">
        <v>149</v>
      </c>
      <c r="F361" s="49"/>
      <c r="G361" s="48" t="s">
        <v>120</v>
      </c>
      <c r="H361" s="47" t="s">
        <v>126</v>
      </c>
      <c r="I361" s="47" t="s">
        <v>126</v>
      </c>
      <c r="J361" s="53" t="s">
        <v>126</v>
      </c>
      <c r="K361" s="47" t="s">
        <v>126</v>
      </c>
      <c r="L361" s="47" t="s">
        <v>126</v>
      </c>
      <c r="M361" s="50" t="str">
        <f t="shared" si="51"/>
        <v>--</v>
      </c>
      <c r="N361" s="47" t="str">
        <f t="shared" si="59"/>
        <v>No TRV</v>
      </c>
      <c r="O361" s="47">
        <v>0.1</v>
      </c>
      <c r="P361" s="47" t="s">
        <v>31</v>
      </c>
      <c r="Q361" s="47" t="s">
        <v>120</v>
      </c>
      <c r="R361" s="47">
        <v>0.1</v>
      </c>
      <c r="S361" s="47" t="s">
        <v>31</v>
      </c>
      <c r="T361" s="50">
        <f t="shared" si="52"/>
        <v>0</v>
      </c>
      <c r="U361" s="47" t="str">
        <f t="shared" si="60"/>
        <v>No Change</v>
      </c>
      <c r="V361" s="47">
        <v>10</v>
      </c>
      <c r="W361" s="47" t="s">
        <v>31</v>
      </c>
      <c r="X361" s="47" t="s">
        <v>120</v>
      </c>
      <c r="Y361" s="47">
        <v>10</v>
      </c>
      <c r="Z361" s="47" t="s">
        <v>190</v>
      </c>
      <c r="AA361" s="50">
        <f t="shared" si="53"/>
        <v>0</v>
      </c>
      <c r="AB361" s="47" t="str">
        <f t="shared" si="54"/>
        <v>No Change</v>
      </c>
      <c r="AC361" s="51" t="str">
        <f t="shared" si="55"/>
        <v>No</v>
      </c>
      <c r="AD361" s="47" t="str">
        <f t="shared" si="56"/>
        <v>New or No Change</v>
      </c>
      <c r="AE361" s="47" t="str">
        <f t="shared" si="57"/>
        <v>No New</v>
      </c>
      <c r="AF361" s="47" t="str">
        <f t="shared" si="58"/>
        <v>Yes</v>
      </c>
      <c r="AG361" s="52">
        <v>45859</v>
      </c>
    </row>
    <row r="362" spans="1:33" x14ac:dyDescent="0.2">
      <c r="A362" s="47">
        <v>608</v>
      </c>
      <c r="B362" s="48">
        <v>600</v>
      </c>
      <c r="C362" s="48" t="s">
        <v>915</v>
      </c>
      <c r="D362" s="48" t="s">
        <v>916</v>
      </c>
      <c r="E362" s="47"/>
      <c r="F362" s="49"/>
      <c r="G362" s="48" t="s">
        <v>121</v>
      </c>
      <c r="H362" s="47" t="s">
        <v>126</v>
      </c>
      <c r="I362" s="47" t="s">
        <v>126</v>
      </c>
      <c r="J362" s="53" t="s">
        <v>126</v>
      </c>
      <c r="K362" s="47" t="s">
        <v>126</v>
      </c>
      <c r="L362" s="47" t="s">
        <v>126</v>
      </c>
      <c r="M362" s="50" t="str">
        <f t="shared" si="51"/>
        <v>--</v>
      </c>
      <c r="N362" s="47" t="str">
        <f t="shared" si="59"/>
        <v>No TRV</v>
      </c>
      <c r="O362" s="47">
        <v>420</v>
      </c>
      <c r="P362" s="47" t="s">
        <v>49</v>
      </c>
      <c r="Q362" s="47" t="s">
        <v>121</v>
      </c>
      <c r="R362" s="47">
        <v>5000</v>
      </c>
      <c r="S362" s="47" t="s">
        <v>122</v>
      </c>
      <c r="T362" s="50">
        <f t="shared" si="52"/>
        <v>-0.91600000000000004</v>
      </c>
      <c r="U362" s="47" t="str">
        <f t="shared" si="60"/>
        <v>Yes (-92%)</v>
      </c>
      <c r="V362" s="47">
        <v>7500</v>
      </c>
      <c r="W362" s="47" t="s">
        <v>31</v>
      </c>
      <c r="X362" s="47" t="s">
        <v>121</v>
      </c>
      <c r="Y362" s="47">
        <v>7500</v>
      </c>
      <c r="Z362" s="47" t="s">
        <v>31</v>
      </c>
      <c r="AA362" s="50">
        <f t="shared" si="53"/>
        <v>0</v>
      </c>
      <c r="AB362" s="47" t="str">
        <f t="shared" si="54"/>
        <v>No Change</v>
      </c>
      <c r="AC362" s="51" t="str">
        <f t="shared" si="55"/>
        <v>No</v>
      </c>
      <c r="AD362" s="47" t="str">
        <f t="shared" si="56"/>
        <v>Change</v>
      </c>
      <c r="AE362" s="47" t="str">
        <f t="shared" si="57"/>
        <v>No New</v>
      </c>
      <c r="AF362" s="47" t="str">
        <f t="shared" si="58"/>
        <v>Yes</v>
      </c>
      <c r="AG362" s="52">
        <v>45672</v>
      </c>
    </row>
    <row r="363" spans="1:33" x14ac:dyDescent="0.2">
      <c r="A363" s="47">
        <v>611</v>
      </c>
      <c r="B363" s="48">
        <v>606</v>
      </c>
      <c r="C363" s="48" t="s">
        <v>919</v>
      </c>
      <c r="D363" s="48" t="s">
        <v>1219</v>
      </c>
      <c r="E363" s="47"/>
      <c r="F363" s="49"/>
      <c r="G363" s="48" t="s">
        <v>120</v>
      </c>
      <c r="H363" s="47">
        <v>3.0999999999999999E-3</v>
      </c>
      <c r="I363" s="47" t="s">
        <v>45</v>
      </c>
      <c r="J363" s="47" t="s">
        <v>121</v>
      </c>
      <c r="K363" s="47">
        <v>3.0999999999999999E-3</v>
      </c>
      <c r="L363" s="47" t="s">
        <v>45</v>
      </c>
      <c r="M363" s="50">
        <f t="shared" si="51"/>
        <v>0</v>
      </c>
      <c r="N363" s="47" t="str">
        <f t="shared" si="59"/>
        <v>No Change</v>
      </c>
      <c r="O363" s="47" t="s">
        <v>126</v>
      </c>
      <c r="P363" s="47" t="s">
        <v>126</v>
      </c>
      <c r="Q363" s="53" t="s">
        <v>126</v>
      </c>
      <c r="R363" s="47" t="s">
        <v>126</v>
      </c>
      <c r="S363" s="47" t="s">
        <v>126</v>
      </c>
      <c r="T363" s="50" t="str">
        <f t="shared" si="52"/>
        <v>--</v>
      </c>
      <c r="U363" s="47" t="str">
        <f t="shared" ref="U363:U382" si="61">IF(ISERROR(T363),"New TRV",IF(T363=0,"No Change",IF(T363="--","No TRV","Yes ("&amp;ROUND(T363*100,0)&amp;"%)")))</f>
        <v>No TRV</v>
      </c>
      <c r="V363" s="47" t="s">
        <v>126</v>
      </c>
      <c r="W363" s="47" t="s">
        <v>126</v>
      </c>
      <c r="X363" s="53" t="s">
        <v>126</v>
      </c>
      <c r="Y363" s="47" t="s">
        <v>126</v>
      </c>
      <c r="Z363" s="47" t="s">
        <v>126</v>
      </c>
      <c r="AA363" s="50" t="str">
        <f t="shared" si="53"/>
        <v>--</v>
      </c>
      <c r="AB363" s="47" t="str">
        <f t="shared" si="54"/>
        <v>No TRV</v>
      </c>
      <c r="AC363" s="51" t="str">
        <f t="shared" si="55"/>
        <v>No</v>
      </c>
      <c r="AD363" s="47" t="str">
        <f t="shared" si="56"/>
        <v>New or No Change</v>
      </c>
      <c r="AE363" s="47" t="str">
        <f t="shared" si="57"/>
        <v>No New</v>
      </c>
      <c r="AF363" s="47" t="str">
        <f t="shared" si="58"/>
        <v>Yes</v>
      </c>
      <c r="AG363" s="52">
        <v>45672</v>
      </c>
    </row>
    <row r="364" spans="1:33" x14ac:dyDescent="0.2">
      <c r="A364" s="47">
        <v>613</v>
      </c>
      <c r="B364" s="47" t="s">
        <v>889</v>
      </c>
      <c r="C364" s="47" t="s">
        <v>890</v>
      </c>
      <c r="D364" s="47" t="s">
        <v>891</v>
      </c>
      <c r="E364" s="47"/>
      <c r="F364" s="49"/>
      <c r="G364" s="47" t="s">
        <v>120</v>
      </c>
      <c r="H364" s="47" t="s">
        <v>126</v>
      </c>
      <c r="I364" s="47" t="s">
        <v>126</v>
      </c>
      <c r="J364" s="53" t="s">
        <v>126</v>
      </c>
      <c r="K364" s="47" t="s">
        <v>126</v>
      </c>
      <c r="L364" s="47" t="s">
        <v>126</v>
      </c>
      <c r="M364" s="50" t="str">
        <f t="shared" si="51"/>
        <v>--</v>
      </c>
      <c r="N364" s="47" t="str">
        <f t="shared" si="59"/>
        <v>No TRV</v>
      </c>
      <c r="O364" s="47">
        <v>13</v>
      </c>
      <c r="P364" s="47" t="s">
        <v>38</v>
      </c>
      <c r="Q364" s="47" t="s">
        <v>120</v>
      </c>
      <c r="R364" s="47" t="s">
        <v>126</v>
      </c>
      <c r="S364" s="47" t="s">
        <v>126</v>
      </c>
      <c r="T364" s="50" t="e">
        <f t="shared" si="52"/>
        <v>#VALUE!</v>
      </c>
      <c r="U364" s="47" t="str">
        <f t="shared" si="61"/>
        <v>New TRV</v>
      </c>
      <c r="V364" s="47">
        <v>56</v>
      </c>
      <c r="W364" s="47" t="s">
        <v>38</v>
      </c>
      <c r="X364" s="47" t="s">
        <v>121</v>
      </c>
      <c r="Y364" s="47" t="s">
        <v>126</v>
      </c>
      <c r="Z364" s="47" t="s">
        <v>126</v>
      </c>
      <c r="AA364" s="50" t="e">
        <f t="shared" si="53"/>
        <v>#VALUE!</v>
      </c>
      <c r="AB364" s="47" t="str">
        <f t="shared" si="54"/>
        <v>New TRV</v>
      </c>
      <c r="AC364" s="51" t="str">
        <f t="shared" si="55"/>
        <v>Yes</v>
      </c>
      <c r="AD364" s="47" t="str">
        <f t="shared" si="56"/>
        <v>New or No Change</v>
      </c>
      <c r="AE364" s="47" t="str">
        <f t="shared" si="57"/>
        <v>A new</v>
      </c>
      <c r="AF364" s="47" t="str">
        <f t="shared" si="58"/>
        <v>No</v>
      </c>
      <c r="AG364" s="52">
        <v>45672</v>
      </c>
    </row>
    <row r="365" spans="1:33" x14ac:dyDescent="0.2">
      <c r="A365" s="47">
        <v>614</v>
      </c>
      <c r="B365" s="47">
        <v>113</v>
      </c>
      <c r="C365" s="47" t="s">
        <v>921</v>
      </c>
      <c r="D365" s="47" t="s">
        <v>922</v>
      </c>
      <c r="E365" s="47" t="s">
        <v>248</v>
      </c>
      <c r="F365" s="49"/>
      <c r="G365" s="47" t="s">
        <v>120</v>
      </c>
      <c r="H365" s="47" t="s">
        <v>126</v>
      </c>
      <c r="I365" s="47" t="s">
        <v>126</v>
      </c>
      <c r="J365" s="53" t="s">
        <v>126</v>
      </c>
      <c r="K365" s="47" t="s">
        <v>126</v>
      </c>
      <c r="L365" s="47" t="s">
        <v>126</v>
      </c>
      <c r="M365" s="50" t="str">
        <f t="shared" si="51"/>
        <v>--</v>
      </c>
      <c r="N365" s="47" t="str">
        <f t="shared" si="59"/>
        <v>No TRV</v>
      </c>
      <c r="O365" s="47">
        <v>2</v>
      </c>
      <c r="P365" s="47" t="s">
        <v>47</v>
      </c>
      <c r="Q365" s="47" t="s">
        <v>120</v>
      </c>
      <c r="R365" s="47" t="s">
        <v>126</v>
      </c>
      <c r="S365" s="47" t="s">
        <v>126</v>
      </c>
      <c r="T365" s="50" t="e">
        <f t="shared" si="52"/>
        <v>#VALUE!</v>
      </c>
      <c r="U365" s="47" t="str">
        <f t="shared" si="61"/>
        <v>New TRV</v>
      </c>
      <c r="V365" s="47" t="s">
        <v>126</v>
      </c>
      <c r="W365" s="47" t="s">
        <v>126</v>
      </c>
      <c r="X365" s="53" t="s">
        <v>126</v>
      </c>
      <c r="Y365" s="47" t="s">
        <v>126</v>
      </c>
      <c r="Z365" s="47" t="s">
        <v>126</v>
      </c>
      <c r="AA365" s="50" t="str">
        <f t="shared" si="53"/>
        <v>--</v>
      </c>
      <c r="AB365" s="47" t="str">
        <f t="shared" si="54"/>
        <v>No TRV</v>
      </c>
      <c r="AC365" s="51" t="str">
        <f t="shared" si="55"/>
        <v>No</v>
      </c>
      <c r="AD365" s="47" t="str">
        <f t="shared" si="56"/>
        <v>New or No Change</v>
      </c>
      <c r="AE365" s="47" t="str">
        <f t="shared" si="57"/>
        <v>A new</v>
      </c>
      <c r="AF365" s="47" t="str">
        <f t="shared" si="58"/>
        <v>No</v>
      </c>
      <c r="AG365" s="52">
        <v>45672</v>
      </c>
    </row>
    <row r="366" spans="1:33" x14ac:dyDescent="0.2">
      <c r="A366" s="47">
        <v>615</v>
      </c>
      <c r="B366" s="48">
        <v>326</v>
      </c>
      <c r="C366" s="48" t="s">
        <v>923</v>
      </c>
      <c r="D366" s="59" t="s">
        <v>924</v>
      </c>
      <c r="E366" s="47"/>
      <c r="F366" s="60"/>
      <c r="G366" s="61" t="s">
        <v>120</v>
      </c>
      <c r="H366" s="47" t="s">
        <v>126</v>
      </c>
      <c r="I366" s="47" t="s">
        <v>126</v>
      </c>
      <c r="J366" s="53" t="s">
        <v>126</v>
      </c>
      <c r="K366" s="47" t="s">
        <v>126</v>
      </c>
      <c r="L366" s="47" t="s">
        <v>126</v>
      </c>
      <c r="M366" s="50" t="str">
        <f t="shared" si="51"/>
        <v>--</v>
      </c>
      <c r="N366" s="47" t="str">
        <f t="shared" si="59"/>
        <v>No TRV</v>
      </c>
      <c r="O366" s="47">
        <v>5000</v>
      </c>
      <c r="P366" s="47" t="s">
        <v>45</v>
      </c>
      <c r="Q366" s="47" t="s">
        <v>121</v>
      </c>
      <c r="R366" s="47">
        <v>5000</v>
      </c>
      <c r="S366" s="47" t="s">
        <v>122</v>
      </c>
      <c r="T366" s="50">
        <f t="shared" si="52"/>
        <v>0</v>
      </c>
      <c r="U366" s="47" t="str">
        <f t="shared" si="61"/>
        <v>No Change</v>
      </c>
      <c r="V366" s="47">
        <v>5500</v>
      </c>
      <c r="W366" s="47" t="s">
        <v>31</v>
      </c>
      <c r="X366" s="47" t="s">
        <v>121</v>
      </c>
      <c r="Y366" s="47">
        <v>11000</v>
      </c>
      <c r="Z366" s="47" t="s">
        <v>31</v>
      </c>
      <c r="AA366" s="50">
        <f t="shared" si="53"/>
        <v>-0.5</v>
      </c>
      <c r="AB366" s="47" t="str">
        <f t="shared" si="54"/>
        <v>Yes (-50%)</v>
      </c>
      <c r="AC366" s="51" t="str">
        <f t="shared" si="55"/>
        <v>No</v>
      </c>
      <c r="AD366" s="47" t="str">
        <f t="shared" si="56"/>
        <v>Change</v>
      </c>
      <c r="AE366" s="47" t="str">
        <f t="shared" si="57"/>
        <v>No New</v>
      </c>
      <c r="AF366" s="47" t="str">
        <f t="shared" si="58"/>
        <v>Yes</v>
      </c>
      <c r="AG366" s="52">
        <v>45672</v>
      </c>
    </row>
    <row r="367" spans="1:33" x14ac:dyDescent="0.2">
      <c r="A367" s="47">
        <v>616</v>
      </c>
      <c r="B367" s="48">
        <v>607</v>
      </c>
      <c r="C367" s="48" t="s">
        <v>925</v>
      </c>
      <c r="D367" s="48" t="s">
        <v>926</v>
      </c>
      <c r="E367" s="47"/>
      <c r="F367" s="49"/>
      <c r="G367" s="48" t="s">
        <v>120</v>
      </c>
      <c r="H367" s="47">
        <v>6.3E-2</v>
      </c>
      <c r="I367" s="47" t="s">
        <v>45</v>
      </c>
      <c r="J367" s="47" t="s">
        <v>121</v>
      </c>
      <c r="K367" s="47">
        <v>6.3E-2</v>
      </c>
      <c r="L367" s="47" t="s">
        <v>49</v>
      </c>
      <c r="M367" s="50">
        <f t="shared" si="51"/>
        <v>0</v>
      </c>
      <c r="N367" s="47" t="str">
        <f t="shared" si="59"/>
        <v>No Change</v>
      </c>
      <c r="O367" s="47">
        <v>0.2</v>
      </c>
      <c r="P367" s="47" t="s">
        <v>47</v>
      </c>
      <c r="Q367" s="47" t="s">
        <v>120</v>
      </c>
      <c r="R367" s="47" t="s">
        <v>126</v>
      </c>
      <c r="S367" s="47" t="s">
        <v>126</v>
      </c>
      <c r="T367" s="50" t="e">
        <f t="shared" si="52"/>
        <v>#VALUE!</v>
      </c>
      <c r="U367" s="47" t="str">
        <f t="shared" si="61"/>
        <v>New TRV</v>
      </c>
      <c r="V367" s="47">
        <v>160</v>
      </c>
      <c r="W367" s="47" t="s">
        <v>31</v>
      </c>
      <c r="X367" s="47" t="s">
        <v>120</v>
      </c>
      <c r="Y367" s="47" t="s">
        <v>126</v>
      </c>
      <c r="Z367" s="47" t="s">
        <v>126</v>
      </c>
      <c r="AA367" s="50" t="e">
        <f t="shared" si="53"/>
        <v>#VALUE!</v>
      </c>
      <c r="AB367" s="47" t="str">
        <f t="shared" si="54"/>
        <v>New TRV</v>
      </c>
      <c r="AC367" s="51" t="str">
        <f t="shared" si="55"/>
        <v>No</v>
      </c>
      <c r="AD367" s="47" t="str">
        <f t="shared" si="56"/>
        <v>New or No Change</v>
      </c>
      <c r="AE367" s="47" t="str">
        <f t="shared" si="57"/>
        <v>A new</v>
      </c>
      <c r="AF367" s="47" t="str">
        <f t="shared" si="58"/>
        <v>Yes</v>
      </c>
      <c r="AG367" s="52">
        <v>45672</v>
      </c>
    </row>
    <row r="368" spans="1:33" x14ac:dyDescent="0.2">
      <c r="A368" s="47">
        <v>617</v>
      </c>
      <c r="B368" s="48">
        <v>608</v>
      </c>
      <c r="C368" s="48" t="s">
        <v>927</v>
      </c>
      <c r="D368" s="48" t="s">
        <v>928</v>
      </c>
      <c r="E368" s="47"/>
      <c r="F368" s="49">
        <v>15</v>
      </c>
      <c r="G368" s="48" t="s">
        <v>120</v>
      </c>
      <c r="H368" s="47">
        <v>0.24</v>
      </c>
      <c r="I368" s="47" t="s">
        <v>45</v>
      </c>
      <c r="J368" s="47" t="s">
        <v>121</v>
      </c>
      <c r="K368" s="47">
        <v>0.24</v>
      </c>
      <c r="L368" s="47" t="s">
        <v>122</v>
      </c>
      <c r="M368" s="50">
        <f t="shared" si="51"/>
        <v>0</v>
      </c>
      <c r="N368" s="47" t="str">
        <f t="shared" si="59"/>
        <v>No Change</v>
      </c>
      <c r="O368" s="47">
        <v>2.1</v>
      </c>
      <c r="P368" s="47" t="s">
        <v>31</v>
      </c>
      <c r="Q368" s="47" t="s">
        <v>121</v>
      </c>
      <c r="R368" s="47">
        <v>2.1</v>
      </c>
      <c r="S368" s="47" t="s">
        <v>31</v>
      </c>
      <c r="T368" s="50">
        <f t="shared" si="52"/>
        <v>0</v>
      </c>
      <c r="U368" s="47" t="str">
        <f t="shared" si="61"/>
        <v>No Change</v>
      </c>
      <c r="V368" s="47">
        <v>2.1</v>
      </c>
      <c r="W368" s="47" t="s">
        <v>31</v>
      </c>
      <c r="X368" s="47" t="s">
        <v>120</v>
      </c>
      <c r="Y368" s="47">
        <v>2.1</v>
      </c>
      <c r="Z368" s="47" t="s">
        <v>190</v>
      </c>
      <c r="AA368" s="50">
        <f t="shared" si="53"/>
        <v>0</v>
      </c>
      <c r="AB368" s="47" t="str">
        <f t="shared" si="54"/>
        <v>No Change</v>
      </c>
      <c r="AC368" s="51" t="str">
        <f t="shared" si="55"/>
        <v>No</v>
      </c>
      <c r="AD368" s="47" t="str">
        <f t="shared" si="56"/>
        <v>New or No Change</v>
      </c>
      <c r="AE368" s="47" t="str">
        <f t="shared" si="57"/>
        <v>No New</v>
      </c>
      <c r="AF368" s="47" t="str">
        <f t="shared" si="58"/>
        <v>Yes</v>
      </c>
      <c r="AG368" s="52">
        <v>45672</v>
      </c>
    </row>
    <row r="369" spans="1:33" x14ac:dyDescent="0.2">
      <c r="A369" s="47">
        <v>619</v>
      </c>
      <c r="B369" s="48">
        <v>126</v>
      </c>
      <c r="C369" s="48" t="s">
        <v>929</v>
      </c>
      <c r="D369" s="48" t="s">
        <v>930</v>
      </c>
      <c r="E369" s="47"/>
      <c r="F369" s="49"/>
      <c r="G369" s="48" t="s">
        <v>120</v>
      </c>
      <c r="H369" s="47">
        <v>0.05</v>
      </c>
      <c r="I369" s="47" t="s">
        <v>49</v>
      </c>
      <c r="J369" s="47" t="s">
        <v>121</v>
      </c>
      <c r="K369" s="47">
        <v>0.05</v>
      </c>
      <c r="L369" s="47" t="s">
        <v>49</v>
      </c>
      <c r="M369" s="50">
        <f t="shared" si="51"/>
        <v>0</v>
      </c>
      <c r="N369" s="47" t="str">
        <f t="shared" si="59"/>
        <v>No Change</v>
      </c>
      <c r="O369" s="47" t="s">
        <v>126</v>
      </c>
      <c r="P369" s="47" t="s">
        <v>126</v>
      </c>
      <c r="Q369" s="53" t="s">
        <v>126</v>
      </c>
      <c r="R369" s="47" t="s">
        <v>126</v>
      </c>
      <c r="S369" s="47" t="s">
        <v>126</v>
      </c>
      <c r="T369" s="50" t="str">
        <f t="shared" si="52"/>
        <v>--</v>
      </c>
      <c r="U369" s="47" t="str">
        <f t="shared" si="61"/>
        <v>No TRV</v>
      </c>
      <c r="V369" s="47" t="s">
        <v>126</v>
      </c>
      <c r="W369" s="47" t="s">
        <v>126</v>
      </c>
      <c r="X369" s="53" t="s">
        <v>126</v>
      </c>
      <c r="Y369" s="47" t="s">
        <v>126</v>
      </c>
      <c r="Z369" s="47" t="s">
        <v>126</v>
      </c>
      <c r="AA369" s="50" t="str">
        <f t="shared" si="53"/>
        <v>--</v>
      </c>
      <c r="AB369" s="47" t="str">
        <f t="shared" si="54"/>
        <v>No TRV</v>
      </c>
      <c r="AC369" s="51" t="str">
        <f t="shared" si="55"/>
        <v>No</v>
      </c>
      <c r="AD369" s="47" t="str">
        <f t="shared" si="56"/>
        <v>New or No Change</v>
      </c>
      <c r="AE369" s="47" t="str">
        <f t="shared" si="57"/>
        <v>No New</v>
      </c>
      <c r="AF369" s="47" t="str">
        <f t="shared" si="58"/>
        <v>Yes</v>
      </c>
      <c r="AG369" s="52">
        <v>45672</v>
      </c>
    </row>
    <row r="370" spans="1:33" x14ac:dyDescent="0.2">
      <c r="A370" s="47">
        <v>620</v>
      </c>
      <c r="B370" s="48">
        <v>609</v>
      </c>
      <c r="C370" s="48" t="s">
        <v>931</v>
      </c>
      <c r="D370" s="48" t="s">
        <v>932</v>
      </c>
      <c r="E370" s="47"/>
      <c r="F370" s="49"/>
      <c r="G370" s="48" t="s">
        <v>120</v>
      </c>
      <c r="H370" s="47" t="s">
        <v>126</v>
      </c>
      <c r="I370" s="47" t="s">
        <v>126</v>
      </c>
      <c r="J370" s="53" t="s">
        <v>126</v>
      </c>
      <c r="K370" s="47" t="s">
        <v>126</v>
      </c>
      <c r="L370" s="47" t="s">
        <v>126</v>
      </c>
      <c r="M370" s="50" t="str">
        <f t="shared" si="51"/>
        <v>--</v>
      </c>
      <c r="N370" s="47" t="str">
        <f t="shared" si="59"/>
        <v>No TRV</v>
      </c>
      <c r="O370" s="47">
        <v>0.3</v>
      </c>
      <c r="P370" s="47" t="s">
        <v>45</v>
      </c>
      <c r="Q370" s="47" t="s">
        <v>120</v>
      </c>
      <c r="R370" s="47">
        <v>0.3</v>
      </c>
      <c r="S370" s="47" t="s">
        <v>45</v>
      </c>
      <c r="T370" s="50">
        <f t="shared" si="52"/>
        <v>0</v>
      </c>
      <c r="U370" s="47" t="str">
        <f t="shared" si="61"/>
        <v>No Change</v>
      </c>
      <c r="V370" s="47">
        <v>6</v>
      </c>
      <c r="W370" s="47" t="s">
        <v>31</v>
      </c>
      <c r="X370" s="47" t="s">
        <v>120</v>
      </c>
      <c r="Y370" s="47">
        <v>1.8</v>
      </c>
      <c r="Z370" s="47" t="s">
        <v>31</v>
      </c>
      <c r="AA370" s="50">
        <f t="shared" si="53"/>
        <v>2.3333333333333335</v>
      </c>
      <c r="AB370" s="47" t="str">
        <f t="shared" si="54"/>
        <v>Yes (233%)</v>
      </c>
      <c r="AC370" s="51" t="str">
        <f t="shared" si="55"/>
        <v>No</v>
      </c>
      <c r="AD370" s="47" t="str">
        <f t="shared" si="56"/>
        <v>Change</v>
      </c>
      <c r="AE370" s="47" t="str">
        <f t="shared" si="57"/>
        <v>No New</v>
      </c>
      <c r="AF370" s="47" t="str">
        <f t="shared" si="58"/>
        <v>Yes</v>
      </c>
      <c r="AG370" s="52">
        <v>45672</v>
      </c>
    </row>
    <row r="371" spans="1:33" x14ac:dyDescent="0.2">
      <c r="A371" s="47">
        <v>621</v>
      </c>
      <c r="B371" s="48">
        <v>610</v>
      </c>
      <c r="C371" s="48" t="s">
        <v>933</v>
      </c>
      <c r="D371" s="48" t="s">
        <v>934</v>
      </c>
      <c r="E371" s="47"/>
      <c r="F371" s="49"/>
      <c r="G371" s="48" t="s">
        <v>120</v>
      </c>
      <c r="H371" s="47" t="s">
        <v>126</v>
      </c>
      <c r="I371" s="47" t="s">
        <v>126</v>
      </c>
      <c r="J371" s="53" t="s">
        <v>126</v>
      </c>
      <c r="K371" s="47" t="s">
        <v>126</v>
      </c>
      <c r="L371" s="47" t="s">
        <v>126</v>
      </c>
      <c r="M371" s="50" t="str">
        <f t="shared" si="51"/>
        <v>--</v>
      </c>
      <c r="N371" s="47" t="str">
        <f t="shared" si="59"/>
        <v>No TRV</v>
      </c>
      <c r="O371" s="47">
        <v>200</v>
      </c>
      <c r="P371" s="47" t="s">
        <v>49</v>
      </c>
      <c r="Q371" s="47" t="s">
        <v>121</v>
      </c>
      <c r="R371" s="47">
        <v>200</v>
      </c>
      <c r="S371" s="47" t="s">
        <v>49</v>
      </c>
      <c r="T371" s="50">
        <f t="shared" si="52"/>
        <v>0</v>
      </c>
      <c r="U371" s="47" t="str">
        <f t="shared" si="61"/>
        <v>No Change</v>
      </c>
      <c r="V371" s="47">
        <v>330</v>
      </c>
      <c r="W371" s="47" t="s">
        <v>38</v>
      </c>
      <c r="X371" s="47" t="s">
        <v>121</v>
      </c>
      <c r="Y371" s="47">
        <v>2800</v>
      </c>
      <c r="Z371" s="47" t="s">
        <v>49</v>
      </c>
      <c r="AA371" s="50">
        <f t="shared" si="53"/>
        <v>-0.88214285714285712</v>
      </c>
      <c r="AB371" s="47" t="str">
        <f t="shared" si="54"/>
        <v>Yes (-88%)</v>
      </c>
      <c r="AC371" s="51" t="str">
        <f t="shared" si="55"/>
        <v>Yes</v>
      </c>
      <c r="AD371" s="47" t="str">
        <f t="shared" si="56"/>
        <v>Change</v>
      </c>
      <c r="AE371" s="47" t="str">
        <f t="shared" si="57"/>
        <v>No New</v>
      </c>
      <c r="AF371" s="47" t="str">
        <f t="shared" si="58"/>
        <v>Yes</v>
      </c>
      <c r="AG371" s="52">
        <v>45672</v>
      </c>
    </row>
    <row r="372" spans="1:33" x14ac:dyDescent="0.2">
      <c r="A372" s="47">
        <v>624</v>
      </c>
      <c r="B372" s="47" t="s">
        <v>935</v>
      </c>
      <c r="C372" s="47" t="s">
        <v>936</v>
      </c>
      <c r="D372" s="47" t="s">
        <v>937</v>
      </c>
      <c r="E372" s="47"/>
      <c r="F372" s="49"/>
      <c r="G372" s="47" t="s">
        <v>120</v>
      </c>
      <c r="H372" s="47" t="s">
        <v>126</v>
      </c>
      <c r="I372" s="47" t="s">
        <v>126</v>
      </c>
      <c r="J372" s="53" t="s">
        <v>126</v>
      </c>
      <c r="K372" s="47" t="s">
        <v>126</v>
      </c>
      <c r="L372" s="47" t="s">
        <v>126</v>
      </c>
      <c r="M372" s="50" t="str">
        <f t="shared" si="51"/>
        <v>--</v>
      </c>
      <c r="N372" s="47" t="str">
        <f t="shared" si="59"/>
        <v>No TRV</v>
      </c>
      <c r="O372" s="47">
        <v>4</v>
      </c>
      <c r="P372" s="47" t="s">
        <v>49</v>
      </c>
      <c r="Q372" s="47" t="s">
        <v>121</v>
      </c>
      <c r="R372" s="47">
        <v>60</v>
      </c>
      <c r="S372" s="47" t="s">
        <v>45</v>
      </c>
      <c r="T372" s="50">
        <f t="shared" si="52"/>
        <v>-0.93333333333333335</v>
      </c>
      <c r="U372" s="47" t="str">
        <f t="shared" si="61"/>
        <v>Yes (-93%)</v>
      </c>
      <c r="V372" s="47">
        <v>390</v>
      </c>
      <c r="W372" s="47" t="s">
        <v>38</v>
      </c>
      <c r="X372" s="47" t="s">
        <v>121</v>
      </c>
      <c r="Y372" s="47" t="s">
        <v>126</v>
      </c>
      <c r="Z372" s="47" t="s">
        <v>126</v>
      </c>
      <c r="AA372" s="50" t="e">
        <f t="shared" si="53"/>
        <v>#VALUE!</v>
      </c>
      <c r="AB372" s="47" t="str">
        <f t="shared" si="54"/>
        <v>New TRV</v>
      </c>
      <c r="AC372" s="51" t="str">
        <f t="shared" si="55"/>
        <v>Yes</v>
      </c>
      <c r="AD372" s="47" t="str">
        <f t="shared" si="56"/>
        <v>Change</v>
      </c>
      <c r="AE372" s="47" t="str">
        <f t="shared" si="57"/>
        <v>A new</v>
      </c>
      <c r="AF372" s="47" t="str">
        <f t="shared" si="58"/>
        <v>Yes</v>
      </c>
      <c r="AG372" s="52">
        <v>45672</v>
      </c>
    </row>
    <row r="373" spans="1:33" x14ac:dyDescent="0.2">
      <c r="A373" s="47">
        <v>635</v>
      </c>
      <c r="B373" s="47" t="s">
        <v>938</v>
      </c>
      <c r="C373" s="47" t="s">
        <v>939</v>
      </c>
      <c r="D373" s="47" t="s">
        <v>940</v>
      </c>
      <c r="E373" s="47" t="s">
        <v>149</v>
      </c>
      <c r="F373" s="49">
        <v>12</v>
      </c>
      <c r="G373" s="47" t="s">
        <v>120</v>
      </c>
      <c r="H373" s="47" t="s">
        <v>126</v>
      </c>
      <c r="I373" s="47" t="s">
        <v>126</v>
      </c>
      <c r="J373" s="53" t="s">
        <v>126</v>
      </c>
      <c r="K373" s="47" t="s">
        <v>126</v>
      </c>
      <c r="L373" s="47" t="s">
        <v>126</v>
      </c>
      <c r="M373" s="50" t="str">
        <f t="shared" si="51"/>
        <v>--</v>
      </c>
      <c r="N373" s="47" t="str">
        <f t="shared" si="59"/>
        <v>No TRV</v>
      </c>
      <c r="O373" s="47">
        <v>0.8</v>
      </c>
      <c r="P373" s="47" t="s">
        <v>31</v>
      </c>
      <c r="Q373" s="47" t="s">
        <v>120</v>
      </c>
      <c r="R373" s="47" t="s">
        <v>126</v>
      </c>
      <c r="S373" s="47" t="s">
        <v>126</v>
      </c>
      <c r="T373" s="50" t="e">
        <f t="shared" si="52"/>
        <v>#VALUE!</v>
      </c>
      <c r="U373" s="47" t="str">
        <f t="shared" si="61"/>
        <v>New TRV</v>
      </c>
      <c r="V373" s="47">
        <v>2.2999999999999998</v>
      </c>
      <c r="W373" s="47" t="s">
        <v>38</v>
      </c>
      <c r="X373" s="47" t="s">
        <v>121</v>
      </c>
      <c r="Y373" s="47" t="s">
        <v>126</v>
      </c>
      <c r="Z373" s="47" t="s">
        <v>126</v>
      </c>
      <c r="AA373" s="50" t="e">
        <f t="shared" si="53"/>
        <v>#VALUE!</v>
      </c>
      <c r="AB373" s="47" t="str">
        <f t="shared" si="54"/>
        <v>New TRV</v>
      </c>
      <c r="AC373" s="51" t="str">
        <f t="shared" si="55"/>
        <v>Yes</v>
      </c>
      <c r="AD373" s="47" t="str">
        <f t="shared" si="56"/>
        <v>New or No Change</v>
      </c>
      <c r="AE373" s="47" t="str">
        <f t="shared" si="57"/>
        <v>A new</v>
      </c>
      <c r="AF373" s="47" t="str">
        <f t="shared" si="58"/>
        <v>No</v>
      </c>
      <c r="AG373" s="52">
        <v>45672</v>
      </c>
    </row>
    <row r="374" spans="1:33" x14ac:dyDescent="0.2">
      <c r="A374" s="47">
        <v>636</v>
      </c>
      <c r="B374" s="47" t="s">
        <v>941</v>
      </c>
      <c r="C374" s="47" t="s">
        <v>941</v>
      </c>
      <c r="D374" s="47" t="s">
        <v>942</v>
      </c>
      <c r="E374" s="47" t="s">
        <v>149</v>
      </c>
      <c r="F374" s="49">
        <v>12</v>
      </c>
      <c r="G374" s="47" t="s">
        <v>120</v>
      </c>
      <c r="H374" s="47" t="s">
        <v>126</v>
      </c>
      <c r="I374" s="47" t="s">
        <v>126</v>
      </c>
      <c r="J374" s="53" t="s">
        <v>126</v>
      </c>
      <c r="K374" s="47" t="s">
        <v>126</v>
      </c>
      <c r="L374" s="47" t="s">
        <v>126</v>
      </c>
      <c r="M374" s="50" t="str">
        <f t="shared" si="51"/>
        <v>--</v>
      </c>
      <c r="N374" s="47" t="str">
        <f t="shared" si="59"/>
        <v>No TRV</v>
      </c>
      <c r="O374" s="47">
        <v>0.04</v>
      </c>
      <c r="P374" s="47" t="s">
        <v>31</v>
      </c>
      <c r="Q374" s="47" t="s">
        <v>120</v>
      </c>
      <c r="R374" s="47" t="s">
        <v>126</v>
      </c>
      <c r="S374" s="47" t="s">
        <v>126</v>
      </c>
      <c r="T374" s="50" t="e">
        <f t="shared" si="52"/>
        <v>#VALUE!</v>
      </c>
      <c r="U374" s="47" t="str">
        <f t="shared" si="61"/>
        <v>New TRV</v>
      </c>
      <c r="V374" s="47">
        <v>0.12</v>
      </c>
      <c r="W374" s="47" t="s">
        <v>38</v>
      </c>
      <c r="X374" s="47" t="s">
        <v>121</v>
      </c>
      <c r="Y374" s="47" t="s">
        <v>126</v>
      </c>
      <c r="Z374" s="47" t="s">
        <v>126</v>
      </c>
      <c r="AA374" s="50" t="e">
        <f t="shared" si="53"/>
        <v>#VALUE!</v>
      </c>
      <c r="AB374" s="47" t="str">
        <f t="shared" si="54"/>
        <v>New TRV</v>
      </c>
      <c r="AC374" s="51" t="str">
        <f t="shared" si="55"/>
        <v>Yes</v>
      </c>
      <c r="AD374" s="47" t="str">
        <f t="shared" si="56"/>
        <v>New or No Change</v>
      </c>
      <c r="AE374" s="47" t="str">
        <f t="shared" si="57"/>
        <v>A new</v>
      </c>
      <c r="AF374" s="47" t="str">
        <f t="shared" si="58"/>
        <v>No</v>
      </c>
      <c r="AG374" s="52">
        <v>45672</v>
      </c>
    </row>
    <row r="375" spans="1:33" x14ac:dyDescent="0.2">
      <c r="A375" s="47">
        <v>637</v>
      </c>
      <c r="B375" s="48">
        <v>619</v>
      </c>
      <c r="C375" s="48" t="s">
        <v>943</v>
      </c>
      <c r="D375" s="48" t="s">
        <v>944</v>
      </c>
      <c r="E375" s="47"/>
      <c r="F375" s="49">
        <v>13</v>
      </c>
      <c r="G375" s="48" t="s">
        <v>120</v>
      </c>
      <c r="H375" s="47">
        <v>3.3999999999999998E-3</v>
      </c>
      <c r="I375" s="47" t="s">
        <v>49</v>
      </c>
      <c r="J375" s="47" t="s">
        <v>120</v>
      </c>
      <c r="K375" s="47">
        <v>3.3999999999999998E-3</v>
      </c>
      <c r="L375" s="47" t="s">
        <v>49</v>
      </c>
      <c r="M375" s="50">
        <f t="shared" si="51"/>
        <v>0</v>
      </c>
      <c r="N375" s="47" t="str">
        <f t="shared" si="59"/>
        <v>No Change</v>
      </c>
      <c r="O375" s="47" t="s">
        <v>126</v>
      </c>
      <c r="P375" s="47" t="s">
        <v>126</v>
      </c>
      <c r="Q375" s="53" t="s">
        <v>126</v>
      </c>
      <c r="R375" s="47" t="s">
        <v>126</v>
      </c>
      <c r="S375" s="47" t="s">
        <v>126</v>
      </c>
      <c r="T375" s="50" t="str">
        <f t="shared" si="52"/>
        <v>--</v>
      </c>
      <c r="U375" s="47" t="str">
        <f t="shared" si="61"/>
        <v>No TRV</v>
      </c>
      <c r="V375" s="47" t="s">
        <v>126</v>
      </c>
      <c r="W375" s="47" t="s">
        <v>126</v>
      </c>
      <c r="X375" s="53" t="s">
        <v>126</v>
      </c>
      <c r="Y375" s="47" t="s">
        <v>126</v>
      </c>
      <c r="Z375" s="47" t="s">
        <v>126</v>
      </c>
      <c r="AA375" s="50" t="str">
        <f t="shared" si="53"/>
        <v>--</v>
      </c>
      <c r="AB375" s="47" t="str">
        <f t="shared" si="54"/>
        <v>No TRV</v>
      </c>
      <c r="AC375" s="51" t="str">
        <f t="shared" si="55"/>
        <v>No</v>
      </c>
      <c r="AD375" s="47" t="str">
        <f t="shared" si="56"/>
        <v>New or No Change</v>
      </c>
      <c r="AE375" s="47" t="str">
        <f t="shared" si="57"/>
        <v>No New</v>
      </c>
      <c r="AF375" s="47" t="str">
        <f t="shared" si="58"/>
        <v>Yes</v>
      </c>
      <c r="AG375" s="52">
        <v>45672</v>
      </c>
    </row>
    <row r="376" spans="1:33" x14ac:dyDescent="0.2">
      <c r="A376" s="47">
        <v>638</v>
      </c>
      <c r="B376" s="48">
        <v>620</v>
      </c>
      <c r="C376" s="48" t="s">
        <v>945</v>
      </c>
      <c r="D376" s="48" t="s">
        <v>946</v>
      </c>
      <c r="E376" s="47" t="s">
        <v>149</v>
      </c>
      <c r="F376" s="49"/>
      <c r="G376" s="48" t="s">
        <v>120</v>
      </c>
      <c r="H376" s="47">
        <v>1.2E-4</v>
      </c>
      <c r="I376" s="47" t="s">
        <v>47</v>
      </c>
      <c r="J376" s="47" t="s">
        <v>120</v>
      </c>
      <c r="K376" s="47">
        <v>1.2E-4</v>
      </c>
      <c r="L376" s="47" t="s">
        <v>47</v>
      </c>
      <c r="M376" s="50">
        <f t="shared" si="51"/>
        <v>0</v>
      </c>
      <c r="N376" s="47" t="str">
        <f t="shared" si="59"/>
        <v>No Change</v>
      </c>
      <c r="O376" s="47">
        <v>0.1</v>
      </c>
      <c r="P376" s="47" t="s">
        <v>31</v>
      </c>
      <c r="Q376" s="47" t="s">
        <v>121</v>
      </c>
      <c r="R376" s="47">
        <v>7.0000000000000001E-3</v>
      </c>
      <c r="S376" s="47" t="s">
        <v>47</v>
      </c>
      <c r="T376" s="50">
        <f t="shared" si="52"/>
        <v>13.285714285714285</v>
      </c>
      <c r="U376" s="47" t="str">
        <f t="shared" si="61"/>
        <v>Yes (1329%)</v>
      </c>
      <c r="V376" s="47">
        <v>0.8</v>
      </c>
      <c r="W376" s="47" t="s">
        <v>31</v>
      </c>
      <c r="X376" s="47" t="s">
        <v>121</v>
      </c>
      <c r="Y376" s="47">
        <v>30</v>
      </c>
      <c r="Z376" s="47" t="s">
        <v>49</v>
      </c>
      <c r="AA376" s="50">
        <f t="shared" si="53"/>
        <v>-0.97333333333333327</v>
      </c>
      <c r="AB376" s="47" t="str">
        <f t="shared" si="54"/>
        <v>Yes (-97%)</v>
      </c>
      <c r="AC376" s="51" t="str">
        <f t="shared" si="55"/>
        <v>No</v>
      </c>
      <c r="AD376" s="47" t="str">
        <f t="shared" si="56"/>
        <v>Change</v>
      </c>
      <c r="AE376" s="47" t="str">
        <f t="shared" si="57"/>
        <v>No New</v>
      </c>
      <c r="AF376" s="47" t="str">
        <f t="shared" si="58"/>
        <v>Yes</v>
      </c>
      <c r="AG376" s="52">
        <v>45672</v>
      </c>
    </row>
    <row r="377" spans="1:33" x14ac:dyDescent="0.2">
      <c r="A377" s="47">
        <v>639</v>
      </c>
      <c r="B377" s="48">
        <v>622</v>
      </c>
      <c r="C377" s="48" t="s">
        <v>947</v>
      </c>
      <c r="D377" s="48" t="s">
        <v>948</v>
      </c>
      <c r="E377" s="47"/>
      <c r="F377" s="49"/>
      <c r="G377" s="48" t="s">
        <v>120</v>
      </c>
      <c r="H377" s="47" t="s">
        <v>126</v>
      </c>
      <c r="I377" s="47" t="s">
        <v>126</v>
      </c>
      <c r="J377" s="53" t="s">
        <v>126</v>
      </c>
      <c r="K377" s="47" t="s">
        <v>126</v>
      </c>
      <c r="L377" s="47" t="s">
        <v>126</v>
      </c>
      <c r="M377" s="50" t="str">
        <f t="shared" si="51"/>
        <v>--</v>
      </c>
      <c r="N377" s="47" t="str">
        <f t="shared" si="59"/>
        <v>No TRV</v>
      </c>
      <c r="O377" s="47">
        <v>1100</v>
      </c>
      <c r="P377" s="47" t="s">
        <v>31</v>
      </c>
      <c r="Q377" s="47" t="s">
        <v>121</v>
      </c>
      <c r="R377" s="47">
        <v>200</v>
      </c>
      <c r="S377" s="47" t="s">
        <v>49</v>
      </c>
      <c r="T377" s="50">
        <f t="shared" si="52"/>
        <v>4.5</v>
      </c>
      <c r="U377" s="47" t="str">
        <f t="shared" si="61"/>
        <v>Yes (450%)</v>
      </c>
      <c r="V377" s="47">
        <v>3500</v>
      </c>
      <c r="W377" s="47" t="s">
        <v>31</v>
      </c>
      <c r="X377" s="47" t="s">
        <v>120</v>
      </c>
      <c r="Y377" s="47">
        <v>200</v>
      </c>
      <c r="Z377" s="47" t="s">
        <v>949</v>
      </c>
      <c r="AA377" s="50">
        <f t="shared" si="53"/>
        <v>16.5</v>
      </c>
      <c r="AB377" s="47" t="str">
        <f t="shared" si="54"/>
        <v>Yes (1650%)</v>
      </c>
      <c r="AC377" s="51" t="str">
        <f t="shared" si="55"/>
        <v>No</v>
      </c>
      <c r="AD377" s="47" t="str">
        <f t="shared" si="56"/>
        <v>Change</v>
      </c>
      <c r="AE377" s="47" t="str">
        <f t="shared" si="57"/>
        <v>No New</v>
      </c>
      <c r="AF377" s="47" t="str">
        <f t="shared" si="58"/>
        <v>Yes</v>
      </c>
      <c r="AG377" s="52">
        <v>45672</v>
      </c>
    </row>
    <row r="378" spans="1:33" x14ac:dyDescent="0.2">
      <c r="A378" s="47">
        <v>640</v>
      </c>
      <c r="B378" s="48">
        <v>623</v>
      </c>
      <c r="C378" s="48" t="s">
        <v>950</v>
      </c>
      <c r="D378" s="48" t="s">
        <v>951</v>
      </c>
      <c r="E378" s="47"/>
      <c r="F378" s="49"/>
      <c r="G378" s="48" t="s">
        <v>120</v>
      </c>
      <c r="H378" s="47">
        <v>6.7000000000000004E-2</v>
      </c>
      <c r="I378" s="47" t="s">
        <v>47</v>
      </c>
      <c r="J378" s="47" t="s">
        <v>120</v>
      </c>
      <c r="K378" s="47" t="s">
        <v>126</v>
      </c>
      <c r="L378" s="47" t="s">
        <v>126</v>
      </c>
      <c r="M378" s="50" t="e">
        <f t="shared" si="51"/>
        <v>#VALUE!</v>
      </c>
      <c r="N378" s="47" t="str">
        <f t="shared" si="59"/>
        <v>New TRV</v>
      </c>
      <c r="O378" s="47">
        <v>3</v>
      </c>
      <c r="P378" s="47" t="s">
        <v>45</v>
      </c>
      <c r="Q378" s="47" t="s">
        <v>120</v>
      </c>
      <c r="R378" s="47">
        <v>3</v>
      </c>
      <c r="S378" s="47" t="s">
        <v>45</v>
      </c>
      <c r="T378" s="50">
        <f t="shared" si="52"/>
        <v>0</v>
      </c>
      <c r="U378" s="47" t="str">
        <f t="shared" si="61"/>
        <v>No Change</v>
      </c>
      <c r="V378" s="47" t="s">
        <v>126</v>
      </c>
      <c r="W378" s="47" t="s">
        <v>126</v>
      </c>
      <c r="X378" s="53" t="s">
        <v>126</v>
      </c>
      <c r="Y378" s="47" t="s">
        <v>126</v>
      </c>
      <c r="Z378" s="47" t="s">
        <v>126</v>
      </c>
      <c r="AA378" s="50" t="str">
        <f t="shared" si="53"/>
        <v>--</v>
      </c>
      <c r="AB378" s="47" t="str">
        <f t="shared" si="54"/>
        <v>No TRV</v>
      </c>
      <c r="AC378" s="51" t="str">
        <f t="shared" si="55"/>
        <v>No</v>
      </c>
      <c r="AD378" s="47" t="str">
        <f t="shared" si="56"/>
        <v>New or No Change</v>
      </c>
      <c r="AE378" s="47" t="str">
        <f t="shared" si="57"/>
        <v>A new</v>
      </c>
      <c r="AF378" s="47" t="str">
        <f t="shared" si="58"/>
        <v>Yes</v>
      </c>
      <c r="AG378" s="52">
        <v>45672</v>
      </c>
    </row>
    <row r="379" spans="1:33" x14ac:dyDescent="0.2">
      <c r="A379" s="47">
        <v>641</v>
      </c>
      <c r="B379" s="48">
        <v>624</v>
      </c>
      <c r="C379" s="48" t="s">
        <v>952</v>
      </c>
      <c r="D379" s="48" t="s">
        <v>953</v>
      </c>
      <c r="E379" s="47"/>
      <c r="F379" s="49">
        <v>16</v>
      </c>
      <c r="G379" s="48" t="s">
        <v>120</v>
      </c>
      <c r="H379" s="47">
        <v>0.11</v>
      </c>
      <c r="I379" s="47" t="s">
        <v>45</v>
      </c>
      <c r="J379" s="47" t="s">
        <v>121</v>
      </c>
      <c r="K379" s="47">
        <v>0.11</v>
      </c>
      <c r="L379" s="47" t="s">
        <v>122</v>
      </c>
      <c r="M379" s="50">
        <f t="shared" si="51"/>
        <v>0</v>
      </c>
      <c r="N379" s="47" t="str">
        <f t="shared" si="59"/>
        <v>No Change</v>
      </c>
      <c r="O379" s="47">
        <v>100</v>
      </c>
      <c r="P379" s="47" t="s">
        <v>45</v>
      </c>
      <c r="Q379" s="47" t="s">
        <v>120</v>
      </c>
      <c r="R379" s="47">
        <v>100</v>
      </c>
      <c r="S379" s="47" t="s">
        <v>45</v>
      </c>
      <c r="T379" s="50">
        <f t="shared" si="52"/>
        <v>0</v>
      </c>
      <c r="U379" s="47" t="str">
        <f t="shared" si="61"/>
        <v>No Change</v>
      </c>
      <c r="V379" s="47">
        <v>1300</v>
      </c>
      <c r="W379" s="47" t="s">
        <v>31</v>
      </c>
      <c r="X379" s="47" t="s">
        <v>121</v>
      </c>
      <c r="Y379" s="47">
        <v>1300</v>
      </c>
      <c r="Z379" s="47" t="s">
        <v>31</v>
      </c>
      <c r="AA379" s="50">
        <f t="shared" si="53"/>
        <v>0</v>
      </c>
      <c r="AB379" s="47" t="str">
        <f t="shared" si="54"/>
        <v>No Change</v>
      </c>
      <c r="AC379" s="51" t="str">
        <f t="shared" si="55"/>
        <v>No</v>
      </c>
      <c r="AD379" s="47" t="str">
        <f t="shared" si="56"/>
        <v>New or No Change</v>
      </c>
      <c r="AE379" s="47" t="str">
        <f t="shared" si="57"/>
        <v>No New</v>
      </c>
      <c r="AF379" s="47" t="str">
        <f t="shared" si="58"/>
        <v>Yes</v>
      </c>
      <c r="AG379" s="52">
        <v>45672</v>
      </c>
    </row>
    <row r="380" spans="1:33" x14ac:dyDescent="0.2">
      <c r="A380" s="47">
        <v>642</v>
      </c>
      <c r="B380" s="47">
        <v>625</v>
      </c>
      <c r="C380" s="47" t="s">
        <v>954</v>
      </c>
      <c r="D380" s="47" t="s">
        <v>955</v>
      </c>
      <c r="E380" s="47"/>
      <c r="F380" s="49"/>
      <c r="G380" s="47" t="s">
        <v>120</v>
      </c>
      <c r="H380" s="47" t="s">
        <v>126</v>
      </c>
      <c r="I380" s="47" t="s">
        <v>126</v>
      </c>
      <c r="J380" s="53" t="s">
        <v>126</v>
      </c>
      <c r="K380" s="47" t="s">
        <v>126</v>
      </c>
      <c r="L380" s="47" t="s">
        <v>126</v>
      </c>
      <c r="M380" s="50" t="str">
        <f t="shared" si="51"/>
        <v>--</v>
      </c>
      <c r="N380" s="47" t="str">
        <f t="shared" si="59"/>
        <v>No TRV</v>
      </c>
      <c r="O380" s="47">
        <v>330</v>
      </c>
      <c r="P380" s="47" t="s">
        <v>38</v>
      </c>
      <c r="Q380" s="47" t="s">
        <v>120</v>
      </c>
      <c r="R380" s="47" t="s">
        <v>126</v>
      </c>
      <c r="S380" s="47" t="s">
        <v>126</v>
      </c>
      <c r="T380" s="50" t="e">
        <f t="shared" si="52"/>
        <v>#VALUE!</v>
      </c>
      <c r="U380" s="47" t="str">
        <f t="shared" si="61"/>
        <v>New TRV</v>
      </c>
      <c r="V380" s="47">
        <v>5800</v>
      </c>
      <c r="W380" s="47" t="s">
        <v>38</v>
      </c>
      <c r="X380" s="47" t="s">
        <v>120</v>
      </c>
      <c r="Y380" s="47" t="s">
        <v>126</v>
      </c>
      <c r="Z380" s="47" t="s">
        <v>126</v>
      </c>
      <c r="AA380" s="50" t="e">
        <f t="shared" si="53"/>
        <v>#VALUE!</v>
      </c>
      <c r="AB380" s="47" t="str">
        <f t="shared" si="54"/>
        <v>New TRV</v>
      </c>
      <c r="AC380" s="51" t="str">
        <f t="shared" si="55"/>
        <v>Yes</v>
      </c>
      <c r="AD380" s="47" t="str">
        <f t="shared" si="56"/>
        <v>New or No Change</v>
      </c>
      <c r="AE380" s="47" t="str">
        <f t="shared" si="57"/>
        <v>A new</v>
      </c>
      <c r="AF380" s="47" t="str">
        <f t="shared" si="58"/>
        <v>No</v>
      </c>
      <c r="AG380" s="52">
        <v>45672</v>
      </c>
    </row>
    <row r="381" spans="1:33" x14ac:dyDescent="0.2">
      <c r="A381" s="62">
        <v>644</v>
      </c>
      <c r="B381" s="63">
        <v>627</v>
      </c>
      <c r="C381" s="63" t="s">
        <v>956</v>
      </c>
      <c r="D381" s="63" t="s">
        <v>957</v>
      </c>
      <c r="E381" s="62"/>
      <c r="F381" s="64"/>
      <c r="G381" s="63" t="s">
        <v>120</v>
      </c>
      <c r="H381" s="62" t="s">
        <v>126</v>
      </c>
      <c r="I381" s="62" t="s">
        <v>126</v>
      </c>
      <c r="J381" s="53" t="s">
        <v>126</v>
      </c>
      <c r="K381" s="62" t="s">
        <v>126</v>
      </c>
      <c r="L381" s="62" t="s">
        <v>126</v>
      </c>
      <c r="M381" s="50" t="str">
        <f t="shared" si="51"/>
        <v>--</v>
      </c>
      <c r="N381" s="47" t="str">
        <f t="shared" si="59"/>
        <v>No TRV</v>
      </c>
      <c r="O381" s="62">
        <v>4</v>
      </c>
      <c r="P381" s="62" t="s">
        <v>31</v>
      </c>
      <c r="Q381" s="62" t="s">
        <v>121</v>
      </c>
      <c r="R381" s="62">
        <v>200</v>
      </c>
      <c r="S381" s="62" t="s">
        <v>45</v>
      </c>
      <c r="T381" s="50">
        <f t="shared" si="52"/>
        <v>-0.98</v>
      </c>
      <c r="U381" s="47" t="str">
        <f t="shared" si="61"/>
        <v>Yes (-98%)</v>
      </c>
      <c r="V381" s="62">
        <v>99</v>
      </c>
      <c r="W381" s="62" t="s">
        <v>38</v>
      </c>
      <c r="X381" s="62" t="s">
        <v>121</v>
      </c>
      <c r="Y381" s="62">
        <v>200</v>
      </c>
      <c r="Z381" s="62" t="s">
        <v>958</v>
      </c>
      <c r="AA381" s="50">
        <f t="shared" si="53"/>
        <v>-0.505</v>
      </c>
      <c r="AB381" s="47" t="str">
        <f t="shared" si="54"/>
        <v>Yes (-51%)</v>
      </c>
      <c r="AC381" s="51" t="str">
        <f t="shared" si="55"/>
        <v>Yes</v>
      </c>
      <c r="AD381" s="47" t="str">
        <f t="shared" si="56"/>
        <v>Change</v>
      </c>
      <c r="AE381" s="47" t="str">
        <f t="shared" si="57"/>
        <v>No New</v>
      </c>
      <c r="AF381" s="47" t="str">
        <f t="shared" si="58"/>
        <v>Yes</v>
      </c>
      <c r="AG381" s="65">
        <v>45672</v>
      </c>
    </row>
    <row r="382" spans="1:33" x14ac:dyDescent="0.2">
      <c r="A382" s="47">
        <v>645</v>
      </c>
      <c r="B382" s="48">
        <v>628</v>
      </c>
      <c r="C382" s="48" t="s">
        <v>959</v>
      </c>
      <c r="D382" s="48" t="s">
        <v>960</v>
      </c>
      <c r="E382" s="47"/>
      <c r="F382" s="49"/>
      <c r="G382" s="48" t="s">
        <v>120</v>
      </c>
      <c r="H382" s="47" t="s">
        <v>126</v>
      </c>
      <c r="I382" s="47" t="s">
        <v>126</v>
      </c>
      <c r="J382" s="53" t="s">
        <v>126</v>
      </c>
      <c r="K382" s="47" t="s">
        <v>126</v>
      </c>
      <c r="L382" s="47" t="s">
        <v>126</v>
      </c>
      <c r="M382" s="50" t="str">
        <f t="shared" si="51"/>
        <v>--</v>
      </c>
      <c r="N382" s="47" t="str">
        <f t="shared" si="59"/>
        <v>No TRV</v>
      </c>
      <c r="O382" s="47">
        <v>220</v>
      </c>
      <c r="P382" s="47" t="s">
        <v>31</v>
      </c>
      <c r="Q382" s="47" t="s">
        <v>121</v>
      </c>
      <c r="R382" s="47">
        <v>220</v>
      </c>
      <c r="S382" s="47" t="s">
        <v>122</v>
      </c>
      <c r="T382" s="50">
        <f t="shared" si="52"/>
        <v>0</v>
      </c>
      <c r="U382" s="47" t="str">
        <f t="shared" si="61"/>
        <v>No Change</v>
      </c>
      <c r="V382" s="47">
        <v>8700</v>
      </c>
      <c r="W382" s="47" t="s">
        <v>31</v>
      </c>
      <c r="X382" s="47" t="s">
        <v>121</v>
      </c>
      <c r="Y382" s="47">
        <v>8700</v>
      </c>
      <c r="Z382" s="47" t="s">
        <v>31</v>
      </c>
      <c r="AA382" s="50">
        <f t="shared" si="53"/>
        <v>0</v>
      </c>
      <c r="AB382" s="47" t="str">
        <f t="shared" si="54"/>
        <v>No Change</v>
      </c>
      <c r="AC382" s="51" t="str">
        <f t="shared" si="55"/>
        <v>No</v>
      </c>
      <c r="AD382" s="47" t="str">
        <f t="shared" si="56"/>
        <v>New or No Change</v>
      </c>
      <c r="AE382" s="47" t="str">
        <f t="shared" si="57"/>
        <v>No New</v>
      </c>
      <c r="AF382" s="47" t="str">
        <f t="shared" si="58"/>
        <v>Yes</v>
      </c>
      <c r="AG382" s="52">
        <v>45859</v>
      </c>
    </row>
  </sheetData>
  <autoFilter ref="A5:AG382" xr:uid="{2671AAD3-7E84-47BF-8C79-85B276167C32}"/>
  <mergeCells count="15">
    <mergeCell ref="AG4:AG5"/>
    <mergeCell ref="G4:G5"/>
    <mergeCell ref="A4:A5"/>
    <mergeCell ref="B4:B5"/>
    <mergeCell ref="C4:C5"/>
    <mergeCell ref="D4:D5"/>
    <mergeCell ref="E4:E5"/>
    <mergeCell ref="AD4:AD5"/>
    <mergeCell ref="AC4:AC5"/>
    <mergeCell ref="H4:N4"/>
    <mergeCell ref="O4:U4"/>
    <mergeCell ref="V4:AB4"/>
    <mergeCell ref="F4:F5"/>
    <mergeCell ref="AE4:AE5"/>
    <mergeCell ref="AF4:A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2237E-382A-4AF5-BE9A-0979E4475E9E}">
  <sheetPr codeName="Sheet3">
    <tabColor theme="3" tint="0.749992370372631"/>
  </sheetPr>
  <dimension ref="A2:R225"/>
  <sheetViews>
    <sheetView workbookViewId="0">
      <pane ySplit="5" topLeftCell="A6" activePane="bottomLeft" state="frozen"/>
      <selection activeCell="C1" sqref="C1"/>
      <selection pane="bottomLeft" activeCell="D4" sqref="D4:D5"/>
    </sheetView>
  </sheetViews>
  <sheetFormatPr defaultColWidth="9.140625" defaultRowHeight="14.25" x14ac:dyDescent="0.2"/>
  <cols>
    <col min="1" max="1" width="9.7109375" style="14" hidden="1" customWidth="1"/>
    <col min="2" max="2" width="10.85546875" style="14" hidden="1" customWidth="1"/>
    <col min="3" max="3" width="11.5703125" style="14" bestFit="1" customWidth="1"/>
    <col min="4" max="4" width="71.140625" style="14" bestFit="1" customWidth="1"/>
    <col min="5" max="5" width="23.28515625" style="14" bestFit="1" customWidth="1"/>
    <col min="6" max="6" width="10.42578125" style="42" bestFit="1" customWidth="1"/>
    <col min="7" max="7" width="13.140625" style="14" hidden="1" customWidth="1"/>
    <col min="8" max="8" width="13.28515625" style="14" customWidth="1"/>
    <col min="9" max="9" width="14.140625" style="14" customWidth="1"/>
    <col min="10" max="10" width="12" style="14" bestFit="1" customWidth="1"/>
    <col min="11" max="11" width="12.140625" style="14" bestFit="1" customWidth="1"/>
    <col min="12" max="12" width="13.42578125" style="14" customWidth="1"/>
    <col min="13" max="13" width="13.85546875" style="14" hidden="1" customWidth="1"/>
    <col min="14" max="14" width="12.42578125" style="14" bestFit="1" customWidth="1"/>
    <col min="15" max="15" width="35.42578125" style="14" bestFit="1" customWidth="1"/>
    <col min="16" max="17" width="10.140625" style="14" bestFit="1" customWidth="1"/>
    <col min="18" max="18" width="0" style="14" hidden="1" customWidth="1"/>
    <col min="19" max="16384" width="9.140625" style="14"/>
  </cols>
  <sheetData>
    <row r="2" spans="1:18" ht="25.5" x14ac:dyDescent="0.35">
      <c r="C2" s="66" t="s">
        <v>964</v>
      </c>
    </row>
    <row r="4" spans="1:18" ht="15" customHeight="1" x14ac:dyDescent="0.25">
      <c r="A4" s="151" t="s">
        <v>103</v>
      </c>
      <c r="B4" s="152" t="s">
        <v>1152</v>
      </c>
      <c r="C4" s="152" t="s">
        <v>1165</v>
      </c>
      <c r="D4" s="152" t="s">
        <v>1166</v>
      </c>
      <c r="E4" s="150" t="s">
        <v>104</v>
      </c>
      <c r="F4" s="159" t="s">
        <v>105</v>
      </c>
      <c r="G4" s="152" t="s">
        <v>965</v>
      </c>
      <c r="H4" s="156" t="s">
        <v>107</v>
      </c>
      <c r="I4" s="156"/>
      <c r="J4" s="156"/>
      <c r="K4" s="156"/>
      <c r="L4" s="156"/>
      <c r="M4" s="156"/>
      <c r="N4" s="156"/>
      <c r="O4" s="67"/>
      <c r="P4" s="67"/>
      <c r="Q4" s="149" t="s">
        <v>1171</v>
      </c>
    </row>
    <row r="5" spans="1:18" ht="75" x14ac:dyDescent="0.25">
      <c r="A5" s="151"/>
      <c r="B5" s="152"/>
      <c r="C5" s="152"/>
      <c r="D5" s="152"/>
      <c r="E5" s="150"/>
      <c r="F5" s="160"/>
      <c r="G5" s="152"/>
      <c r="H5" s="43" t="s">
        <v>1239</v>
      </c>
      <c r="I5" s="43" t="s">
        <v>111</v>
      </c>
      <c r="J5" s="43" t="s">
        <v>112</v>
      </c>
      <c r="K5" s="44" t="s">
        <v>1240</v>
      </c>
      <c r="L5" s="43" t="s">
        <v>113</v>
      </c>
      <c r="M5" s="43" t="s">
        <v>114</v>
      </c>
      <c r="N5" s="43" t="s">
        <v>115</v>
      </c>
      <c r="O5" s="43" t="s">
        <v>1140</v>
      </c>
      <c r="P5" s="43" t="s">
        <v>966</v>
      </c>
      <c r="Q5" s="149"/>
      <c r="R5" s="14" t="s">
        <v>1139</v>
      </c>
    </row>
    <row r="6" spans="1:18" x14ac:dyDescent="0.2">
      <c r="A6" s="57">
        <v>475</v>
      </c>
      <c r="B6" s="48">
        <v>477</v>
      </c>
      <c r="C6" s="48" t="s">
        <v>712</v>
      </c>
      <c r="D6" s="48" t="s">
        <v>713</v>
      </c>
      <c r="E6" s="47" t="s">
        <v>689</v>
      </c>
      <c r="F6" s="49" t="s">
        <v>1121</v>
      </c>
      <c r="G6" s="48" t="s">
        <v>121</v>
      </c>
      <c r="H6" s="47">
        <v>5.3000000000000001E-6</v>
      </c>
      <c r="I6" s="47" t="s">
        <v>38</v>
      </c>
      <c r="J6" s="47" t="s">
        <v>121</v>
      </c>
      <c r="K6" s="47">
        <v>8.8000000000000004E-7</v>
      </c>
      <c r="L6" s="47" t="s">
        <v>497</v>
      </c>
      <c r="M6" s="50">
        <f t="shared" ref="M6:M69" si="0">IF(H6="--","--",ABS((H6-K6)/K6))</f>
        <v>5.0227272727272725</v>
      </c>
      <c r="N6" s="47" t="s">
        <v>967</v>
      </c>
      <c r="O6" s="47" t="s">
        <v>76</v>
      </c>
      <c r="P6" s="47">
        <v>1</v>
      </c>
      <c r="Q6" s="52">
        <v>45859</v>
      </c>
      <c r="R6" s="14" t="str">
        <f t="shared" ref="R6:R69" si="1">IF(LEFT(N6,3)="Yes","Yes","No")</f>
        <v>Yes</v>
      </c>
    </row>
    <row r="7" spans="1:18" x14ac:dyDescent="0.2">
      <c r="A7" s="57">
        <v>549</v>
      </c>
      <c r="B7" s="48">
        <v>441</v>
      </c>
      <c r="C7" s="48" t="s">
        <v>559</v>
      </c>
      <c r="D7" s="48" t="s">
        <v>560</v>
      </c>
      <c r="E7" s="47" t="s">
        <v>314</v>
      </c>
      <c r="F7" s="49" t="s">
        <v>1119</v>
      </c>
      <c r="G7" s="48" t="s">
        <v>121</v>
      </c>
      <c r="H7" s="47">
        <v>8.3000000000000004E-2</v>
      </c>
      <c r="I7" s="47" t="s">
        <v>38</v>
      </c>
      <c r="J7" s="47" t="s">
        <v>121</v>
      </c>
      <c r="K7" s="47">
        <v>2.7E-2</v>
      </c>
      <c r="L7" s="47" t="s">
        <v>49</v>
      </c>
      <c r="M7" s="50">
        <f t="shared" si="0"/>
        <v>2.0740740740740744</v>
      </c>
      <c r="N7" s="47" t="s">
        <v>968</v>
      </c>
      <c r="O7" s="47" t="s">
        <v>74</v>
      </c>
      <c r="P7" s="47">
        <v>2</v>
      </c>
      <c r="Q7" s="52">
        <v>45672</v>
      </c>
      <c r="R7" s="14" t="str">
        <f t="shared" si="1"/>
        <v>Yes</v>
      </c>
    </row>
    <row r="8" spans="1:18" x14ac:dyDescent="0.2">
      <c r="A8" s="57">
        <v>494</v>
      </c>
      <c r="B8" s="48">
        <v>541</v>
      </c>
      <c r="C8" s="48" t="s">
        <v>791</v>
      </c>
      <c r="D8" s="48" t="s">
        <v>792</v>
      </c>
      <c r="E8" s="47" t="s">
        <v>772</v>
      </c>
      <c r="F8" s="49" t="s">
        <v>1121</v>
      </c>
      <c r="G8" s="48" t="s">
        <v>121</v>
      </c>
      <c r="H8" s="47">
        <v>2.6E-7</v>
      </c>
      <c r="I8" s="47" t="s">
        <v>38</v>
      </c>
      <c r="J8" s="47" t="s">
        <v>121</v>
      </c>
      <c r="K8" s="47">
        <v>8.7999999999999994E-8</v>
      </c>
      <c r="L8" s="47" t="s">
        <v>497</v>
      </c>
      <c r="M8" s="50">
        <f t="shared" si="0"/>
        <v>1.9545454545454548</v>
      </c>
      <c r="N8" s="47" t="s">
        <v>969</v>
      </c>
      <c r="O8" s="47" t="s">
        <v>76</v>
      </c>
      <c r="P8" s="47">
        <v>3</v>
      </c>
      <c r="Q8" s="52">
        <v>45859</v>
      </c>
      <c r="R8" s="14" t="str">
        <f t="shared" si="1"/>
        <v>Yes</v>
      </c>
    </row>
    <row r="9" spans="1:18" x14ac:dyDescent="0.2">
      <c r="A9" s="57">
        <v>493</v>
      </c>
      <c r="B9" s="48">
        <v>540</v>
      </c>
      <c r="C9" s="48" t="s">
        <v>789</v>
      </c>
      <c r="D9" s="48" t="s">
        <v>790</v>
      </c>
      <c r="E9" s="47" t="s">
        <v>772</v>
      </c>
      <c r="F9" s="49" t="s">
        <v>1121</v>
      </c>
      <c r="G9" s="48" t="s">
        <v>121</v>
      </c>
      <c r="H9" s="47">
        <v>2.6000000000000001E-6</v>
      </c>
      <c r="I9" s="47" t="s">
        <v>38</v>
      </c>
      <c r="J9" s="47" t="s">
        <v>121</v>
      </c>
      <c r="K9" s="47">
        <v>8.8000000000000004E-7</v>
      </c>
      <c r="L9" s="47" t="s">
        <v>497</v>
      </c>
      <c r="M9" s="50">
        <f t="shared" si="0"/>
        <v>1.9545454545454546</v>
      </c>
      <c r="N9" s="47" t="s">
        <v>969</v>
      </c>
      <c r="O9" s="47" t="s">
        <v>76</v>
      </c>
      <c r="P9" s="47">
        <v>4</v>
      </c>
      <c r="Q9" s="52">
        <v>45859</v>
      </c>
      <c r="R9" s="14" t="str">
        <f t="shared" si="1"/>
        <v>Yes</v>
      </c>
    </row>
    <row r="10" spans="1:18" x14ac:dyDescent="0.2">
      <c r="A10" s="57">
        <v>482</v>
      </c>
      <c r="B10" s="48">
        <v>528</v>
      </c>
      <c r="C10" s="48" t="s">
        <v>775</v>
      </c>
      <c r="D10" s="48" t="s">
        <v>776</v>
      </c>
      <c r="E10" s="47" t="s">
        <v>772</v>
      </c>
      <c r="F10" s="49" t="s">
        <v>1121</v>
      </c>
      <c r="G10" s="48" t="s">
        <v>970</v>
      </c>
      <c r="H10" s="47">
        <v>6.5999999999999995E-8</v>
      </c>
      <c r="I10" s="47" t="s">
        <v>38</v>
      </c>
      <c r="J10" s="47" t="s">
        <v>121</v>
      </c>
      <c r="K10" s="47">
        <v>2.6000000000000001E-8</v>
      </c>
      <c r="L10" s="47" t="s">
        <v>49</v>
      </c>
      <c r="M10" s="50">
        <f t="shared" si="0"/>
        <v>1.5384615384615381</v>
      </c>
      <c r="N10" s="47" t="s">
        <v>971</v>
      </c>
      <c r="O10" s="47" t="s">
        <v>76</v>
      </c>
      <c r="P10" s="47">
        <v>5</v>
      </c>
      <c r="Q10" s="52">
        <v>45859</v>
      </c>
      <c r="R10" s="14" t="str">
        <f t="shared" si="1"/>
        <v>Yes</v>
      </c>
    </row>
    <row r="11" spans="1:18" x14ac:dyDescent="0.2">
      <c r="A11" s="57">
        <v>471</v>
      </c>
      <c r="B11" s="48">
        <v>470</v>
      </c>
      <c r="C11" s="48" t="s">
        <v>704</v>
      </c>
      <c r="D11" s="48" t="s">
        <v>705</v>
      </c>
      <c r="E11" s="47" t="s">
        <v>689</v>
      </c>
      <c r="F11" s="49" t="s">
        <v>1121</v>
      </c>
      <c r="G11" s="48" t="s">
        <v>970</v>
      </c>
      <c r="H11" s="47">
        <v>5.3000000000000001E-7</v>
      </c>
      <c r="I11" s="47" t="s">
        <v>38</v>
      </c>
      <c r="J11" s="47" t="s">
        <v>121</v>
      </c>
      <c r="K11" s="47">
        <v>2.6E-7</v>
      </c>
      <c r="L11" s="47" t="s">
        <v>49</v>
      </c>
      <c r="M11" s="50">
        <f t="shared" si="0"/>
        <v>1.0384615384615385</v>
      </c>
      <c r="N11" s="47" t="s">
        <v>972</v>
      </c>
      <c r="O11" s="47" t="s">
        <v>76</v>
      </c>
      <c r="P11" s="47">
        <v>6</v>
      </c>
      <c r="Q11" s="52">
        <v>45859</v>
      </c>
      <c r="R11" s="14" t="str">
        <f t="shared" si="1"/>
        <v>Yes</v>
      </c>
    </row>
    <row r="12" spans="1:18" x14ac:dyDescent="0.2">
      <c r="A12" s="57">
        <v>485</v>
      </c>
      <c r="B12" s="48">
        <v>531</v>
      </c>
      <c r="C12" s="48" t="s">
        <v>781</v>
      </c>
      <c r="D12" s="48" t="s">
        <v>782</v>
      </c>
      <c r="E12" s="47" t="s">
        <v>772</v>
      </c>
      <c r="F12" s="49" t="s">
        <v>1121</v>
      </c>
      <c r="G12" s="48" t="s">
        <v>970</v>
      </c>
      <c r="H12" s="47">
        <v>5.3000000000000001E-7</v>
      </c>
      <c r="I12" s="47" t="s">
        <v>38</v>
      </c>
      <c r="J12" s="47" t="s">
        <v>121</v>
      </c>
      <c r="K12" s="47">
        <v>2.6E-7</v>
      </c>
      <c r="L12" s="47" t="s">
        <v>49</v>
      </c>
      <c r="M12" s="50">
        <f t="shared" si="0"/>
        <v>1.0384615384615385</v>
      </c>
      <c r="N12" s="47" t="str">
        <f>IF(ISERROR(M12),"New TRV",IF(M12=0,"No Change",IF(M12="--","No TRV","Yes ("&amp;ROUND(M12*100,0)&amp;"%)")))</f>
        <v>Yes (104%)</v>
      </c>
      <c r="O12" s="47" t="s">
        <v>76</v>
      </c>
      <c r="P12" s="47">
        <v>7</v>
      </c>
      <c r="Q12" s="52">
        <v>45859</v>
      </c>
      <c r="R12" s="14" t="str">
        <f t="shared" si="1"/>
        <v>Yes</v>
      </c>
    </row>
    <row r="13" spans="1:18" x14ac:dyDescent="0.2">
      <c r="A13" s="40">
        <v>186</v>
      </c>
      <c r="B13" s="68">
        <v>200</v>
      </c>
      <c r="C13" s="48">
        <v>200</v>
      </c>
      <c r="D13" s="48" t="s">
        <v>348</v>
      </c>
      <c r="E13" s="47"/>
      <c r="F13" s="49">
        <v>13</v>
      </c>
      <c r="G13" s="48" t="s">
        <v>121</v>
      </c>
      <c r="H13" s="47">
        <v>3.3E-3</v>
      </c>
      <c r="I13" s="47" t="s">
        <v>49</v>
      </c>
      <c r="J13" s="47" t="s">
        <v>120</v>
      </c>
      <c r="K13" s="47">
        <v>0.1</v>
      </c>
      <c r="L13" s="47" t="s">
        <v>122</v>
      </c>
      <c r="M13" s="50">
        <f t="shared" si="0"/>
        <v>0.96700000000000008</v>
      </c>
      <c r="N13" s="47" t="s">
        <v>973</v>
      </c>
      <c r="O13" s="47" t="s">
        <v>78</v>
      </c>
      <c r="P13" s="47">
        <v>8</v>
      </c>
      <c r="Q13" s="52">
        <v>45672</v>
      </c>
      <c r="R13" s="14" t="str">
        <f t="shared" si="1"/>
        <v>Yes</v>
      </c>
    </row>
    <row r="14" spans="1:18" x14ac:dyDescent="0.2">
      <c r="A14" s="57">
        <v>466</v>
      </c>
      <c r="B14" s="48">
        <v>464</v>
      </c>
      <c r="C14" s="48" t="s">
        <v>694</v>
      </c>
      <c r="D14" s="48" t="s">
        <v>695</v>
      </c>
      <c r="E14" s="47" t="s">
        <v>689</v>
      </c>
      <c r="F14" s="49" t="s">
        <v>1121</v>
      </c>
      <c r="G14" s="48" t="s">
        <v>121</v>
      </c>
      <c r="H14" s="47">
        <v>4.4000000000000002E-6</v>
      </c>
      <c r="I14" s="47" t="s">
        <v>38</v>
      </c>
      <c r="J14" s="47" t="s">
        <v>121</v>
      </c>
      <c r="K14" s="47">
        <v>8.7999999999999998E-5</v>
      </c>
      <c r="L14" s="47" t="s">
        <v>497</v>
      </c>
      <c r="M14" s="50">
        <f t="shared" si="0"/>
        <v>0.95000000000000007</v>
      </c>
      <c r="N14" s="47" t="s">
        <v>974</v>
      </c>
      <c r="O14" s="47" t="s">
        <v>76</v>
      </c>
      <c r="P14" s="47">
        <v>9</v>
      </c>
      <c r="Q14" s="52">
        <v>45859</v>
      </c>
      <c r="R14" s="14" t="str">
        <f t="shared" si="1"/>
        <v>Yes</v>
      </c>
    </row>
    <row r="15" spans="1:18" x14ac:dyDescent="0.2">
      <c r="A15" s="57">
        <v>500</v>
      </c>
      <c r="B15" s="48">
        <v>547</v>
      </c>
      <c r="C15" s="48" t="s">
        <v>803</v>
      </c>
      <c r="D15" s="48" t="s">
        <v>804</v>
      </c>
      <c r="E15" s="47" t="s">
        <v>772</v>
      </c>
      <c r="F15" s="49" t="s">
        <v>1121</v>
      </c>
      <c r="G15" s="48" t="s">
        <v>970</v>
      </c>
      <c r="H15" s="47">
        <v>2.6E-7</v>
      </c>
      <c r="I15" s="47" t="s">
        <v>38</v>
      </c>
      <c r="J15" s="47" t="s">
        <v>121</v>
      </c>
      <c r="K15" s="47">
        <v>2.6000000000000001E-6</v>
      </c>
      <c r="L15" s="47" t="s">
        <v>49</v>
      </c>
      <c r="M15" s="50">
        <f t="shared" si="0"/>
        <v>0.9</v>
      </c>
      <c r="N15" s="47" t="s">
        <v>975</v>
      </c>
      <c r="O15" s="47" t="s">
        <v>76</v>
      </c>
      <c r="P15" s="47">
        <v>10</v>
      </c>
      <c r="Q15" s="52">
        <v>45859</v>
      </c>
      <c r="R15" s="14" t="str">
        <f t="shared" si="1"/>
        <v>Yes</v>
      </c>
    </row>
    <row r="16" spans="1:18" x14ac:dyDescent="0.2">
      <c r="A16" s="57">
        <v>541</v>
      </c>
      <c r="B16" s="48">
        <v>439</v>
      </c>
      <c r="C16" s="48" t="s">
        <v>518</v>
      </c>
      <c r="D16" s="48" t="s">
        <v>519</v>
      </c>
      <c r="E16" s="47" t="s">
        <v>314</v>
      </c>
      <c r="F16" s="49" t="s">
        <v>1119</v>
      </c>
      <c r="G16" s="48" t="s">
        <v>121</v>
      </c>
      <c r="H16" s="47">
        <v>2.9999999999999997E-4</v>
      </c>
      <c r="I16" s="47" t="s">
        <v>38</v>
      </c>
      <c r="J16" s="47" t="s">
        <v>121</v>
      </c>
      <c r="K16" s="47">
        <v>1.6000000000000001E-4</v>
      </c>
      <c r="L16" s="47" t="s">
        <v>49</v>
      </c>
      <c r="M16" s="50">
        <f t="shared" si="0"/>
        <v>0.87499999999999967</v>
      </c>
      <c r="N16" s="47" t="s">
        <v>976</v>
      </c>
      <c r="O16" s="47" t="s">
        <v>74</v>
      </c>
      <c r="P16" s="47">
        <v>11</v>
      </c>
      <c r="Q16" s="52">
        <v>45672</v>
      </c>
      <c r="R16" s="14" t="str">
        <f t="shared" si="1"/>
        <v>Yes</v>
      </c>
    </row>
    <row r="17" spans="1:18" x14ac:dyDescent="0.2">
      <c r="A17" s="57">
        <v>551</v>
      </c>
      <c r="B17" s="48">
        <v>443</v>
      </c>
      <c r="C17" s="48" t="s">
        <v>570</v>
      </c>
      <c r="D17" s="48" t="s">
        <v>571</v>
      </c>
      <c r="E17" s="47" t="s">
        <v>314</v>
      </c>
      <c r="F17" s="49" t="s">
        <v>1119</v>
      </c>
      <c r="G17" s="48" t="s">
        <v>121</v>
      </c>
      <c r="H17" s="47">
        <v>0.17</v>
      </c>
      <c r="I17" s="47" t="s">
        <v>38</v>
      </c>
      <c r="J17" s="47" t="s">
        <v>121</v>
      </c>
      <c r="K17" s="47">
        <v>9.0999999999999998E-2</v>
      </c>
      <c r="L17" s="47" t="s">
        <v>49</v>
      </c>
      <c r="M17" s="50">
        <f t="shared" si="0"/>
        <v>0.86813186813186827</v>
      </c>
      <c r="N17" s="47" t="s">
        <v>977</v>
      </c>
      <c r="O17" s="47" t="s">
        <v>74</v>
      </c>
      <c r="P17" s="47">
        <v>12</v>
      </c>
      <c r="Q17" s="52">
        <v>45672</v>
      </c>
      <c r="R17" s="14" t="str">
        <f t="shared" si="1"/>
        <v>Yes</v>
      </c>
    </row>
    <row r="18" spans="1:18" x14ac:dyDescent="0.2">
      <c r="A18" s="57">
        <v>526</v>
      </c>
      <c r="B18" s="48">
        <v>416</v>
      </c>
      <c r="C18" s="48" t="s">
        <v>312</v>
      </c>
      <c r="D18" s="48" t="s">
        <v>313</v>
      </c>
      <c r="E18" s="47" t="s">
        <v>314</v>
      </c>
      <c r="F18" s="49" t="s">
        <v>1119</v>
      </c>
      <c r="G18" s="48" t="s">
        <v>121</v>
      </c>
      <c r="H18" s="47">
        <v>1.7000000000000001E-2</v>
      </c>
      <c r="I18" s="47" t="s">
        <v>38</v>
      </c>
      <c r="J18" s="47" t="s">
        <v>121</v>
      </c>
      <c r="K18" s="47">
        <v>9.1000000000000004E-3</v>
      </c>
      <c r="L18" s="47" t="s">
        <v>49</v>
      </c>
      <c r="M18" s="50">
        <f t="shared" si="0"/>
        <v>0.86813186813186816</v>
      </c>
      <c r="N18" s="47" t="s">
        <v>977</v>
      </c>
      <c r="O18" s="47" t="s">
        <v>74</v>
      </c>
      <c r="P18" s="47">
        <v>13</v>
      </c>
      <c r="Q18" s="52">
        <v>45672</v>
      </c>
      <c r="R18" s="14" t="str">
        <f t="shared" si="1"/>
        <v>Yes</v>
      </c>
    </row>
    <row r="19" spans="1:18" x14ac:dyDescent="0.2">
      <c r="A19" s="57">
        <v>527</v>
      </c>
      <c r="B19" s="48">
        <v>417</v>
      </c>
      <c r="C19" s="48" t="s">
        <v>315</v>
      </c>
      <c r="D19" s="48" t="s">
        <v>316</v>
      </c>
      <c r="E19" s="47" t="s">
        <v>314</v>
      </c>
      <c r="F19" s="49" t="s">
        <v>1119</v>
      </c>
      <c r="G19" s="48" t="s">
        <v>121</v>
      </c>
      <c r="H19" s="47">
        <v>1.7000000000000001E-2</v>
      </c>
      <c r="I19" s="47" t="s">
        <v>38</v>
      </c>
      <c r="J19" s="47" t="s">
        <v>121</v>
      </c>
      <c r="K19" s="47">
        <v>9.1000000000000004E-3</v>
      </c>
      <c r="L19" s="47" t="s">
        <v>49</v>
      </c>
      <c r="M19" s="50">
        <f t="shared" si="0"/>
        <v>0.86813186813186816</v>
      </c>
      <c r="N19" s="47" t="s">
        <v>977</v>
      </c>
      <c r="O19" s="47" t="s">
        <v>74</v>
      </c>
      <c r="P19" s="47">
        <v>14</v>
      </c>
      <c r="Q19" s="52">
        <v>45672</v>
      </c>
      <c r="R19" s="14" t="str">
        <f t="shared" si="1"/>
        <v>Yes</v>
      </c>
    </row>
    <row r="20" spans="1:18" x14ac:dyDescent="0.2">
      <c r="A20" s="57">
        <v>536</v>
      </c>
      <c r="B20" s="48">
        <v>437</v>
      </c>
      <c r="C20" s="48" t="s">
        <v>364</v>
      </c>
      <c r="D20" s="48" t="s">
        <v>365</v>
      </c>
      <c r="E20" s="47" t="s">
        <v>314</v>
      </c>
      <c r="F20" s="49" t="s">
        <v>1119</v>
      </c>
      <c r="G20" s="48" t="s">
        <v>121</v>
      </c>
      <c r="H20" s="47">
        <v>1.7000000000000001E-4</v>
      </c>
      <c r="I20" s="47" t="s">
        <v>38</v>
      </c>
      <c r="J20" s="47" t="s">
        <v>121</v>
      </c>
      <c r="K20" s="47">
        <v>9.1000000000000003E-5</v>
      </c>
      <c r="L20" s="47" t="s">
        <v>49</v>
      </c>
      <c r="M20" s="50">
        <f t="shared" si="0"/>
        <v>0.86813186813186816</v>
      </c>
      <c r="N20" s="47" t="s">
        <v>977</v>
      </c>
      <c r="O20" s="47" t="s">
        <v>74</v>
      </c>
      <c r="P20" s="47">
        <v>15</v>
      </c>
      <c r="Q20" s="52">
        <v>45672</v>
      </c>
      <c r="R20" s="14" t="str">
        <f t="shared" si="1"/>
        <v>Yes</v>
      </c>
    </row>
    <row r="21" spans="1:18" x14ac:dyDescent="0.2">
      <c r="A21" s="57">
        <v>552</v>
      </c>
      <c r="B21" s="48">
        <v>444</v>
      </c>
      <c r="C21" s="48" t="s">
        <v>577</v>
      </c>
      <c r="D21" s="48" t="s">
        <v>578</v>
      </c>
      <c r="E21" s="47" t="s">
        <v>314</v>
      </c>
      <c r="F21" s="49" t="s">
        <v>1119</v>
      </c>
      <c r="G21" s="48" t="s">
        <v>121</v>
      </c>
      <c r="H21" s="47">
        <v>1.7000000000000001E-2</v>
      </c>
      <c r="I21" s="47" t="s">
        <v>38</v>
      </c>
      <c r="J21" s="47" t="s">
        <v>121</v>
      </c>
      <c r="K21" s="47">
        <v>9.1000000000000004E-3</v>
      </c>
      <c r="L21" s="47" t="s">
        <v>49</v>
      </c>
      <c r="M21" s="50">
        <f t="shared" si="0"/>
        <v>0.86813186813186816</v>
      </c>
      <c r="N21" s="47" t="s">
        <v>977</v>
      </c>
      <c r="O21" s="47" t="s">
        <v>74</v>
      </c>
      <c r="P21" s="47">
        <v>16</v>
      </c>
      <c r="Q21" s="52">
        <v>45672</v>
      </c>
      <c r="R21" s="14" t="str">
        <f t="shared" si="1"/>
        <v>Yes</v>
      </c>
    </row>
    <row r="22" spans="1:18" x14ac:dyDescent="0.2">
      <c r="A22" s="57">
        <v>553</v>
      </c>
      <c r="B22" s="48">
        <v>445</v>
      </c>
      <c r="C22" s="48" t="s">
        <v>579</v>
      </c>
      <c r="D22" s="48" t="s">
        <v>580</v>
      </c>
      <c r="E22" s="47" t="s">
        <v>314</v>
      </c>
      <c r="F22" s="49" t="s">
        <v>1119</v>
      </c>
      <c r="G22" s="48" t="s">
        <v>121</v>
      </c>
      <c r="H22" s="47">
        <v>1.7000000000000001E-2</v>
      </c>
      <c r="I22" s="47" t="s">
        <v>38</v>
      </c>
      <c r="J22" s="47" t="s">
        <v>121</v>
      </c>
      <c r="K22" s="47">
        <v>9.1000000000000004E-3</v>
      </c>
      <c r="L22" s="47" t="s">
        <v>49</v>
      </c>
      <c r="M22" s="50">
        <f t="shared" si="0"/>
        <v>0.86813186813186816</v>
      </c>
      <c r="N22" s="47" t="s">
        <v>977</v>
      </c>
      <c r="O22" s="47" t="s">
        <v>74</v>
      </c>
      <c r="P22" s="47">
        <v>17</v>
      </c>
      <c r="Q22" s="52">
        <v>45672</v>
      </c>
      <c r="R22" s="14" t="str">
        <f t="shared" si="1"/>
        <v>Yes</v>
      </c>
    </row>
    <row r="23" spans="1:18" x14ac:dyDescent="0.2">
      <c r="A23" s="57">
        <v>528</v>
      </c>
      <c r="B23" s="48">
        <v>418</v>
      </c>
      <c r="C23" s="48" t="s">
        <v>317</v>
      </c>
      <c r="D23" s="48" t="s">
        <v>318</v>
      </c>
      <c r="E23" s="47" t="s">
        <v>314</v>
      </c>
      <c r="F23" s="49" t="s">
        <v>1119</v>
      </c>
      <c r="G23" s="48" t="s">
        <v>121</v>
      </c>
      <c r="H23" s="47">
        <v>1.6999999999999999E-3</v>
      </c>
      <c r="I23" s="47" t="s">
        <v>38</v>
      </c>
      <c r="J23" s="47" t="s">
        <v>121</v>
      </c>
      <c r="K23" s="47">
        <v>9.1E-4</v>
      </c>
      <c r="L23" s="47" t="s">
        <v>49</v>
      </c>
      <c r="M23" s="50">
        <f t="shared" si="0"/>
        <v>0.86813186813186805</v>
      </c>
      <c r="N23" s="47" t="s">
        <v>977</v>
      </c>
      <c r="O23" s="47" t="s">
        <v>74</v>
      </c>
      <c r="P23" s="47">
        <v>18</v>
      </c>
      <c r="Q23" s="52">
        <v>45672</v>
      </c>
      <c r="R23" s="14" t="str">
        <f t="shared" si="1"/>
        <v>Yes</v>
      </c>
    </row>
    <row r="24" spans="1:18" x14ac:dyDescent="0.2">
      <c r="A24" s="57">
        <v>537</v>
      </c>
      <c r="B24" s="48">
        <v>438</v>
      </c>
      <c r="C24" s="48" t="s">
        <v>366</v>
      </c>
      <c r="D24" s="48" t="s">
        <v>367</v>
      </c>
      <c r="E24" s="47" t="s">
        <v>314</v>
      </c>
      <c r="F24" s="49" t="s">
        <v>1119</v>
      </c>
      <c r="G24" s="48" t="s">
        <v>121</v>
      </c>
      <c r="H24" s="47">
        <v>1.6999999999999999E-3</v>
      </c>
      <c r="I24" s="47" t="s">
        <v>38</v>
      </c>
      <c r="J24" s="47" t="s">
        <v>121</v>
      </c>
      <c r="K24" s="47">
        <v>9.1E-4</v>
      </c>
      <c r="L24" s="47" t="s">
        <v>49</v>
      </c>
      <c r="M24" s="50">
        <f t="shared" si="0"/>
        <v>0.86813186813186805</v>
      </c>
      <c r="N24" s="47" t="s">
        <v>977</v>
      </c>
      <c r="O24" s="47" t="s">
        <v>74</v>
      </c>
      <c r="P24" s="47">
        <v>19</v>
      </c>
      <c r="Q24" s="52">
        <v>45672</v>
      </c>
      <c r="R24" s="14" t="str">
        <f t="shared" si="1"/>
        <v>Yes</v>
      </c>
    </row>
    <row r="25" spans="1:18" x14ac:dyDescent="0.2">
      <c r="A25" s="57">
        <v>535</v>
      </c>
      <c r="B25" s="48">
        <v>436</v>
      </c>
      <c r="C25" s="48" t="s">
        <v>358</v>
      </c>
      <c r="D25" s="48" t="s">
        <v>359</v>
      </c>
      <c r="E25" s="47" t="s">
        <v>314</v>
      </c>
      <c r="F25" s="49" t="s">
        <v>1119</v>
      </c>
      <c r="G25" s="48" t="s">
        <v>121</v>
      </c>
      <c r="H25" s="47">
        <v>2.5999999999999998E-5</v>
      </c>
      <c r="I25" s="47" t="s">
        <v>38</v>
      </c>
      <c r="J25" s="47" t="s">
        <v>121</v>
      </c>
      <c r="K25" s="47">
        <v>1.4E-5</v>
      </c>
      <c r="L25" s="47" t="s">
        <v>49</v>
      </c>
      <c r="M25" s="50">
        <f t="shared" si="0"/>
        <v>0.8571428571428571</v>
      </c>
      <c r="N25" s="47" t="s">
        <v>978</v>
      </c>
      <c r="O25" s="47" t="s">
        <v>74</v>
      </c>
      <c r="P25" s="47">
        <v>20</v>
      </c>
      <c r="Q25" s="52">
        <v>45672</v>
      </c>
      <c r="R25" s="14" t="str">
        <f t="shared" si="1"/>
        <v>Yes</v>
      </c>
    </row>
    <row r="26" spans="1:18" x14ac:dyDescent="0.2">
      <c r="A26" s="57">
        <v>501</v>
      </c>
      <c r="B26" s="48">
        <v>548</v>
      </c>
      <c r="C26" s="48" t="s">
        <v>805</v>
      </c>
      <c r="D26" s="48" t="s">
        <v>806</v>
      </c>
      <c r="E26" s="47" t="s">
        <v>772</v>
      </c>
      <c r="F26" s="49" t="s">
        <v>1121</v>
      </c>
      <c r="G26" s="48" t="s">
        <v>121</v>
      </c>
      <c r="H26" s="47">
        <v>1.2999999999999999E-5</v>
      </c>
      <c r="I26" s="47" t="s">
        <v>38</v>
      </c>
      <c r="J26" s="47" t="s">
        <v>121</v>
      </c>
      <c r="K26" s="47">
        <v>8.7999999999999998E-5</v>
      </c>
      <c r="L26" s="47" t="s">
        <v>497</v>
      </c>
      <c r="M26" s="50">
        <f t="shared" si="0"/>
        <v>0.85227272727272718</v>
      </c>
      <c r="N26" s="47" t="s">
        <v>979</v>
      </c>
      <c r="O26" s="47" t="s">
        <v>76</v>
      </c>
      <c r="P26" s="47">
        <v>21</v>
      </c>
      <c r="Q26" s="52">
        <v>45859</v>
      </c>
      <c r="R26" s="14" t="str">
        <f t="shared" si="1"/>
        <v>Yes</v>
      </c>
    </row>
    <row r="27" spans="1:18" x14ac:dyDescent="0.2">
      <c r="A27" s="57">
        <v>486</v>
      </c>
      <c r="B27" s="48">
        <v>532</v>
      </c>
      <c r="C27" s="48" t="s">
        <v>783</v>
      </c>
      <c r="D27" s="48" t="s">
        <v>784</v>
      </c>
      <c r="E27" s="47" t="s">
        <v>772</v>
      </c>
      <c r="F27" s="49" t="s">
        <v>1121</v>
      </c>
      <c r="G27" s="48" t="s">
        <v>970</v>
      </c>
      <c r="H27" s="47">
        <v>5.3000000000000001E-7</v>
      </c>
      <c r="I27" s="47" t="s">
        <v>38</v>
      </c>
      <c r="J27" s="47" t="s">
        <v>121</v>
      </c>
      <c r="K27" s="47">
        <v>2.6000000000000001E-6</v>
      </c>
      <c r="L27" s="47" t="s">
        <v>49</v>
      </c>
      <c r="M27" s="50">
        <f t="shared" si="0"/>
        <v>0.79615384615384621</v>
      </c>
      <c r="N27" s="47" t="s">
        <v>980</v>
      </c>
      <c r="O27" s="47" t="s">
        <v>76</v>
      </c>
      <c r="P27" s="47">
        <v>22</v>
      </c>
      <c r="Q27" s="52">
        <v>45859</v>
      </c>
      <c r="R27" s="14" t="str">
        <f t="shared" si="1"/>
        <v>Yes</v>
      </c>
    </row>
    <row r="28" spans="1:18" x14ac:dyDescent="0.2">
      <c r="A28" s="57">
        <v>9</v>
      </c>
      <c r="B28" s="48">
        <v>8</v>
      </c>
      <c r="C28" s="48" t="s">
        <v>138</v>
      </c>
      <c r="D28" s="48" t="s">
        <v>139</v>
      </c>
      <c r="E28" s="47"/>
      <c r="F28" s="49"/>
      <c r="G28" s="48" t="s">
        <v>121</v>
      </c>
      <c r="H28" s="47">
        <v>3.3999999999999998E-3</v>
      </c>
      <c r="I28" s="47" t="s">
        <v>49</v>
      </c>
      <c r="J28" s="47" t="s">
        <v>121</v>
      </c>
      <c r="K28" s="47">
        <v>1.4999999999999999E-2</v>
      </c>
      <c r="L28" s="47" t="s">
        <v>122</v>
      </c>
      <c r="M28" s="50">
        <f t="shared" si="0"/>
        <v>0.77333333333333332</v>
      </c>
      <c r="N28" s="47" t="s">
        <v>981</v>
      </c>
      <c r="O28" s="47" t="s">
        <v>78</v>
      </c>
      <c r="P28" s="47">
        <v>23</v>
      </c>
      <c r="Q28" s="52">
        <v>45672</v>
      </c>
      <c r="R28" s="14" t="str">
        <f t="shared" si="1"/>
        <v>Yes</v>
      </c>
    </row>
    <row r="29" spans="1:18" x14ac:dyDescent="0.2">
      <c r="A29" s="57">
        <v>487</v>
      </c>
      <c r="B29" s="48">
        <v>533</v>
      </c>
      <c r="C29" s="48" t="s">
        <v>785</v>
      </c>
      <c r="D29" s="48" t="s">
        <v>786</v>
      </c>
      <c r="E29" s="47" t="s">
        <v>772</v>
      </c>
      <c r="F29" s="49" t="s">
        <v>1121</v>
      </c>
      <c r="G29" s="48" t="s">
        <v>121</v>
      </c>
      <c r="H29" s="47">
        <v>2.5999999999999998E-5</v>
      </c>
      <c r="I29" s="47" t="s">
        <v>38</v>
      </c>
      <c r="J29" s="47" t="s">
        <v>121</v>
      </c>
      <c r="K29" s="47">
        <v>8.7999999999999998E-5</v>
      </c>
      <c r="L29" s="47" t="s">
        <v>497</v>
      </c>
      <c r="M29" s="50">
        <f t="shared" si="0"/>
        <v>0.70454545454545459</v>
      </c>
      <c r="N29" s="47" t="s">
        <v>982</v>
      </c>
      <c r="O29" s="47" t="s">
        <v>76</v>
      </c>
      <c r="P29" s="47">
        <v>24</v>
      </c>
      <c r="Q29" s="52">
        <v>45859</v>
      </c>
      <c r="R29" s="14" t="str">
        <f t="shared" si="1"/>
        <v>Yes</v>
      </c>
    </row>
    <row r="30" spans="1:18" x14ac:dyDescent="0.2">
      <c r="A30" s="57">
        <v>465</v>
      </c>
      <c r="B30" s="48">
        <v>463</v>
      </c>
      <c r="C30" s="48" t="s">
        <v>692</v>
      </c>
      <c r="D30" s="48" t="s">
        <v>693</v>
      </c>
      <c r="E30" s="47" t="s">
        <v>689</v>
      </c>
      <c r="F30" s="49" t="s">
        <v>1121</v>
      </c>
      <c r="G30" s="48" t="s">
        <v>970</v>
      </c>
      <c r="H30" s="47">
        <v>8.7999999999999998E-5</v>
      </c>
      <c r="I30" s="47" t="s">
        <v>38</v>
      </c>
      <c r="J30" s="47" t="s">
        <v>121</v>
      </c>
      <c r="K30" s="47">
        <v>2.5999999999999998E-4</v>
      </c>
      <c r="L30" s="47" t="s">
        <v>49</v>
      </c>
      <c r="M30" s="50">
        <f t="shared" si="0"/>
        <v>0.66153846153846152</v>
      </c>
      <c r="N30" s="47" t="s">
        <v>983</v>
      </c>
      <c r="O30" s="47" t="s">
        <v>76</v>
      </c>
      <c r="P30" s="47">
        <v>25</v>
      </c>
      <c r="Q30" s="52">
        <v>45859</v>
      </c>
      <c r="R30" s="14" t="str">
        <f t="shared" si="1"/>
        <v>Yes</v>
      </c>
    </row>
    <row r="31" spans="1:18" x14ac:dyDescent="0.2">
      <c r="A31" s="57">
        <v>495</v>
      </c>
      <c r="B31" s="48">
        <v>542</v>
      </c>
      <c r="C31" s="48" t="s">
        <v>793</v>
      </c>
      <c r="D31" s="48" t="s">
        <v>794</v>
      </c>
      <c r="E31" s="47" t="s">
        <v>772</v>
      </c>
      <c r="F31" s="49" t="s">
        <v>1121</v>
      </c>
      <c r="G31" s="48" t="s">
        <v>970</v>
      </c>
      <c r="H31" s="47">
        <v>8.7999999999999994E-8</v>
      </c>
      <c r="I31" s="47" t="s">
        <v>38</v>
      </c>
      <c r="J31" s="47" t="s">
        <v>121</v>
      </c>
      <c r="K31" s="47">
        <v>2.6E-7</v>
      </c>
      <c r="L31" s="47" t="s">
        <v>49</v>
      </c>
      <c r="M31" s="50">
        <f t="shared" si="0"/>
        <v>0.66153846153846152</v>
      </c>
      <c r="N31" s="47" t="s">
        <v>983</v>
      </c>
      <c r="O31" s="47" t="s">
        <v>76</v>
      </c>
      <c r="P31" s="47">
        <v>26</v>
      </c>
      <c r="Q31" s="52">
        <v>45859</v>
      </c>
      <c r="R31" s="14" t="str">
        <f t="shared" si="1"/>
        <v>Yes</v>
      </c>
    </row>
    <row r="32" spans="1:18" x14ac:dyDescent="0.2">
      <c r="A32" s="57">
        <v>497</v>
      </c>
      <c r="B32" s="48">
        <v>544</v>
      </c>
      <c r="C32" s="48" t="s">
        <v>797</v>
      </c>
      <c r="D32" s="48" t="s">
        <v>798</v>
      </c>
      <c r="E32" s="47" t="s">
        <v>772</v>
      </c>
      <c r="F32" s="49" t="s">
        <v>1121</v>
      </c>
      <c r="G32" s="48" t="s">
        <v>970</v>
      </c>
      <c r="H32" s="47">
        <v>1.3E-7</v>
      </c>
      <c r="I32" s="47" t="s">
        <v>38</v>
      </c>
      <c r="J32" s="47" t="s">
        <v>121</v>
      </c>
      <c r="K32" s="47">
        <v>2.6E-7</v>
      </c>
      <c r="L32" s="47" t="s">
        <v>49</v>
      </c>
      <c r="M32" s="50">
        <f t="shared" si="0"/>
        <v>0.5</v>
      </c>
      <c r="N32" s="47" t="s">
        <v>984</v>
      </c>
      <c r="O32" s="47" t="s">
        <v>76</v>
      </c>
      <c r="P32" s="47">
        <v>27</v>
      </c>
      <c r="Q32" s="52">
        <v>45859</v>
      </c>
      <c r="R32" s="14" t="str">
        <f t="shared" si="1"/>
        <v>Yes</v>
      </c>
    </row>
    <row r="33" spans="1:18" x14ac:dyDescent="0.2">
      <c r="A33" s="57">
        <v>499</v>
      </c>
      <c r="B33" s="48">
        <v>546</v>
      </c>
      <c r="C33" s="48" t="s">
        <v>801</v>
      </c>
      <c r="D33" s="48" t="s">
        <v>802</v>
      </c>
      <c r="E33" s="47" t="s">
        <v>772</v>
      </c>
      <c r="F33" s="49" t="s">
        <v>1121</v>
      </c>
      <c r="G33" s="48" t="s">
        <v>970</v>
      </c>
      <c r="H33" s="47">
        <v>1.3E-6</v>
      </c>
      <c r="I33" s="47" t="s">
        <v>38</v>
      </c>
      <c r="J33" s="47" t="s">
        <v>121</v>
      </c>
      <c r="K33" s="47">
        <v>2.6000000000000001E-6</v>
      </c>
      <c r="L33" s="47" t="s">
        <v>49</v>
      </c>
      <c r="M33" s="50">
        <f t="shared" si="0"/>
        <v>0.5</v>
      </c>
      <c r="N33" s="47" t="s">
        <v>984</v>
      </c>
      <c r="O33" s="47" t="s">
        <v>76</v>
      </c>
      <c r="P33" s="47">
        <v>28</v>
      </c>
      <c r="Q33" s="52">
        <v>45859</v>
      </c>
      <c r="R33" s="14" t="str">
        <f t="shared" si="1"/>
        <v>Yes</v>
      </c>
    </row>
    <row r="34" spans="1:18" x14ac:dyDescent="0.2">
      <c r="A34" s="57">
        <v>492</v>
      </c>
      <c r="B34" s="48">
        <v>539</v>
      </c>
      <c r="C34" s="48" t="s">
        <v>787</v>
      </c>
      <c r="D34" s="48" t="s">
        <v>788</v>
      </c>
      <c r="E34" s="47" t="s">
        <v>772</v>
      </c>
      <c r="F34" s="49" t="s">
        <v>1121</v>
      </c>
      <c r="G34" s="48" t="s">
        <v>970</v>
      </c>
      <c r="H34" s="47">
        <v>3.8000000000000001E-7</v>
      </c>
      <c r="I34" s="47" t="s">
        <v>38</v>
      </c>
      <c r="J34" s="47" t="s">
        <v>121</v>
      </c>
      <c r="K34" s="47">
        <v>2.6E-7</v>
      </c>
      <c r="L34" s="47" t="s">
        <v>49</v>
      </c>
      <c r="M34" s="50">
        <f t="shared" si="0"/>
        <v>0.46153846153846162</v>
      </c>
      <c r="N34" s="47" t="s">
        <v>985</v>
      </c>
      <c r="O34" s="47" t="s">
        <v>76</v>
      </c>
      <c r="P34" s="47">
        <v>29</v>
      </c>
      <c r="Q34" s="52">
        <v>45859</v>
      </c>
      <c r="R34" s="14" t="str">
        <f t="shared" si="1"/>
        <v>Yes</v>
      </c>
    </row>
    <row r="35" spans="1:18" x14ac:dyDescent="0.2">
      <c r="A35" s="57">
        <v>484</v>
      </c>
      <c r="B35" s="48">
        <v>530</v>
      </c>
      <c r="C35" s="48" t="s">
        <v>779</v>
      </c>
      <c r="D35" s="48" t="s">
        <v>780</v>
      </c>
      <c r="E35" s="47" t="s">
        <v>772</v>
      </c>
      <c r="F35" s="49" t="s">
        <v>1121</v>
      </c>
      <c r="G35" s="48" t="s">
        <v>970</v>
      </c>
      <c r="H35" s="47">
        <v>3.8000000000000001E-7</v>
      </c>
      <c r="I35" s="47" t="s">
        <v>38</v>
      </c>
      <c r="J35" s="47" t="s">
        <v>121</v>
      </c>
      <c r="K35" s="47">
        <v>2.6E-7</v>
      </c>
      <c r="L35" s="47" t="s">
        <v>49</v>
      </c>
      <c r="M35" s="50">
        <f t="shared" si="0"/>
        <v>0.46153846153846162</v>
      </c>
      <c r="N35" s="47" t="str">
        <f>IF(ISERROR(M35),"New TRV",IF(M35=0,"No Change",IF(M35="--","No TRV","Yes ("&amp;ROUND(M35*100,0)&amp;"%)")))</f>
        <v>Yes (46%)</v>
      </c>
      <c r="O35" s="47" t="s">
        <v>76</v>
      </c>
      <c r="P35" s="47">
        <v>30</v>
      </c>
      <c r="Q35" s="52">
        <v>45859</v>
      </c>
      <c r="R35" s="14" t="str">
        <f t="shared" si="1"/>
        <v>Yes</v>
      </c>
    </row>
    <row r="36" spans="1:18" x14ac:dyDescent="0.2">
      <c r="A36" s="57">
        <v>63</v>
      </c>
      <c r="B36" s="48">
        <v>73</v>
      </c>
      <c r="C36" s="48" t="s">
        <v>205</v>
      </c>
      <c r="D36" s="48" t="s">
        <v>206</v>
      </c>
      <c r="E36" s="47"/>
      <c r="F36" s="49"/>
      <c r="G36" s="48" t="s">
        <v>121</v>
      </c>
      <c r="H36" s="47">
        <v>0.27</v>
      </c>
      <c r="I36" s="47" t="s">
        <v>49</v>
      </c>
      <c r="J36" s="47" t="s">
        <v>120</v>
      </c>
      <c r="K36" s="47">
        <v>0.48</v>
      </c>
      <c r="L36" s="47" t="s">
        <v>122</v>
      </c>
      <c r="M36" s="50">
        <f t="shared" si="0"/>
        <v>0.43749999999999994</v>
      </c>
      <c r="N36" s="47" t="s">
        <v>986</v>
      </c>
      <c r="O36" s="47" t="s">
        <v>76</v>
      </c>
      <c r="P36" s="47">
        <v>31</v>
      </c>
      <c r="Q36" s="52">
        <v>45859</v>
      </c>
      <c r="R36" s="14" t="str">
        <f t="shared" si="1"/>
        <v>Yes</v>
      </c>
    </row>
    <row r="37" spans="1:18" x14ac:dyDescent="0.2">
      <c r="A37" s="57">
        <v>1</v>
      </c>
      <c r="B37" s="69">
        <v>1</v>
      </c>
      <c r="C37" s="48" t="s">
        <v>118</v>
      </c>
      <c r="D37" s="48" t="s">
        <v>119</v>
      </c>
      <c r="E37" s="47"/>
      <c r="F37" s="49"/>
      <c r="G37" s="48" t="s">
        <v>121</v>
      </c>
      <c r="H37" s="47">
        <v>0.37</v>
      </c>
      <c r="I37" s="47" t="s">
        <v>49</v>
      </c>
      <c r="J37" s="47" t="s">
        <v>121</v>
      </c>
      <c r="K37" s="47">
        <v>0.45</v>
      </c>
      <c r="L37" s="47" t="s">
        <v>122</v>
      </c>
      <c r="M37" s="50">
        <f t="shared" si="0"/>
        <v>0.17777777777777781</v>
      </c>
      <c r="N37" s="47" t="s">
        <v>123</v>
      </c>
      <c r="O37" s="47" t="s">
        <v>80</v>
      </c>
      <c r="P37" s="47">
        <v>32</v>
      </c>
      <c r="Q37" s="52">
        <v>45672</v>
      </c>
      <c r="R37" s="14" t="str">
        <f t="shared" si="1"/>
        <v>Yes</v>
      </c>
    </row>
    <row r="38" spans="1:18" x14ac:dyDescent="0.2">
      <c r="A38" s="57">
        <v>238</v>
      </c>
      <c r="B38" s="48">
        <v>250</v>
      </c>
      <c r="C38" s="48" t="s">
        <v>408</v>
      </c>
      <c r="D38" s="48" t="s">
        <v>409</v>
      </c>
      <c r="E38" s="47"/>
      <c r="F38" s="49"/>
      <c r="G38" s="48" t="s">
        <v>121</v>
      </c>
      <c r="H38" s="47">
        <v>0.14000000000000001</v>
      </c>
      <c r="I38" s="47" t="s">
        <v>45</v>
      </c>
      <c r="J38" s="47" t="s">
        <v>121</v>
      </c>
      <c r="K38" s="47">
        <v>0.17</v>
      </c>
      <c r="L38" s="47" t="s">
        <v>122</v>
      </c>
      <c r="M38" s="50">
        <f t="shared" si="0"/>
        <v>0.1764705882352941</v>
      </c>
      <c r="N38" s="47" t="s">
        <v>123</v>
      </c>
      <c r="O38" s="47" t="s">
        <v>76</v>
      </c>
      <c r="P38" s="47">
        <v>33</v>
      </c>
      <c r="Q38" s="52">
        <v>45672</v>
      </c>
      <c r="R38" s="14" t="str">
        <f t="shared" si="1"/>
        <v>Yes</v>
      </c>
    </row>
    <row r="39" spans="1:18" x14ac:dyDescent="0.2">
      <c r="A39" s="57">
        <v>483</v>
      </c>
      <c r="B39" s="48">
        <v>529</v>
      </c>
      <c r="C39" s="48" t="s">
        <v>777</v>
      </c>
      <c r="D39" s="48" t="s">
        <v>778</v>
      </c>
      <c r="E39" s="47" t="s">
        <v>772</v>
      </c>
      <c r="F39" s="49" t="s">
        <v>1121</v>
      </c>
      <c r="G39" s="48" t="s">
        <v>970</v>
      </c>
      <c r="H39" s="47">
        <v>2.8999999999999998E-7</v>
      </c>
      <c r="I39" s="47" t="s">
        <v>38</v>
      </c>
      <c r="J39" s="47" t="s">
        <v>121</v>
      </c>
      <c r="K39" s="47">
        <v>2.6E-7</v>
      </c>
      <c r="L39" s="47" t="s">
        <v>49</v>
      </c>
      <c r="M39" s="50">
        <f t="shared" si="0"/>
        <v>0.11538461538461529</v>
      </c>
      <c r="N39" s="47" t="s">
        <v>987</v>
      </c>
      <c r="O39" s="47" t="s">
        <v>76</v>
      </c>
      <c r="P39" s="47">
        <v>34</v>
      </c>
      <c r="Q39" s="52">
        <v>45859</v>
      </c>
      <c r="R39" s="14" t="str">
        <f t="shared" si="1"/>
        <v>Yes</v>
      </c>
    </row>
    <row r="40" spans="1:18" x14ac:dyDescent="0.2">
      <c r="A40" s="57">
        <v>496</v>
      </c>
      <c r="B40" s="48">
        <v>543</v>
      </c>
      <c r="C40" s="48" t="s">
        <v>795</v>
      </c>
      <c r="D40" s="48" t="s">
        <v>796</v>
      </c>
      <c r="E40" s="47" t="s">
        <v>772</v>
      </c>
      <c r="F40" s="49" t="s">
        <v>1121</v>
      </c>
      <c r="G40" s="48" t="s">
        <v>970</v>
      </c>
      <c r="H40" s="47">
        <v>2.8999999999999998E-7</v>
      </c>
      <c r="I40" s="47" t="s">
        <v>38</v>
      </c>
      <c r="J40" s="47" t="s">
        <v>121</v>
      </c>
      <c r="K40" s="47">
        <v>2.6E-7</v>
      </c>
      <c r="L40" s="47" t="s">
        <v>49</v>
      </c>
      <c r="M40" s="50">
        <f t="shared" si="0"/>
        <v>0.11538461538461529</v>
      </c>
      <c r="N40" s="47" t="s">
        <v>987</v>
      </c>
      <c r="O40" s="47" t="s">
        <v>76</v>
      </c>
      <c r="P40" s="47">
        <v>35</v>
      </c>
      <c r="Q40" s="52">
        <v>45859</v>
      </c>
      <c r="R40" s="14" t="str">
        <f t="shared" si="1"/>
        <v>Yes</v>
      </c>
    </row>
    <row r="41" spans="1:18" x14ac:dyDescent="0.2">
      <c r="A41" s="57">
        <v>477</v>
      </c>
      <c r="B41" s="48">
        <v>456</v>
      </c>
      <c r="C41" s="48" t="s">
        <v>687</v>
      </c>
      <c r="D41" s="48" t="s">
        <v>688</v>
      </c>
      <c r="E41" s="47" t="s">
        <v>689</v>
      </c>
      <c r="F41" s="49">
        <v>12</v>
      </c>
      <c r="G41" s="48" t="s">
        <v>121</v>
      </c>
      <c r="H41" s="47">
        <v>9.1000000000000004E-3</v>
      </c>
      <c r="I41" s="47" t="s">
        <v>49</v>
      </c>
      <c r="J41" s="47" t="s">
        <v>121</v>
      </c>
      <c r="K41" s="47">
        <v>0.01</v>
      </c>
      <c r="L41" s="47" t="s">
        <v>122</v>
      </c>
      <c r="M41" s="50">
        <f t="shared" si="0"/>
        <v>8.9999999999999969E-2</v>
      </c>
      <c r="N41" s="47" t="s">
        <v>988</v>
      </c>
      <c r="O41" s="47" t="s">
        <v>81</v>
      </c>
      <c r="P41" s="47">
        <v>36</v>
      </c>
      <c r="Q41" s="52">
        <v>45672</v>
      </c>
      <c r="R41" s="14" t="str">
        <f t="shared" si="1"/>
        <v>Yes</v>
      </c>
    </row>
    <row r="42" spans="1:18" x14ac:dyDescent="0.2">
      <c r="A42" s="57">
        <v>121</v>
      </c>
      <c r="B42" s="48">
        <v>140</v>
      </c>
      <c r="C42" s="48" t="s">
        <v>273</v>
      </c>
      <c r="D42" s="48" t="s">
        <v>274</v>
      </c>
      <c r="E42" s="47" t="s">
        <v>149</v>
      </c>
      <c r="F42" s="49">
        <v>13</v>
      </c>
      <c r="G42" s="48" t="s">
        <v>121</v>
      </c>
      <c r="H42" s="47">
        <v>9.0000000000000006E-5</v>
      </c>
      <c r="I42" s="47" t="s">
        <v>45</v>
      </c>
      <c r="J42" s="47" t="s">
        <v>121</v>
      </c>
      <c r="K42" s="47">
        <v>8.2999999999999998E-5</v>
      </c>
      <c r="L42" s="47" t="s">
        <v>122</v>
      </c>
      <c r="M42" s="50">
        <f t="shared" si="0"/>
        <v>8.4337349397590453E-2</v>
      </c>
      <c r="N42" s="47" t="s">
        <v>989</v>
      </c>
      <c r="O42" s="47" t="s">
        <v>76</v>
      </c>
      <c r="P42" s="47">
        <v>37</v>
      </c>
      <c r="Q42" s="52">
        <v>45672</v>
      </c>
      <c r="R42" s="14" t="str">
        <f t="shared" si="1"/>
        <v>Yes</v>
      </c>
    </row>
    <row r="43" spans="1:18" x14ac:dyDescent="0.2">
      <c r="A43" s="57">
        <v>122</v>
      </c>
      <c r="B43" s="48">
        <v>136</v>
      </c>
      <c r="C43" s="48" t="s">
        <v>275</v>
      </c>
      <c r="D43" s="48" t="s">
        <v>276</v>
      </c>
      <c r="E43" s="47" t="s">
        <v>149</v>
      </c>
      <c r="F43" s="49">
        <v>14</v>
      </c>
      <c r="G43" s="48" t="s">
        <v>121</v>
      </c>
      <c r="H43" s="47">
        <v>9.0000000000000006E-5</v>
      </c>
      <c r="I43" s="47" t="s">
        <v>45</v>
      </c>
      <c r="J43" s="47" t="s">
        <v>121</v>
      </c>
      <c r="K43" s="47">
        <v>8.2999999999999998E-5</v>
      </c>
      <c r="L43" s="47" t="s">
        <v>122</v>
      </c>
      <c r="M43" s="50">
        <f t="shared" si="0"/>
        <v>8.4337349397590453E-2</v>
      </c>
      <c r="N43" s="47" t="s">
        <v>989</v>
      </c>
      <c r="O43" s="47" t="s">
        <v>76</v>
      </c>
      <c r="P43" s="47">
        <v>38</v>
      </c>
      <c r="Q43" s="52">
        <v>45672</v>
      </c>
      <c r="R43" s="14" t="str">
        <f t="shared" si="1"/>
        <v>Yes</v>
      </c>
    </row>
    <row r="44" spans="1:18" x14ac:dyDescent="0.2">
      <c r="A44" s="57">
        <v>353</v>
      </c>
      <c r="B44" s="48">
        <v>366</v>
      </c>
      <c r="C44" s="48" t="s">
        <v>557</v>
      </c>
      <c r="D44" s="48" t="s">
        <v>558</v>
      </c>
      <c r="E44" s="47" t="s">
        <v>149</v>
      </c>
      <c r="F44" s="49"/>
      <c r="G44" s="48" t="s">
        <v>121</v>
      </c>
      <c r="H44" s="47">
        <v>3.8E-3</v>
      </c>
      <c r="I44" s="47" t="s">
        <v>49</v>
      </c>
      <c r="J44" s="47" t="s">
        <v>121</v>
      </c>
      <c r="K44" s="47">
        <v>4.0000000000000001E-3</v>
      </c>
      <c r="L44" s="47" t="s">
        <v>122</v>
      </c>
      <c r="M44" s="50">
        <f t="shared" si="0"/>
        <v>5.0000000000000024E-2</v>
      </c>
      <c r="N44" s="47" t="s">
        <v>990</v>
      </c>
      <c r="O44" s="47" t="s">
        <v>78</v>
      </c>
      <c r="P44" s="47">
        <v>39</v>
      </c>
      <c r="Q44" s="52">
        <v>45672</v>
      </c>
      <c r="R44" s="14" t="str">
        <f t="shared" si="1"/>
        <v>Yes</v>
      </c>
    </row>
    <row r="45" spans="1:18" x14ac:dyDescent="0.2">
      <c r="A45" s="57">
        <v>60</v>
      </c>
      <c r="B45" s="57">
        <v>71</v>
      </c>
      <c r="C45" s="47" t="s">
        <v>201</v>
      </c>
      <c r="D45" s="47" t="s">
        <v>202</v>
      </c>
      <c r="E45" s="47"/>
      <c r="F45" s="49"/>
      <c r="G45" s="47" t="s">
        <v>121</v>
      </c>
      <c r="H45" s="47">
        <v>2.7E-2</v>
      </c>
      <c r="I45" s="47" t="s">
        <v>49</v>
      </c>
      <c r="J45" s="47" t="s">
        <v>120</v>
      </c>
      <c r="K45" s="47" t="s">
        <v>126</v>
      </c>
      <c r="L45" s="47" t="s">
        <v>126</v>
      </c>
      <c r="M45" s="50" t="e">
        <f t="shared" si="0"/>
        <v>#VALUE!</v>
      </c>
      <c r="N45" s="47" t="s">
        <v>991</v>
      </c>
      <c r="O45" s="47"/>
      <c r="P45" s="47">
        <v>40</v>
      </c>
      <c r="Q45" s="52">
        <v>45672</v>
      </c>
      <c r="R45" s="14" t="str">
        <f t="shared" si="1"/>
        <v>No</v>
      </c>
    </row>
    <row r="46" spans="1:18" x14ac:dyDescent="0.2">
      <c r="A46" s="57">
        <v>66</v>
      </c>
      <c r="B46" s="57">
        <v>76</v>
      </c>
      <c r="C46" s="47" t="s">
        <v>212</v>
      </c>
      <c r="D46" s="47" t="s">
        <v>213</v>
      </c>
      <c r="E46" s="47"/>
      <c r="F46" s="49"/>
      <c r="G46" s="47" t="s">
        <v>121</v>
      </c>
      <c r="H46" s="47">
        <v>0.77</v>
      </c>
      <c r="I46" s="47" t="s">
        <v>49</v>
      </c>
      <c r="J46" s="47" t="s">
        <v>120</v>
      </c>
      <c r="K46" s="47" t="s">
        <v>126</v>
      </c>
      <c r="L46" s="47" t="s">
        <v>126</v>
      </c>
      <c r="M46" s="50" t="e">
        <f t="shared" si="0"/>
        <v>#VALUE!</v>
      </c>
      <c r="N46" s="47" t="s">
        <v>991</v>
      </c>
      <c r="O46" s="47"/>
      <c r="P46" s="47">
        <v>41</v>
      </c>
      <c r="Q46" s="52">
        <v>45672</v>
      </c>
      <c r="R46" s="14" t="str">
        <f t="shared" si="1"/>
        <v>No</v>
      </c>
    </row>
    <row r="47" spans="1:18" x14ac:dyDescent="0.2">
      <c r="A47" s="57">
        <v>90</v>
      </c>
      <c r="B47" s="57">
        <v>98</v>
      </c>
      <c r="C47" s="47" t="s">
        <v>233</v>
      </c>
      <c r="D47" s="47" t="s">
        <v>234</v>
      </c>
      <c r="E47" s="47"/>
      <c r="F47" s="49"/>
      <c r="G47" s="47" t="s">
        <v>121</v>
      </c>
      <c r="H47" s="47">
        <v>2.2000000000000001E-4</v>
      </c>
      <c r="I47" s="47" t="s">
        <v>49</v>
      </c>
      <c r="J47" s="47" t="s">
        <v>120</v>
      </c>
      <c r="K47" s="47" t="s">
        <v>126</v>
      </c>
      <c r="L47" s="47" t="s">
        <v>126</v>
      </c>
      <c r="M47" s="50" t="e">
        <f t="shared" si="0"/>
        <v>#VALUE!</v>
      </c>
      <c r="N47" s="47" t="s">
        <v>991</v>
      </c>
      <c r="O47" s="47"/>
      <c r="P47" s="47">
        <v>42</v>
      </c>
      <c r="Q47" s="52">
        <v>45672</v>
      </c>
      <c r="R47" s="14" t="str">
        <f t="shared" si="1"/>
        <v>No</v>
      </c>
    </row>
    <row r="48" spans="1:18" x14ac:dyDescent="0.2">
      <c r="A48" s="57">
        <v>101</v>
      </c>
      <c r="B48" s="57" t="s">
        <v>249</v>
      </c>
      <c r="C48" s="47" t="s">
        <v>250</v>
      </c>
      <c r="D48" s="47" t="s">
        <v>251</v>
      </c>
      <c r="E48" s="47"/>
      <c r="F48" s="49"/>
      <c r="G48" s="47" t="s">
        <v>121</v>
      </c>
      <c r="H48" s="47">
        <v>0.12</v>
      </c>
      <c r="I48" s="47" t="s">
        <v>49</v>
      </c>
      <c r="J48" s="47" t="s">
        <v>120</v>
      </c>
      <c r="K48" s="47" t="s">
        <v>126</v>
      </c>
      <c r="L48" s="47" t="s">
        <v>126</v>
      </c>
      <c r="M48" s="50" t="e">
        <f t="shared" si="0"/>
        <v>#VALUE!</v>
      </c>
      <c r="N48" s="47" t="s">
        <v>991</v>
      </c>
      <c r="O48" s="47"/>
      <c r="P48" s="47">
        <v>43</v>
      </c>
      <c r="Q48" s="52">
        <v>45672</v>
      </c>
      <c r="R48" s="14" t="str">
        <f t="shared" si="1"/>
        <v>No</v>
      </c>
    </row>
    <row r="49" spans="1:18" x14ac:dyDescent="0.2">
      <c r="A49" s="57">
        <v>105</v>
      </c>
      <c r="B49" s="48">
        <v>118</v>
      </c>
      <c r="C49" s="48" t="s">
        <v>254</v>
      </c>
      <c r="D49" s="48" t="s">
        <v>255</v>
      </c>
      <c r="E49" s="47"/>
      <c r="F49" s="49"/>
      <c r="G49" s="48" t="s">
        <v>121</v>
      </c>
      <c r="H49" s="47">
        <v>4.2999999999999997E-2</v>
      </c>
      <c r="I49" s="47" t="s">
        <v>45</v>
      </c>
      <c r="J49" s="47" t="s">
        <v>121</v>
      </c>
      <c r="K49" s="47" t="s">
        <v>126</v>
      </c>
      <c r="L49" s="47" t="s">
        <v>256</v>
      </c>
      <c r="M49" s="50" t="e">
        <f t="shared" si="0"/>
        <v>#VALUE!</v>
      </c>
      <c r="N49" s="47" t="s">
        <v>991</v>
      </c>
      <c r="O49" s="47"/>
      <c r="P49" s="47">
        <v>44</v>
      </c>
      <c r="Q49" s="52">
        <v>45672</v>
      </c>
      <c r="R49" s="14" t="str">
        <f t="shared" si="1"/>
        <v>No</v>
      </c>
    </row>
    <row r="50" spans="1:18" x14ac:dyDescent="0.2">
      <c r="A50" s="57">
        <v>124</v>
      </c>
      <c r="B50" s="40">
        <v>146</v>
      </c>
      <c r="C50" s="47" t="s">
        <v>277</v>
      </c>
      <c r="D50" s="47" t="s">
        <v>278</v>
      </c>
      <c r="E50" s="47" t="s">
        <v>149</v>
      </c>
      <c r="F50" s="49"/>
      <c r="G50" s="47" t="s">
        <v>121</v>
      </c>
      <c r="H50" s="47">
        <v>1.2999999999999999E-4</v>
      </c>
      <c r="I50" s="47" t="s">
        <v>49</v>
      </c>
      <c r="J50" s="47" t="s">
        <v>120</v>
      </c>
      <c r="K50" s="47" t="s">
        <v>126</v>
      </c>
      <c r="L50" s="47" t="s">
        <v>126</v>
      </c>
      <c r="M50" s="50" t="e">
        <f t="shared" si="0"/>
        <v>#VALUE!</v>
      </c>
      <c r="N50" s="47" t="s">
        <v>991</v>
      </c>
      <c r="O50" s="47"/>
      <c r="P50" s="47">
        <v>45</v>
      </c>
      <c r="Q50" s="52">
        <v>45672</v>
      </c>
      <c r="R50" s="14" t="str">
        <f t="shared" si="1"/>
        <v>No</v>
      </c>
    </row>
    <row r="51" spans="1:18" x14ac:dyDescent="0.2">
      <c r="A51" s="57">
        <v>125</v>
      </c>
      <c r="B51" s="57" t="s">
        <v>280</v>
      </c>
      <c r="C51" s="47" t="s">
        <v>280</v>
      </c>
      <c r="D51" s="47" t="s">
        <v>281</v>
      </c>
      <c r="E51" s="47" t="s">
        <v>149</v>
      </c>
      <c r="F51" s="49">
        <v>3</v>
      </c>
      <c r="G51" s="47" t="s">
        <v>121</v>
      </c>
      <c r="H51" s="47">
        <v>1E-4</v>
      </c>
      <c r="I51" s="47" t="s">
        <v>49</v>
      </c>
      <c r="J51" s="47" t="s">
        <v>121</v>
      </c>
      <c r="K51" s="47" t="s">
        <v>126</v>
      </c>
      <c r="L51" s="47" t="s">
        <v>126</v>
      </c>
      <c r="M51" s="50" t="e">
        <f t="shared" si="0"/>
        <v>#VALUE!</v>
      </c>
      <c r="N51" s="47" t="s">
        <v>991</v>
      </c>
      <c r="O51" s="47"/>
      <c r="P51" s="47">
        <v>46</v>
      </c>
      <c r="Q51" s="52">
        <v>45672</v>
      </c>
      <c r="R51" s="14" t="str">
        <f t="shared" si="1"/>
        <v>No</v>
      </c>
    </row>
    <row r="52" spans="1:18" x14ac:dyDescent="0.2">
      <c r="A52" s="57">
        <v>176</v>
      </c>
      <c r="B52" s="48">
        <v>195</v>
      </c>
      <c r="C52" s="48" t="s">
        <v>334</v>
      </c>
      <c r="D52" s="48" t="s">
        <v>335</v>
      </c>
      <c r="E52" s="47"/>
      <c r="F52" s="49"/>
      <c r="G52" s="48" t="s">
        <v>121</v>
      </c>
      <c r="H52" s="47">
        <v>0.27</v>
      </c>
      <c r="I52" s="47" t="s">
        <v>47</v>
      </c>
      <c r="J52" s="47" t="s">
        <v>121</v>
      </c>
      <c r="K52" s="47" t="s">
        <v>126</v>
      </c>
      <c r="L52" s="47" t="s">
        <v>126</v>
      </c>
      <c r="M52" s="50" t="e">
        <f t="shared" si="0"/>
        <v>#VALUE!</v>
      </c>
      <c r="N52" s="47" t="s">
        <v>991</v>
      </c>
      <c r="O52" s="47"/>
      <c r="P52" s="47">
        <v>47</v>
      </c>
      <c r="Q52" s="52">
        <v>45672</v>
      </c>
      <c r="R52" s="14" t="str">
        <f t="shared" si="1"/>
        <v>No</v>
      </c>
    </row>
    <row r="53" spans="1:18" x14ac:dyDescent="0.2">
      <c r="A53" s="57">
        <v>232</v>
      </c>
      <c r="B53" s="57" t="s">
        <v>399</v>
      </c>
      <c r="C53" s="47" t="s">
        <v>400</v>
      </c>
      <c r="D53" s="47" t="s">
        <v>401</v>
      </c>
      <c r="E53" s="47"/>
      <c r="F53" s="49"/>
      <c r="G53" s="47" t="s">
        <v>121</v>
      </c>
      <c r="H53" s="47">
        <v>13</v>
      </c>
      <c r="I53" s="47" t="s">
        <v>45</v>
      </c>
      <c r="J53" s="47" t="s">
        <v>120</v>
      </c>
      <c r="K53" s="47" t="s">
        <v>126</v>
      </c>
      <c r="L53" s="47" t="s">
        <v>126</v>
      </c>
      <c r="M53" s="50" t="e">
        <f t="shared" si="0"/>
        <v>#VALUE!</v>
      </c>
      <c r="N53" s="47" t="s">
        <v>991</v>
      </c>
      <c r="O53" s="47"/>
      <c r="P53" s="47">
        <v>48</v>
      </c>
      <c r="Q53" s="52">
        <v>45672</v>
      </c>
      <c r="R53" s="14" t="str">
        <f t="shared" si="1"/>
        <v>No</v>
      </c>
    </row>
    <row r="54" spans="1:18" x14ac:dyDescent="0.2">
      <c r="A54" s="57">
        <v>274</v>
      </c>
      <c r="B54" s="48">
        <v>287</v>
      </c>
      <c r="C54" s="48" t="s">
        <v>460</v>
      </c>
      <c r="D54" s="48" t="s">
        <v>461</v>
      </c>
      <c r="E54" s="47"/>
      <c r="F54" s="49"/>
      <c r="G54" s="48" t="s">
        <v>121</v>
      </c>
      <c r="H54" s="47">
        <v>9.0999999999999998E-2</v>
      </c>
      <c r="I54" s="47" t="s">
        <v>49</v>
      </c>
      <c r="J54" s="47" t="s">
        <v>120</v>
      </c>
      <c r="K54" s="47" t="s">
        <v>126</v>
      </c>
      <c r="L54" s="47" t="s">
        <v>126</v>
      </c>
      <c r="M54" s="50" t="e">
        <f t="shared" si="0"/>
        <v>#VALUE!</v>
      </c>
      <c r="N54" s="47" t="s">
        <v>991</v>
      </c>
      <c r="O54" s="47"/>
      <c r="P54" s="47">
        <v>49</v>
      </c>
      <c r="Q54" s="52">
        <v>45672</v>
      </c>
      <c r="R54" s="14" t="str">
        <f t="shared" si="1"/>
        <v>No</v>
      </c>
    </row>
    <row r="55" spans="1:18" x14ac:dyDescent="0.2">
      <c r="A55" s="57">
        <v>276</v>
      </c>
      <c r="B55" s="48">
        <v>289</v>
      </c>
      <c r="C55" s="48" t="s">
        <v>464</v>
      </c>
      <c r="D55" s="48" t="s">
        <v>465</v>
      </c>
      <c r="E55" s="47"/>
      <c r="F55" s="49">
        <v>17</v>
      </c>
      <c r="G55" s="48" t="s">
        <v>121</v>
      </c>
      <c r="H55" s="47">
        <v>5</v>
      </c>
      <c r="I55" s="47" t="s">
        <v>47</v>
      </c>
      <c r="J55" s="47" t="s">
        <v>120</v>
      </c>
      <c r="K55" s="47" t="s">
        <v>126</v>
      </c>
      <c r="L55" s="47" t="s">
        <v>126</v>
      </c>
      <c r="M55" s="50" t="e">
        <f t="shared" si="0"/>
        <v>#VALUE!</v>
      </c>
      <c r="N55" s="47" t="s">
        <v>991</v>
      </c>
      <c r="O55" s="47"/>
      <c r="P55" s="47">
        <v>50</v>
      </c>
      <c r="Q55" s="52">
        <v>45672</v>
      </c>
      <c r="R55" s="14" t="str">
        <f t="shared" si="1"/>
        <v>No</v>
      </c>
    </row>
    <row r="56" spans="1:18" x14ac:dyDescent="0.2">
      <c r="A56" s="57">
        <v>296</v>
      </c>
      <c r="B56" s="57">
        <v>301</v>
      </c>
      <c r="C56" s="47" t="s">
        <v>477</v>
      </c>
      <c r="D56" s="47" t="s">
        <v>478</v>
      </c>
      <c r="E56" s="47"/>
      <c r="F56" s="49"/>
      <c r="G56" s="47" t="s">
        <v>121</v>
      </c>
      <c r="H56" s="47">
        <v>0.19</v>
      </c>
      <c r="I56" s="47" t="s">
        <v>49</v>
      </c>
      <c r="J56" s="47" t="s">
        <v>120</v>
      </c>
      <c r="K56" s="47" t="s">
        <v>126</v>
      </c>
      <c r="L56" s="47" t="s">
        <v>126</v>
      </c>
      <c r="M56" s="50" t="e">
        <f t="shared" si="0"/>
        <v>#VALUE!</v>
      </c>
      <c r="N56" s="47" t="s">
        <v>991</v>
      </c>
      <c r="O56" s="47"/>
      <c r="P56" s="47">
        <v>51</v>
      </c>
      <c r="Q56" s="52">
        <v>45672</v>
      </c>
      <c r="R56" s="14" t="str">
        <f t="shared" si="1"/>
        <v>No</v>
      </c>
    </row>
    <row r="57" spans="1:18" x14ac:dyDescent="0.2">
      <c r="A57" s="57">
        <v>306</v>
      </c>
      <c r="B57" s="48">
        <v>305</v>
      </c>
      <c r="C57" s="48" t="s">
        <v>495</v>
      </c>
      <c r="D57" s="48" t="s">
        <v>496</v>
      </c>
      <c r="E57" s="47" t="s">
        <v>149</v>
      </c>
      <c r="F57" s="49">
        <v>12</v>
      </c>
      <c r="G57" s="48" t="s">
        <v>121</v>
      </c>
      <c r="H57" s="47">
        <v>8.3000000000000004E-2</v>
      </c>
      <c r="I57" s="47" t="s">
        <v>49</v>
      </c>
      <c r="J57" s="47" t="s">
        <v>120</v>
      </c>
      <c r="K57" s="47" t="s">
        <v>126</v>
      </c>
      <c r="L57" s="47" t="s">
        <v>497</v>
      </c>
      <c r="M57" s="50" t="e">
        <f t="shared" si="0"/>
        <v>#VALUE!</v>
      </c>
      <c r="N57" s="47" t="s">
        <v>991</v>
      </c>
      <c r="O57" s="47"/>
      <c r="P57" s="47">
        <v>52</v>
      </c>
      <c r="Q57" s="52">
        <v>45672</v>
      </c>
      <c r="R57" s="14" t="str">
        <f t="shared" si="1"/>
        <v>No</v>
      </c>
    </row>
    <row r="58" spans="1:18" x14ac:dyDescent="0.2">
      <c r="A58" s="57">
        <v>327</v>
      </c>
      <c r="B58" s="57">
        <v>334</v>
      </c>
      <c r="C58" s="47" t="s">
        <v>531</v>
      </c>
      <c r="D58" s="47" t="s">
        <v>532</v>
      </c>
      <c r="E58" s="47"/>
      <c r="F58" s="49">
        <v>17</v>
      </c>
      <c r="G58" s="47" t="s">
        <v>121</v>
      </c>
      <c r="H58" s="47">
        <v>1E-3</v>
      </c>
      <c r="I58" s="47" t="s">
        <v>47</v>
      </c>
      <c r="J58" s="47" t="s">
        <v>120</v>
      </c>
      <c r="K58" s="47" t="s">
        <v>126</v>
      </c>
      <c r="L58" s="47" t="s">
        <v>126</v>
      </c>
      <c r="M58" s="50" t="e">
        <f t="shared" si="0"/>
        <v>#VALUE!</v>
      </c>
      <c r="N58" s="47" t="s">
        <v>991</v>
      </c>
      <c r="O58" s="47"/>
      <c r="P58" s="47">
        <v>53</v>
      </c>
      <c r="Q58" s="52">
        <v>45672</v>
      </c>
      <c r="R58" s="14" t="str">
        <f t="shared" si="1"/>
        <v>No</v>
      </c>
    </row>
    <row r="59" spans="1:18" x14ac:dyDescent="0.2">
      <c r="A59" s="57">
        <v>348</v>
      </c>
      <c r="B59" s="57">
        <v>359</v>
      </c>
      <c r="C59" s="47" t="s">
        <v>553</v>
      </c>
      <c r="D59" s="47" t="s">
        <v>554</v>
      </c>
      <c r="E59" s="47"/>
      <c r="F59" s="49"/>
      <c r="G59" s="47" t="s">
        <v>121</v>
      </c>
      <c r="H59" s="47">
        <v>2.0000000000000001E-4</v>
      </c>
      <c r="I59" s="47" t="s">
        <v>49</v>
      </c>
      <c r="J59" s="47" t="s">
        <v>120</v>
      </c>
      <c r="K59" s="47" t="s">
        <v>126</v>
      </c>
      <c r="L59" s="47" t="s">
        <v>126</v>
      </c>
      <c r="M59" s="50" t="e">
        <f t="shared" si="0"/>
        <v>#VALUE!</v>
      </c>
      <c r="N59" s="47" t="s">
        <v>991</v>
      </c>
      <c r="O59" s="47"/>
      <c r="P59" s="47">
        <v>54</v>
      </c>
      <c r="Q59" s="52">
        <v>45672</v>
      </c>
      <c r="R59" s="14" t="str">
        <f t="shared" si="1"/>
        <v>No</v>
      </c>
    </row>
    <row r="60" spans="1:18" x14ac:dyDescent="0.2">
      <c r="A60" s="57">
        <v>367</v>
      </c>
      <c r="B60" s="57" t="s">
        <v>572</v>
      </c>
      <c r="C60" s="47" t="s">
        <v>573</v>
      </c>
      <c r="D60" s="47" t="s">
        <v>574</v>
      </c>
      <c r="E60" s="47"/>
      <c r="F60" s="49"/>
      <c r="G60" s="47" t="s">
        <v>121</v>
      </c>
      <c r="H60" s="47">
        <v>0.11</v>
      </c>
      <c r="I60" s="47" t="s">
        <v>47</v>
      </c>
      <c r="J60" s="47" t="s">
        <v>120</v>
      </c>
      <c r="K60" s="47" t="s">
        <v>126</v>
      </c>
      <c r="L60" s="47" t="s">
        <v>126</v>
      </c>
      <c r="M60" s="50" t="e">
        <f t="shared" si="0"/>
        <v>#VALUE!</v>
      </c>
      <c r="N60" s="47" t="s">
        <v>991</v>
      </c>
      <c r="O60" s="47"/>
      <c r="P60" s="47">
        <v>55</v>
      </c>
      <c r="Q60" s="52">
        <v>45672</v>
      </c>
      <c r="R60" s="14" t="str">
        <f t="shared" si="1"/>
        <v>No</v>
      </c>
    </row>
    <row r="61" spans="1:18" x14ac:dyDescent="0.2">
      <c r="A61" s="57">
        <v>369</v>
      </c>
      <c r="B61" s="48">
        <v>389</v>
      </c>
      <c r="C61" s="48" t="s">
        <v>575</v>
      </c>
      <c r="D61" s="48" t="s">
        <v>576</v>
      </c>
      <c r="E61" s="47"/>
      <c r="F61" s="49"/>
      <c r="G61" s="48" t="s">
        <v>121</v>
      </c>
      <c r="H61" s="47">
        <v>1.6999999999999999E-3</v>
      </c>
      <c r="I61" s="47" t="s">
        <v>47</v>
      </c>
      <c r="J61" s="47" t="s">
        <v>120</v>
      </c>
      <c r="K61" s="47" t="s">
        <v>126</v>
      </c>
      <c r="L61" s="47" t="s">
        <v>126</v>
      </c>
      <c r="M61" s="50" t="e">
        <f t="shared" si="0"/>
        <v>#VALUE!</v>
      </c>
      <c r="N61" s="47" t="s">
        <v>991</v>
      </c>
      <c r="O61" s="47"/>
      <c r="P61" s="47">
        <v>56</v>
      </c>
      <c r="Q61" s="52">
        <v>45672</v>
      </c>
      <c r="R61" s="14" t="str">
        <f t="shared" si="1"/>
        <v>No</v>
      </c>
    </row>
    <row r="62" spans="1:18" x14ac:dyDescent="0.2">
      <c r="A62" s="57">
        <v>428</v>
      </c>
      <c r="B62" s="57" t="s">
        <v>649</v>
      </c>
      <c r="C62" s="47" t="s">
        <v>650</v>
      </c>
      <c r="D62" s="47" t="s">
        <v>651</v>
      </c>
      <c r="E62" s="47" t="s">
        <v>646</v>
      </c>
      <c r="F62" s="49" t="s">
        <v>1121</v>
      </c>
      <c r="G62" s="48" t="s">
        <v>121</v>
      </c>
      <c r="H62" s="47">
        <v>8.7999999999999998E-5</v>
      </c>
      <c r="I62" s="47" t="s">
        <v>38</v>
      </c>
      <c r="J62" s="47" t="s">
        <v>120</v>
      </c>
      <c r="K62" s="47" t="s">
        <v>126</v>
      </c>
      <c r="L62" s="47" t="s">
        <v>126</v>
      </c>
      <c r="M62" s="50" t="e">
        <f t="shared" si="0"/>
        <v>#VALUE!</v>
      </c>
      <c r="N62" s="47" t="s">
        <v>991</v>
      </c>
      <c r="O62" s="47"/>
      <c r="P62" s="47">
        <v>57</v>
      </c>
      <c r="Q62" s="52">
        <v>45859</v>
      </c>
      <c r="R62" s="14" t="str">
        <f t="shared" si="1"/>
        <v>No</v>
      </c>
    </row>
    <row r="63" spans="1:18" x14ac:dyDescent="0.2">
      <c r="A63" s="57">
        <v>429</v>
      </c>
      <c r="B63" s="57" t="s">
        <v>652</v>
      </c>
      <c r="C63" s="47" t="s">
        <v>653</v>
      </c>
      <c r="D63" s="47" t="s">
        <v>654</v>
      </c>
      <c r="E63" s="47" t="s">
        <v>646</v>
      </c>
      <c r="F63" s="49" t="s">
        <v>1121</v>
      </c>
      <c r="G63" s="48" t="s">
        <v>121</v>
      </c>
      <c r="H63" s="47">
        <v>4.4000000000000002E-6</v>
      </c>
      <c r="I63" s="47" t="s">
        <v>38</v>
      </c>
      <c r="J63" s="47" t="s">
        <v>120</v>
      </c>
      <c r="K63" s="47" t="s">
        <v>126</v>
      </c>
      <c r="L63" s="47" t="s">
        <v>126</v>
      </c>
      <c r="M63" s="50" t="e">
        <f t="shared" si="0"/>
        <v>#VALUE!</v>
      </c>
      <c r="N63" s="47" t="s">
        <v>991</v>
      </c>
      <c r="O63" s="47"/>
      <c r="P63" s="47">
        <v>58</v>
      </c>
      <c r="Q63" s="52">
        <v>45859</v>
      </c>
      <c r="R63" s="14" t="str">
        <f t="shared" si="1"/>
        <v>No</v>
      </c>
    </row>
    <row r="64" spans="1:18" x14ac:dyDescent="0.2">
      <c r="A64" s="57">
        <v>430</v>
      </c>
      <c r="B64" s="57" t="s">
        <v>655</v>
      </c>
      <c r="C64" s="47" t="s">
        <v>656</v>
      </c>
      <c r="D64" s="47" t="s">
        <v>657</v>
      </c>
      <c r="E64" s="47" t="s">
        <v>646</v>
      </c>
      <c r="F64" s="49" t="s">
        <v>1121</v>
      </c>
      <c r="G64" s="48" t="s">
        <v>121</v>
      </c>
      <c r="H64" s="47">
        <v>8.8000000000000003E-4</v>
      </c>
      <c r="I64" s="47" t="s">
        <v>38</v>
      </c>
      <c r="J64" s="47" t="s">
        <v>120</v>
      </c>
      <c r="K64" s="47" t="s">
        <v>126</v>
      </c>
      <c r="L64" s="47" t="s">
        <v>126</v>
      </c>
      <c r="M64" s="50" t="e">
        <f t="shared" si="0"/>
        <v>#VALUE!</v>
      </c>
      <c r="N64" s="47" t="s">
        <v>991</v>
      </c>
      <c r="O64" s="47"/>
      <c r="P64" s="47">
        <v>59</v>
      </c>
      <c r="Q64" s="52">
        <v>45859</v>
      </c>
      <c r="R64" s="14" t="str">
        <f t="shared" si="1"/>
        <v>No</v>
      </c>
    </row>
    <row r="65" spans="1:18" x14ac:dyDescent="0.2">
      <c r="A65" s="57">
        <v>431</v>
      </c>
      <c r="B65" s="57" t="s">
        <v>658</v>
      </c>
      <c r="C65" s="47" t="s">
        <v>659</v>
      </c>
      <c r="D65" s="47" t="s">
        <v>660</v>
      </c>
      <c r="E65" s="47" t="s">
        <v>646</v>
      </c>
      <c r="F65" s="49" t="s">
        <v>1121</v>
      </c>
      <c r="G65" s="48" t="s">
        <v>121</v>
      </c>
      <c r="H65" s="47">
        <v>8.8000000000000003E-4</v>
      </c>
      <c r="I65" s="47" t="s">
        <v>38</v>
      </c>
      <c r="J65" s="47" t="s">
        <v>120</v>
      </c>
      <c r="K65" s="47" t="s">
        <v>126</v>
      </c>
      <c r="L65" s="47" t="s">
        <v>126</v>
      </c>
      <c r="M65" s="50" t="e">
        <f t="shared" si="0"/>
        <v>#VALUE!</v>
      </c>
      <c r="N65" s="47" t="s">
        <v>991</v>
      </c>
      <c r="O65" s="47"/>
      <c r="P65" s="47">
        <v>60</v>
      </c>
      <c r="Q65" s="52">
        <v>45859</v>
      </c>
      <c r="R65" s="14" t="str">
        <f t="shared" si="1"/>
        <v>No</v>
      </c>
    </row>
    <row r="66" spans="1:18" x14ac:dyDescent="0.2">
      <c r="A66" s="57">
        <v>432</v>
      </c>
      <c r="B66" s="57" t="s">
        <v>661</v>
      </c>
      <c r="C66" s="47" t="s">
        <v>662</v>
      </c>
      <c r="D66" s="47" t="s">
        <v>663</v>
      </c>
      <c r="E66" s="47" t="s">
        <v>646</v>
      </c>
      <c r="F66" s="49" t="s">
        <v>1121</v>
      </c>
      <c r="G66" s="48" t="s">
        <v>121</v>
      </c>
      <c r="H66" s="47">
        <v>8.8000000000000003E-4</v>
      </c>
      <c r="I66" s="47" t="s">
        <v>38</v>
      </c>
      <c r="J66" s="47" t="s">
        <v>120</v>
      </c>
      <c r="K66" s="47" t="s">
        <v>126</v>
      </c>
      <c r="L66" s="47" t="s">
        <v>126</v>
      </c>
      <c r="M66" s="50" t="e">
        <f t="shared" si="0"/>
        <v>#VALUE!</v>
      </c>
      <c r="N66" s="47" t="s">
        <v>991</v>
      </c>
      <c r="O66" s="47"/>
      <c r="P66" s="47">
        <v>61</v>
      </c>
      <c r="Q66" s="52">
        <v>45859</v>
      </c>
      <c r="R66" s="14" t="str">
        <f t="shared" si="1"/>
        <v>No</v>
      </c>
    </row>
    <row r="67" spans="1:18" x14ac:dyDescent="0.2">
      <c r="A67" s="57">
        <v>433</v>
      </c>
      <c r="B67" s="57" t="s">
        <v>664</v>
      </c>
      <c r="C67" s="47" t="s">
        <v>665</v>
      </c>
      <c r="D67" s="47" t="s">
        <v>666</v>
      </c>
      <c r="E67" s="47" t="s">
        <v>646</v>
      </c>
      <c r="F67" s="49" t="s">
        <v>1121</v>
      </c>
      <c r="G67" s="48" t="s">
        <v>121</v>
      </c>
      <c r="H67" s="47">
        <v>8.8000000000000003E-4</v>
      </c>
      <c r="I67" s="47" t="s">
        <v>38</v>
      </c>
      <c r="J67" s="47" t="s">
        <v>120</v>
      </c>
      <c r="K67" s="47" t="s">
        <v>126</v>
      </c>
      <c r="L67" s="47" t="s">
        <v>126</v>
      </c>
      <c r="M67" s="50" t="e">
        <f t="shared" si="0"/>
        <v>#VALUE!</v>
      </c>
      <c r="N67" s="47" t="s">
        <v>991</v>
      </c>
      <c r="O67" s="47"/>
      <c r="P67" s="47">
        <v>62</v>
      </c>
      <c r="Q67" s="52">
        <v>45859</v>
      </c>
      <c r="R67" s="14" t="str">
        <f t="shared" si="1"/>
        <v>No</v>
      </c>
    </row>
    <row r="68" spans="1:18" x14ac:dyDescent="0.2">
      <c r="A68" s="57">
        <v>434</v>
      </c>
      <c r="B68" s="57" t="s">
        <v>667</v>
      </c>
      <c r="C68" s="47" t="s">
        <v>668</v>
      </c>
      <c r="D68" s="47" t="s">
        <v>669</v>
      </c>
      <c r="E68" s="47" t="s">
        <v>646</v>
      </c>
      <c r="F68" s="49" t="s">
        <v>1121</v>
      </c>
      <c r="G68" s="48" t="s">
        <v>121</v>
      </c>
      <c r="H68" s="47">
        <v>5.3000000000000001E-7</v>
      </c>
      <c r="I68" s="47" t="s">
        <v>38</v>
      </c>
      <c r="J68" s="47" t="s">
        <v>120</v>
      </c>
      <c r="K68" s="47" t="s">
        <v>126</v>
      </c>
      <c r="L68" s="47" t="s">
        <v>126</v>
      </c>
      <c r="M68" s="50" t="e">
        <f t="shared" si="0"/>
        <v>#VALUE!</v>
      </c>
      <c r="N68" s="47" t="s">
        <v>991</v>
      </c>
      <c r="O68" s="47"/>
      <c r="P68" s="47">
        <v>63</v>
      </c>
      <c r="Q68" s="52">
        <v>45859</v>
      </c>
      <c r="R68" s="14" t="str">
        <f t="shared" si="1"/>
        <v>No</v>
      </c>
    </row>
    <row r="69" spans="1:18" x14ac:dyDescent="0.2">
      <c r="A69" s="57">
        <v>435</v>
      </c>
      <c r="B69" s="57" t="s">
        <v>670</v>
      </c>
      <c r="C69" s="47" t="s">
        <v>671</v>
      </c>
      <c r="D69" s="47" t="s">
        <v>672</v>
      </c>
      <c r="E69" s="47" t="s">
        <v>646</v>
      </c>
      <c r="F69" s="49" t="s">
        <v>1121</v>
      </c>
      <c r="G69" s="48" t="s">
        <v>121</v>
      </c>
      <c r="H69" s="47">
        <v>8.8000000000000003E-4</v>
      </c>
      <c r="I69" s="47" t="s">
        <v>38</v>
      </c>
      <c r="J69" s="47" t="s">
        <v>120</v>
      </c>
      <c r="K69" s="47" t="s">
        <v>126</v>
      </c>
      <c r="L69" s="47" t="s">
        <v>126</v>
      </c>
      <c r="M69" s="50" t="e">
        <f t="shared" si="0"/>
        <v>#VALUE!</v>
      </c>
      <c r="N69" s="47" t="s">
        <v>991</v>
      </c>
      <c r="O69" s="47"/>
      <c r="P69" s="47">
        <v>64</v>
      </c>
      <c r="Q69" s="52">
        <v>45859</v>
      </c>
      <c r="R69" s="14" t="str">
        <f t="shared" si="1"/>
        <v>No</v>
      </c>
    </row>
    <row r="70" spans="1:18" x14ac:dyDescent="0.2">
      <c r="A70" s="57">
        <v>436</v>
      </c>
      <c r="B70" s="57" t="s">
        <v>673</v>
      </c>
      <c r="C70" s="47" t="s">
        <v>674</v>
      </c>
      <c r="D70" s="47" t="s">
        <v>675</v>
      </c>
      <c r="E70" s="47" t="s">
        <v>646</v>
      </c>
      <c r="F70" s="49" t="s">
        <v>1121</v>
      </c>
      <c r="G70" s="48" t="s">
        <v>121</v>
      </c>
      <c r="H70" s="47">
        <v>8.8000000000000003E-4</v>
      </c>
      <c r="I70" s="47" t="s">
        <v>38</v>
      </c>
      <c r="J70" s="47" t="s">
        <v>120</v>
      </c>
      <c r="K70" s="47" t="s">
        <v>126</v>
      </c>
      <c r="L70" s="47" t="s">
        <v>126</v>
      </c>
      <c r="M70" s="50" t="e">
        <f t="shared" ref="M70:M132" si="2">IF(H70="--","--",ABS((H70-K70)/K70))</f>
        <v>#VALUE!</v>
      </c>
      <c r="N70" s="47" t="s">
        <v>991</v>
      </c>
      <c r="O70" s="47"/>
      <c r="P70" s="47">
        <v>65</v>
      </c>
      <c r="Q70" s="52">
        <v>45859</v>
      </c>
      <c r="R70" s="14" t="str">
        <f t="shared" ref="R70:R132" si="3">IF(LEFT(N70,3)="Yes","Yes","No")</f>
        <v>No</v>
      </c>
    </row>
    <row r="71" spans="1:18" x14ac:dyDescent="0.2">
      <c r="A71" s="57">
        <v>437</v>
      </c>
      <c r="B71" s="57" t="s">
        <v>676</v>
      </c>
      <c r="C71" s="47" t="s">
        <v>677</v>
      </c>
      <c r="D71" s="47" t="s">
        <v>678</v>
      </c>
      <c r="E71" s="47" t="s">
        <v>646</v>
      </c>
      <c r="F71" s="49" t="s">
        <v>1121</v>
      </c>
      <c r="G71" s="48" t="s">
        <v>121</v>
      </c>
      <c r="H71" s="47">
        <v>8.8000000000000003E-4</v>
      </c>
      <c r="I71" s="47" t="s">
        <v>38</v>
      </c>
      <c r="J71" s="47" t="s">
        <v>120</v>
      </c>
      <c r="K71" s="47" t="s">
        <v>126</v>
      </c>
      <c r="L71" s="47" t="s">
        <v>126</v>
      </c>
      <c r="M71" s="50" t="e">
        <f t="shared" si="2"/>
        <v>#VALUE!</v>
      </c>
      <c r="N71" s="47" t="s">
        <v>991</v>
      </c>
      <c r="O71" s="47"/>
      <c r="P71" s="47">
        <v>66</v>
      </c>
      <c r="Q71" s="52">
        <v>45859</v>
      </c>
      <c r="R71" s="14" t="str">
        <f t="shared" si="3"/>
        <v>No</v>
      </c>
    </row>
    <row r="72" spans="1:18" x14ac:dyDescent="0.2">
      <c r="A72" s="57">
        <v>438</v>
      </c>
      <c r="B72" s="57" t="s">
        <v>679</v>
      </c>
      <c r="C72" s="47" t="s">
        <v>680</v>
      </c>
      <c r="D72" s="47" t="s">
        <v>681</v>
      </c>
      <c r="E72" s="47" t="s">
        <v>646</v>
      </c>
      <c r="F72" s="49" t="s">
        <v>1121</v>
      </c>
      <c r="G72" s="48" t="s">
        <v>121</v>
      </c>
      <c r="H72" s="47">
        <v>5.3000000000000001E-6</v>
      </c>
      <c r="I72" s="47" t="s">
        <v>38</v>
      </c>
      <c r="J72" s="47" t="s">
        <v>120</v>
      </c>
      <c r="K72" s="47" t="s">
        <v>126</v>
      </c>
      <c r="L72" s="47" t="s">
        <v>126</v>
      </c>
      <c r="M72" s="50" t="e">
        <f t="shared" si="2"/>
        <v>#VALUE!</v>
      </c>
      <c r="N72" s="47" t="s">
        <v>991</v>
      </c>
      <c r="O72" s="47"/>
      <c r="P72" s="47">
        <v>67</v>
      </c>
      <c r="Q72" s="52">
        <v>45859</v>
      </c>
      <c r="R72" s="14" t="str">
        <f t="shared" si="3"/>
        <v>No</v>
      </c>
    </row>
    <row r="73" spans="1:18" x14ac:dyDescent="0.2">
      <c r="A73" s="57">
        <v>439</v>
      </c>
      <c r="B73" s="57" t="s">
        <v>682</v>
      </c>
      <c r="C73" s="47" t="s">
        <v>683</v>
      </c>
      <c r="D73" s="47" t="s">
        <v>684</v>
      </c>
      <c r="E73" s="47" t="s">
        <v>646</v>
      </c>
      <c r="F73" s="49" t="s">
        <v>1121</v>
      </c>
      <c r="G73" s="48" t="s">
        <v>121</v>
      </c>
      <c r="H73" s="47">
        <v>8.8000000000000003E-4</v>
      </c>
      <c r="I73" s="47" t="s">
        <v>38</v>
      </c>
      <c r="J73" s="47" t="s">
        <v>120</v>
      </c>
      <c r="K73" s="47" t="s">
        <v>126</v>
      </c>
      <c r="L73" s="47" t="s">
        <v>126</v>
      </c>
      <c r="M73" s="50" t="e">
        <f t="shared" si="2"/>
        <v>#VALUE!</v>
      </c>
      <c r="N73" s="47" t="s">
        <v>991</v>
      </c>
      <c r="O73" s="47"/>
      <c r="P73" s="47">
        <v>68</v>
      </c>
      <c r="Q73" s="52">
        <v>45859</v>
      </c>
      <c r="R73" s="14" t="str">
        <f t="shared" si="3"/>
        <v>No</v>
      </c>
    </row>
    <row r="74" spans="1:18" x14ac:dyDescent="0.2">
      <c r="A74" s="57">
        <v>440</v>
      </c>
      <c r="B74" s="57" t="s">
        <v>644</v>
      </c>
      <c r="C74" s="47" t="s">
        <v>644</v>
      </c>
      <c r="D74" s="47" t="s">
        <v>645</v>
      </c>
      <c r="E74" s="47" t="s">
        <v>646</v>
      </c>
      <c r="F74" s="49" t="s">
        <v>1122</v>
      </c>
      <c r="G74" s="48" t="s">
        <v>121</v>
      </c>
      <c r="H74" s="47">
        <v>9.1000000000000004E-3</v>
      </c>
      <c r="I74" s="47" t="s">
        <v>38</v>
      </c>
      <c r="J74" s="47" t="s">
        <v>120</v>
      </c>
      <c r="K74" s="47" t="s">
        <v>126</v>
      </c>
      <c r="L74" s="47" t="s">
        <v>126</v>
      </c>
      <c r="M74" s="50" t="e">
        <f t="shared" si="2"/>
        <v>#VALUE!</v>
      </c>
      <c r="N74" s="47" t="s">
        <v>991</v>
      </c>
      <c r="O74" s="47"/>
      <c r="P74" s="47">
        <v>69</v>
      </c>
      <c r="Q74" s="52">
        <v>45672</v>
      </c>
      <c r="R74" s="14" t="str">
        <f t="shared" si="3"/>
        <v>No</v>
      </c>
    </row>
    <row r="75" spans="1:18" x14ac:dyDescent="0.2">
      <c r="A75" s="57">
        <v>441</v>
      </c>
      <c r="B75" s="57" t="s">
        <v>647</v>
      </c>
      <c r="C75" s="47" t="s">
        <v>647</v>
      </c>
      <c r="D75" s="47" t="s">
        <v>648</v>
      </c>
      <c r="E75" s="47" t="s">
        <v>646</v>
      </c>
      <c r="F75" s="49" t="s">
        <v>1120</v>
      </c>
      <c r="G75" s="47" t="s">
        <v>121</v>
      </c>
      <c r="H75" s="47">
        <v>1.8E-3</v>
      </c>
      <c r="I75" s="47" t="s">
        <v>38</v>
      </c>
      <c r="J75" s="47" t="s">
        <v>120</v>
      </c>
      <c r="K75" s="47" t="s">
        <v>126</v>
      </c>
      <c r="L75" s="47" t="s">
        <v>126</v>
      </c>
      <c r="M75" s="50" t="e">
        <f t="shared" si="2"/>
        <v>#VALUE!</v>
      </c>
      <c r="N75" s="47" t="s">
        <v>991</v>
      </c>
      <c r="O75" s="47"/>
      <c r="P75" s="47">
        <v>70</v>
      </c>
      <c r="Q75" s="52">
        <v>45672</v>
      </c>
      <c r="R75" s="14" t="str">
        <f t="shared" si="3"/>
        <v>No</v>
      </c>
    </row>
    <row r="76" spans="1:18" x14ac:dyDescent="0.2">
      <c r="A76" s="57">
        <v>442</v>
      </c>
      <c r="B76" s="57" t="s">
        <v>685</v>
      </c>
      <c r="C76" s="47" t="s">
        <v>685</v>
      </c>
      <c r="D76" s="47" t="s">
        <v>686</v>
      </c>
      <c r="E76" s="47" t="s">
        <v>646</v>
      </c>
      <c r="F76" s="49" t="s">
        <v>1121</v>
      </c>
      <c r="G76" s="48" t="s">
        <v>121</v>
      </c>
      <c r="H76" s="47">
        <v>2.6000000000000001E-8</v>
      </c>
      <c r="I76" s="47" t="s">
        <v>38</v>
      </c>
      <c r="J76" s="47" t="s">
        <v>120</v>
      </c>
      <c r="K76" s="47" t="s">
        <v>126</v>
      </c>
      <c r="L76" s="47" t="s">
        <v>126</v>
      </c>
      <c r="M76" s="50" t="e">
        <f t="shared" si="2"/>
        <v>#VALUE!</v>
      </c>
      <c r="N76" s="47" t="s">
        <v>991</v>
      </c>
      <c r="O76" s="47"/>
      <c r="P76" s="47">
        <v>71</v>
      </c>
      <c r="Q76" s="52">
        <v>45672</v>
      </c>
      <c r="R76" s="14" t="str">
        <f t="shared" si="3"/>
        <v>No</v>
      </c>
    </row>
    <row r="77" spans="1:18" x14ac:dyDescent="0.2">
      <c r="A77" s="57">
        <v>444</v>
      </c>
      <c r="B77" s="57" t="s">
        <v>720</v>
      </c>
      <c r="C77" s="47" t="s">
        <v>721</v>
      </c>
      <c r="D77" s="47" t="s">
        <v>722</v>
      </c>
      <c r="E77" s="47" t="s">
        <v>719</v>
      </c>
      <c r="F77" s="49" t="s">
        <v>1121</v>
      </c>
      <c r="G77" s="47" t="s">
        <v>121</v>
      </c>
      <c r="H77" s="47">
        <v>2.6000000000000001E-8</v>
      </c>
      <c r="I77" s="47" t="s">
        <v>38</v>
      </c>
      <c r="J77" s="47" t="s">
        <v>120</v>
      </c>
      <c r="K77" s="47" t="s">
        <v>126</v>
      </c>
      <c r="L77" s="47" t="s">
        <v>126</v>
      </c>
      <c r="M77" s="50" t="e">
        <f t="shared" si="2"/>
        <v>#VALUE!</v>
      </c>
      <c r="N77" s="47" t="s">
        <v>991</v>
      </c>
      <c r="O77" s="47"/>
      <c r="P77" s="47">
        <v>72</v>
      </c>
      <c r="Q77" s="52">
        <v>45672</v>
      </c>
      <c r="R77" s="14" t="str">
        <f t="shared" si="3"/>
        <v>No</v>
      </c>
    </row>
    <row r="78" spans="1:18" x14ac:dyDescent="0.2">
      <c r="A78" s="57">
        <v>445</v>
      </c>
      <c r="B78" s="57" t="s">
        <v>723</v>
      </c>
      <c r="C78" s="47" t="s">
        <v>724</v>
      </c>
      <c r="D78" s="47" t="s">
        <v>725</v>
      </c>
      <c r="E78" s="47" t="s">
        <v>719</v>
      </c>
      <c r="F78" s="49" t="s">
        <v>1121</v>
      </c>
      <c r="G78" s="47" t="s">
        <v>121</v>
      </c>
      <c r="H78" s="47">
        <v>6.5999999999999995E-8</v>
      </c>
      <c r="I78" s="47" t="s">
        <v>38</v>
      </c>
      <c r="J78" s="47" t="s">
        <v>120</v>
      </c>
      <c r="K78" s="47" t="s">
        <v>126</v>
      </c>
      <c r="L78" s="47" t="s">
        <v>126</v>
      </c>
      <c r="M78" s="50" t="e">
        <f t="shared" si="2"/>
        <v>#VALUE!</v>
      </c>
      <c r="N78" s="47" t="s">
        <v>991</v>
      </c>
      <c r="O78" s="47"/>
      <c r="P78" s="47">
        <v>73</v>
      </c>
      <c r="Q78" s="52">
        <v>45859</v>
      </c>
      <c r="R78" s="14" t="str">
        <f t="shared" si="3"/>
        <v>No</v>
      </c>
    </row>
    <row r="79" spans="1:18" x14ac:dyDescent="0.2">
      <c r="A79" s="57">
        <v>446</v>
      </c>
      <c r="B79" s="57" t="s">
        <v>726</v>
      </c>
      <c r="C79" s="47" t="s">
        <v>727</v>
      </c>
      <c r="D79" s="47" t="s">
        <v>728</v>
      </c>
      <c r="E79" s="47" t="s">
        <v>719</v>
      </c>
      <c r="F79" s="49" t="s">
        <v>1121</v>
      </c>
      <c r="G79" s="47" t="s">
        <v>121</v>
      </c>
      <c r="H79" s="47">
        <v>2.8999999999999998E-7</v>
      </c>
      <c r="I79" s="47" t="s">
        <v>38</v>
      </c>
      <c r="J79" s="47" t="s">
        <v>120</v>
      </c>
      <c r="K79" s="47" t="s">
        <v>126</v>
      </c>
      <c r="L79" s="47" t="s">
        <v>126</v>
      </c>
      <c r="M79" s="50" t="e">
        <f t="shared" si="2"/>
        <v>#VALUE!</v>
      </c>
      <c r="N79" s="47" t="s">
        <v>991</v>
      </c>
      <c r="O79" s="47"/>
      <c r="P79" s="47">
        <v>74</v>
      </c>
      <c r="Q79" s="52">
        <v>45859</v>
      </c>
      <c r="R79" s="14" t="str">
        <f t="shared" si="3"/>
        <v>No</v>
      </c>
    </row>
    <row r="80" spans="1:18" x14ac:dyDescent="0.2">
      <c r="A80" s="57">
        <v>447</v>
      </c>
      <c r="B80" s="57" t="s">
        <v>729</v>
      </c>
      <c r="C80" s="47" t="s">
        <v>730</v>
      </c>
      <c r="D80" s="47" t="s">
        <v>731</v>
      </c>
      <c r="E80" s="47" t="s">
        <v>719</v>
      </c>
      <c r="F80" s="49" t="s">
        <v>1121</v>
      </c>
      <c r="G80" s="47" t="s">
        <v>121</v>
      </c>
      <c r="H80" s="47">
        <v>3.8000000000000001E-7</v>
      </c>
      <c r="I80" s="47" t="s">
        <v>38</v>
      </c>
      <c r="J80" s="47" t="s">
        <v>120</v>
      </c>
      <c r="K80" s="47" t="s">
        <v>126</v>
      </c>
      <c r="L80" s="47" t="s">
        <v>126</v>
      </c>
      <c r="M80" s="50" t="e">
        <f t="shared" si="2"/>
        <v>#VALUE!</v>
      </c>
      <c r="N80" s="47" t="s">
        <v>991</v>
      </c>
      <c r="O80" s="47"/>
      <c r="P80" s="47">
        <v>75</v>
      </c>
      <c r="Q80" s="52">
        <v>45859</v>
      </c>
      <c r="R80" s="14" t="str">
        <f t="shared" si="3"/>
        <v>No</v>
      </c>
    </row>
    <row r="81" spans="1:18" x14ac:dyDescent="0.2">
      <c r="A81" s="57">
        <v>448</v>
      </c>
      <c r="B81" s="57" t="s">
        <v>732</v>
      </c>
      <c r="C81" s="47" t="s">
        <v>733</v>
      </c>
      <c r="D81" s="47" t="s">
        <v>734</v>
      </c>
      <c r="E81" s="47" t="s">
        <v>719</v>
      </c>
      <c r="F81" s="49" t="s">
        <v>1121</v>
      </c>
      <c r="G81" s="47" t="s">
        <v>121</v>
      </c>
      <c r="H81" s="47">
        <v>5.3000000000000001E-7</v>
      </c>
      <c r="I81" s="47" t="s">
        <v>38</v>
      </c>
      <c r="J81" s="47" t="s">
        <v>120</v>
      </c>
      <c r="K81" s="47" t="s">
        <v>126</v>
      </c>
      <c r="L81" s="47" t="s">
        <v>126</v>
      </c>
      <c r="M81" s="50" t="e">
        <f t="shared" si="2"/>
        <v>#VALUE!</v>
      </c>
      <c r="N81" s="47" t="s">
        <v>991</v>
      </c>
      <c r="O81" s="47"/>
      <c r="P81" s="47">
        <v>76</v>
      </c>
      <c r="Q81" s="52">
        <v>45859</v>
      </c>
      <c r="R81" s="14" t="str">
        <f t="shared" si="3"/>
        <v>No</v>
      </c>
    </row>
    <row r="82" spans="1:18" x14ac:dyDescent="0.2">
      <c r="A82" s="57">
        <v>449</v>
      </c>
      <c r="B82" s="57" t="s">
        <v>735</v>
      </c>
      <c r="C82" s="47" t="s">
        <v>736</v>
      </c>
      <c r="D82" s="47" t="s">
        <v>737</v>
      </c>
      <c r="E82" s="47" t="s">
        <v>719</v>
      </c>
      <c r="F82" s="49" t="s">
        <v>1121</v>
      </c>
      <c r="G82" s="47" t="s">
        <v>121</v>
      </c>
      <c r="H82" s="47">
        <v>5.3000000000000001E-7</v>
      </c>
      <c r="I82" s="47" t="s">
        <v>38</v>
      </c>
      <c r="J82" s="47" t="s">
        <v>120</v>
      </c>
      <c r="K82" s="47" t="s">
        <v>126</v>
      </c>
      <c r="L82" s="47" t="s">
        <v>126</v>
      </c>
      <c r="M82" s="50" t="e">
        <f t="shared" si="2"/>
        <v>#VALUE!</v>
      </c>
      <c r="N82" s="47" t="s">
        <v>991</v>
      </c>
      <c r="O82" s="47"/>
      <c r="P82" s="47">
        <v>77</v>
      </c>
      <c r="Q82" s="52">
        <v>45859</v>
      </c>
      <c r="R82" s="14" t="str">
        <f t="shared" si="3"/>
        <v>No</v>
      </c>
    </row>
    <row r="83" spans="1:18" x14ac:dyDescent="0.2">
      <c r="A83" s="57">
        <v>450</v>
      </c>
      <c r="B83" s="57" t="s">
        <v>738</v>
      </c>
      <c r="C83" s="47" t="s">
        <v>739</v>
      </c>
      <c r="D83" s="47" t="s">
        <v>740</v>
      </c>
      <c r="E83" s="47" t="s">
        <v>719</v>
      </c>
      <c r="F83" s="49" t="s">
        <v>1121</v>
      </c>
      <c r="G83" s="47" t="s">
        <v>121</v>
      </c>
      <c r="H83" s="47">
        <v>2.5999999999999998E-5</v>
      </c>
      <c r="I83" s="47" t="s">
        <v>38</v>
      </c>
      <c r="J83" s="47" t="s">
        <v>120</v>
      </c>
      <c r="K83" s="47" t="s">
        <v>126</v>
      </c>
      <c r="L83" s="47" t="s">
        <v>126</v>
      </c>
      <c r="M83" s="50" t="e">
        <f t="shared" si="2"/>
        <v>#VALUE!</v>
      </c>
      <c r="N83" s="47" t="s">
        <v>991</v>
      </c>
      <c r="O83" s="47"/>
      <c r="P83" s="47">
        <v>78</v>
      </c>
      <c r="Q83" s="52">
        <v>45859</v>
      </c>
      <c r="R83" s="14" t="str">
        <f t="shared" si="3"/>
        <v>No</v>
      </c>
    </row>
    <row r="84" spans="1:18" x14ac:dyDescent="0.2">
      <c r="A84" s="57">
        <v>451</v>
      </c>
      <c r="B84" s="57" t="s">
        <v>759</v>
      </c>
      <c r="C84" s="47" t="s">
        <v>760</v>
      </c>
      <c r="D84" s="47" t="s">
        <v>761</v>
      </c>
      <c r="E84" s="47" t="s">
        <v>719</v>
      </c>
      <c r="F84" s="49" t="s">
        <v>1121</v>
      </c>
      <c r="G84" s="47" t="s">
        <v>121</v>
      </c>
      <c r="H84" s="47">
        <v>3.8000000000000001E-7</v>
      </c>
      <c r="I84" s="47" t="s">
        <v>38</v>
      </c>
      <c r="J84" s="47" t="s">
        <v>120</v>
      </c>
      <c r="K84" s="47" t="s">
        <v>126</v>
      </c>
      <c r="L84" s="47" t="s">
        <v>126</v>
      </c>
      <c r="M84" s="50" t="e">
        <f t="shared" si="2"/>
        <v>#VALUE!</v>
      </c>
      <c r="N84" s="47" t="s">
        <v>991</v>
      </c>
      <c r="O84" s="47"/>
      <c r="P84" s="47">
        <v>79</v>
      </c>
      <c r="Q84" s="52">
        <v>45859</v>
      </c>
      <c r="R84" s="14" t="str">
        <f t="shared" si="3"/>
        <v>No</v>
      </c>
    </row>
    <row r="85" spans="1:18" x14ac:dyDescent="0.2">
      <c r="A85" s="57">
        <v>452</v>
      </c>
      <c r="B85" s="57" t="s">
        <v>762</v>
      </c>
      <c r="C85" s="47" t="s">
        <v>763</v>
      </c>
      <c r="D85" s="47" t="s">
        <v>764</v>
      </c>
      <c r="E85" s="47" t="s">
        <v>719</v>
      </c>
      <c r="F85" s="49" t="s">
        <v>1121</v>
      </c>
      <c r="G85" s="47" t="s">
        <v>121</v>
      </c>
      <c r="H85" s="47">
        <v>2.6000000000000001E-6</v>
      </c>
      <c r="I85" s="47" t="s">
        <v>38</v>
      </c>
      <c r="J85" s="47" t="s">
        <v>120</v>
      </c>
      <c r="K85" s="47" t="s">
        <v>126</v>
      </c>
      <c r="L85" s="47" t="s">
        <v>126</v>
      </c>
      <c r="M85" s="50" t="e">
        <f t="shared" si="2"/>
        <v>#VALUE!</v>
      </c>
      <c r="N85" s="47" t="s">
        <v>991</v>
      </c>
      <c r="O85" s="47"/>
      <c r="P85" s="47">
        <v>80</v>
      </c>
      <c r="Q85" s="52">
        <v>45859</v>
      </c>
      <c r="R85" s="14" t="str">
        <f t="shared" si="3"/>
        <v>No</v>
      </c>
    </row>
    <row r="86" spans="1:18" x14ac:dyDescent="0.2">
      <c r="A86" s="57">
        <v>453</v>
      </c>
      <c r="B86" s="57" t="s">
        <v>765</v>
      </c>
      <c r="C86" s="47" t="s">
        <v>766</v>
      </c>
      <c r="D86" s="47" t="s">
        <v>767</v>
      </c>
      <c r="E86" s="47" t="s">
        <v>719</v>
      </c>
      <c r="F86" s="49" t="s">
        <v>1121</v>
      </c>
      <c r="G86" s="47" t="s">
        <v>121</v>
      </c>
      <c r="H86" s="47">
        <v>2.6E-7</v>
      </c>
      <c r="I86" s="47" t="s">
        <v>38</v>
      </c>
      <c r="J86" s="47" t="s">
        <v>120</v>
      </c>
      <c r="K86" s="47" t="s">
        <v>126</v>
      </c>
      <c r="L86" s="47" t="s">
        <v>126</v>
      </c>
      <c r="M86" s="50" t="e">
        <f t="shared" si="2"/>
        <v>#VALUE!</v>
      </c>
      <c r="N86" s="47" t="s">
        <v>991</v>
      </c>
      <c r="O86" s="47"/>
      <c r="P86" s="47">
        <v>81</v>
      </c>
      <c r="Q86" s="52">
        <v>45859</v>
      </c>
      <c r="R86" s="14" t="str">
        <f t="shared" si="3"/>
        <v>No</v>
      </c>
    </row>
    <row r="87" spans="1:18" x14ac:dyDescent="0.2">
      <c r="A87" s="57">
        <v>454</v>
      </c>
      <c r="B87" s="57" t="s">
        <v>768</v>
      </c>
      <c r="C87" s="47" t="s">
        <v>769</v>
      </c>
      <c r="D87" s="47" t="s">
        <v>770</v>
      </c>
      <c r="E87" s="47" t="s">
        <v>719</v>
      </c>
      <c r="F87" s="49" t="s">
        <v>1121</v>
      </c>
      <c r="G87" s="47" t="s">
        <v>121</v>
      </c>
      <c r="H87" s="47">
        <v>8.7999999999999994E-8</v>
      </c>
      <c r="I87" s="47" t="s">
        <v>38</v>
      </c>
      <c r="J87" s="47" t="s">
        <v>120</v>
      </c>
      <c r="K87" s="47" t="s">
        <v>126</v>
      </c>
      <c r="L87" s="47" t="s">
        <v>126</v>
      </c>
      <c r="M87" s="50" t="e">
        <f t="shared" si="2"/>
        <v>#VALUE!</v>
      </c>
      <c r="N87" s="47" t="s">
        <v>991</v>
      </c>
      <c r="O87" s="47"/>
      <c r="P87" s="47">
        <v>82</v>
      </c>
      <c r="Q87" s="52">
        <v>45859</v>
      </c>
      <c r="R87" s="14" t="str">
        <f t="shared" si="3"/>
        <v>No</v>
      </c>
    </row>
    <row r="88" spans="1:18" x14ac:dyDescent="0.2">
      <c r="A88" s="57">
        <v>455</v>
      </c>
      <c r="B88" s="57" t="s">
        <v>741</v>
      </c>
      <c r="C88" s="47" t="s">
        <v>742</v>
      </c>
      <c r="D88" s="47" t="s">
        <v>743</v>
      </c>
      <c r="E88" s="47" t="s">
        <v>719</v>
      </c>
      <c r="F88" s="49" t="s">
        <v>1121</v>
      </c>
      <c r="G88" s="47" t="s">
        <v>121</v>
      </c>
      <c r="H88" s="47">
        <v>2.8999999999999998E-7</v>
      </c>
      <c r="I88" s="47" t="s">
        <v>38</v>
      </c>
      <c r="J88" s="47" t="s">
        <v>120</v>
      </c>
      <c r="K88" s="47" t="s">
        <v>126</v>
      </c>
      <c r="L88" s="47" t="s">
        <v>126</v>
      </c>
      <c r="M88" s="50" t="e">
        <f t="shared" si="2"/>
        <v>#VALUE!</v>
      </c>
      <c r="N88" s="47" t="s">
        <v>991</v>
      </c>
      <c r="O88" s="47"/>
      <c r="P88" s="47">
        <v>83</v>
      </c>
      <c r="Q88" s="52">
        <v>45859</v>
      </c>
      <c r="R88" s="14" t="str">
        <f t="shared" si="3"/>
        <v>No</v>
      </c>
    </row>
    <row r="89" spans="1:18" x14ac:dyDescent="0.2">
      <c r="A89" s="57">
        <v>456</v>
      </c>
      <c r="B89" s="57" t="s">
        <v>744</v>
      </c>
      <c r="C89" s="47" t="s">
        <v>745</v>
      </c>
      <c r="D89" s="47" t="s">
        <v>746</v>
      </c>
      <c r="E89" s="47" t="s">
        <v>719</v>
      </c>
      <c r="F89" s="49" t="s">
        <v>1121</v>
      </c>
      <c r="G89" s="47" t="s">
        <v>121</v>
      </c>
      <c r="H89" s="47">
        <v>1.3E-7</v>
      </c>
      <c r="I89" s="47" t="s">
        <v>38</v>
      </c>
      <c r="J89" s="47" t="s">
        <v>120</v>
      </c>
      <c r="K89" s="47" t="s">
        <v>126</v>
      </c>
      <c r="L89" s="47" t="s">
        <v>126</v>
      </c>
      <c r="M89" s="50" t="e">
        <f t="shared" si="2"/>
        <v>#VALUE!</v>
      </c>
      <c r="N89" s="47" t="s">
        <v>991</v>
      </c>
      <c r="O89" s="47"/>
      <c r="P89" s="47">
        <v>84</v>
      </c>
      <c r="Q89" s="52">
        <v>45859</v>
      </c>
      <c r="R89" s="14" t="str">
        <f t="shared" si="3"/>
        <v>No</v>
      </c>
    </row>
    <row r="90" spans="1:18" x14ac:dyDescent="0.2">
      <c r="A90" s="57">
        <v>457</v>
      </c>
      <c r="B90" s="57" t="s">
        <v>747</v>
      </c>
      <c r="C90" s="47" t="s">
        <v>748</v>
      </c>
      <c r="D90" s="47" t="s">
        <v>749</v>
      </c>
      <c r="E90" s="47" t="s">
        <v>719</v>
      </c>
      <c r="F90" s="49" t="s">
        <v>1121</v>
      </c>
      <c r="G90" s="47" t="s">
        <v>121</v>
      </c>
      <c r="H90" s="47">
        <v>2.6E-7</v>
      </c>
      <c r="I90" s="47" t="s">
        <v>38</v>
      </c>
      <c r="J90" s="47" t="s">
        <v>120</v>
      </c>
      <c r="K90" s="47" t="s">
        <v>126</v>
      </c>
      <c r="L90" s="47" t="s">
        <v>126</v>
      </c>
      <c r="M90" s="50" t="e">
        <f t="shared" si="2"/>
        <v>#VALUE!</v>
      </c>
      <c r="N90" s="47" t="s">
        <v>991</v>
      </c>
      <c r="O90" s="47"/>
      <c r="P90" s="47">
        <v>85</v>
      </c>
      <c r="Q90" s="52">
        <v>45672</v>
      </c>
      <c r="R90" s="14" t="str">
        <f t="shared" si="3"/>
        <v>No</v>
      </c>
    </row>
    <row r="91" spans="1:18" x14ac:dyDescent="0.2">
      <c r="A91" s="57">
        <v>458</v>
      </c>
      <c r="B91" s="57" t="s">
        <v>750</v>
      </c>
      <c r="C91" s="47" t="s">
        <v>751</v>
      </c>
      <c r="D91" s="47" t="s">
        <v>752</v>
      </c>
      <c r="E91" s="47" t="s">
        <v>719</v>
      </c>
      <c r="F91" s="49" t="s">
        <v>1121</v>
      </c>
      <c r="G91" s="47" t="s">
        <v>121</v>
      </c>
      <c r="H91" s="47">
        <v>1.3E-6</v>
      </c>
      <c r="I91" s="47" t="s">
        <v>38</v>
      </c>
      <c r="J91" s="47" t="s">
        <v>120</v>
      </c>
      <c r="K91" s="47" t="s">
        <v>126</v>
      </c>
      <c r="L91" s="47" t="s">
        <v>126</v>
      </c>
      <c r="M91" s="50" t="e">
        <f t="shared" si="2"/>
        <v>#VALUE!</v>
      </c>
      <c r="N91" s="47" t="s">
        <v>991</v>
      </c>
      <c r="O91" s="47"/>
      <c r="P91" s="47">
        <v>86</v>
      </c>
      <c r="Q91" s="52">
        <v>45859</v>
      </c>
      <c r="R91" s="14" t="str">
        <f t="shared" si="3"/>
        <v>No</v>
      </c>
    </row>
    <row r="92" spans="1:18" x14ac:dyDescent="0.2">
      <c r="A92" s="57">
        <v>459</v>
      </c>
      <c r="B92" s="57" t="s">
        <v>753</v>
      </c>
      <c r="C92" s="47" t="s">
        <v>754</v>
      </c>
      <c r="D92" s="47" t="s">
        <v>755</v>
      </c>
      <c r="E92" s="47" t="s">
        <v>719</v>
      </c>
      <c r="F92" s="49" t="s">
        <v>1121</v>
      </c>
      <c r="G92" s="47" t="s">
        <v>121</v>
      </c>
      <c r="H92" s="47">
        <v>2.6E-7</v>
      </c>
      <c r="I92" s="47" t="s">
        <v>38</v>
      </c>
      <c r="J92" s="47" t="s">
        <v>120</v>
      </c>
      <c r="K92" s="47" t="s">
        <v>126</v>
      </c>
      <c r="L92" s="47" t="s">
        <v>126</v>
      </c>
      <c r="M92" s="50" t="e">
        <f t="shared" si="2"/>
        <v>#VALUE!</v>
      </c>
      <c r="N92" s="47" t="s">
        <v>991</v>
      </c>
      <c r="O92" s="47"/>
      <c r="P92" s="47">
        <v>87</v>
      </c>
      <c r="Q92" s="52">
        <v>45859</v>
      </c>
      <c r="R92" s="14" t="str">
        <f t="shared" si="3"/>
        <v>No</v>
      </c>
    </row>
    <row r="93" spans="1:18" x14ac:dyDescent="0.2">
      <c r="A93" s="57">
        <v>460</v>
      </c>
      <c r="B93" s="57" t="s">
        <v>756</v>
      </c>
      <c r="C93" s="47" t="s">
        <v>757</v>
      </c>
      <c r="D93" s="47" t="s">
        <v>758</v>
      </c>
      <c r="E93" s="47" t="s">
        <v>719</v>
      </c>
      <c r="F93" s="49" t="s">
        <v>1121</v>
      </c>
      <c r="G93" s="47" t="s">
        <v>121</v>
      </c>
      <c r="H93" s="47">
        <v>1.2999999999999999E-5</v>
      </c>
      <c r="I93" s="47" t="s">
        <v>38</v>
      </c>
      <c r="J93" s="47" t="s">
        <v>120</v>
      </c>
      <c r="K93" s="47" t="s">
        <v>126</v>
      </c>
      <c r="L93" s="47" t="s">
        <v>126</v>
      </c>
      <c r="M93" s="50" t="e">
        <f t="shared" si="2"/>
        <v>#VALUE!</v>
      </c>
      <c r="N93" s="47" t="s">
        <v>991</v>
      </c>
      <c r="O93" s="47"/>
      <c r="P93" s="47">
        <v>88</v>
      </c>
      <c r="Q93" s="52">
        <v>45859</v>
      </c>
      <c r="R93" s="14" t="str">
        <f t="shared" si="3"/>
        <v>No</v>
      </c>
    </row>
    <row r="94" spans="1:18" x14ac:dyDescent="0.2">
      <c r="A94" s="57">
        <v>461</v>
      </c>
      <c r="B94" s="57" t="s">
        <v>717</v>
      </c>
      <c r="C94" s="47" t="s">
        <v>717</v>
      </c>
      <c r="D94" s="47" t="s">
        <v>718</v>
      </c>
      <c r="E94" s="47" t="s">
        <v>719</v>
      </c>
      <c r="F94" s="49" t="s">
        <v>1121</v>
      </c>
      <c r="G94" s="47" t="s">
        <v>121</v>
      </c>
      <c r="H94" s="47">
        <v>2.6000000000000001E-8</v>
      </c>
      <c r="I94" s="47" t="s">
        <v>38</v>
      </c>
      <c r="J94" s="47" t="s">
        <v>120</v>
      </c>
      <c r="K94" s="47" t="s">
        <v>126</v>
      </c>
      <c r="L94" s="47" t="s">
        <v>126</v>
      </c>
      <c r="M94" s="50" t="e">
        <f t="shared" si="2"/>
        <v>#VALUE!</v>
      </c>
      <c r="N94" s="47" t="s">
        <v>991</v>
      </c>
      <c r="O94" s="47"/>
      <c r="P94" s="47">
        <v>89</v>
      </c>
      <c r="Q94" s="52">
        <v>45672</v>
      </c>
      <c r="R94" s="14" t="str">
        <f t="shared" si="3"/>
        <v>No</v>
      </c>
    </row>
    <row r="95" spans="1:18" x14ac:dyDescent="0.2">
      <c r="A95" s="57">
        <v>478</v>
      </c>
      <c r="B95" s="57" t="s">
        <v>690</v>
      </c>
      <c r="C95" s="47" t="s">
        <v>687</v>
      </c>
      <c r="D95" s="47" t="s">
        <v>691</v>
      </c>
      <c r="E95" s="47" t="s">
        <v>689</v>
      </c>
      <c r="F95" s="49">
        <v>12</v>
      </c>
      <c r="G95" s="47" t="s">
        <v>121</v>
      </c>
      <c r="H95" s="47">
        <v>1.8E-3</v>
      </c>
      <c r="I95" s="47" t="s">
        <v>49</v>
      </c>
      <c r="J95" s="47" t="s">
        <v>120</v>
      </c>
      <c r="K95" s="47" t="s">
        <v>126</v>
      </c>
      <c r="L95" s="47" t="s">
        <v>126</v>
      </c>
      <c r="M95" s="50" t="e">
        <f t="shared" si="2"/>
        <v>#VALUE!</v>
      </c>
      <c r="N95" s="47" t="s">
        <v>991</v>
      </c>
      <c r="O95" s="47"/>
      <c r="P95" s="47">
        <v>90</v>
      </c>
      <c r="Q95" s="52">
        <v>45672</v>
      </c>
      <c r="R95" s="14" t="str">
        <f t="shared" si="3"/>
        <v>No</v>
      </c>
    </row>
    <row r="96" spans="1:18" x14ac:dyDescent="0.2">
      <c r="A96" s="57">
        <v>543</v>
      </c>
      <c r="B96" s="57" t="s">
        <v>540</v>
      </c>
      <c r="C96" s="47" t="s">
        <v>541</v>
      </c>
      <c r="D96" s="47" t="s">
        <v>542</v>
      </c>
      <c r="E96" s="47" t="s">
        <v>314</v>
      </c>
      <c r="F96" s="49">
        <v>12</v>
      </c>
      <c r="G96" s="47" t="s">
        <v>121</v>
      </c>
      <c r="H96" s="47">
        <v>0.14000000000000001</v>
      </c>
      <c r="I96" s="47" t="s">
        <v>38</v>
      </c>
      <c r="J96" s="47" t="s">
        <v>120</v>
      </c>
      <c r="K96" s="47" t="s">
        <v>126</v>
      </c>
      <c r="L96" s="47" t="s">
        <v>126</v>
      </c>
      <c r="M96" s="50" t="e">
        <f t="shared" si="2"/>
        <v>#VALUE!</v>
      </c>
      <c r="N96" s="47" t="s">
        <v>991</v>
      </c>
      <c r="O96" s="47"/>
      <c r="P96" s="47">
        <v>91</v>
      </c>
      <c r="Q96" s="52">
        <v>45672</v>
      </c>
      <c r="R96" s="14" t="str">
        <f t="shared" si="3"/>
        <v>No</v>
      </c>
    </row>
    <row r="97" spans="1:18" x14ac:dyDescent="0.2">
      <c r="A97" s="57">
        <v>640</v>
      </c>
      <c r="B97" s="69">
        <v>623</v>
      </c>
      <c r="C97" s="48" t="s">
        <v>950</v>
      </c>
      <c r="D97" s="48" t="s">
        <v>951</v>
      </c>
      <c r="E97" s="47"/>
      <c r="F97" s="49"/>
      <c r="G97" s="48" t="s">
        <v>121</v>
      </c>
      <c r="H97" s="47">
        <v>6.7000000000000004E-2</v>
      </c>
      <c r="I97" s="47" t="s">
        <v>47</v>
      </c>
      <c r="J97" s="47" t="s">
        <v>120</v>
      </c>
      <c r="K97" s="47" t="s">
        <v>126</v>
      </c>
      <c r="L97" s="47" t="s">
        <v>126</v>
      </c>
      <c r="M97" s="50" t="e">
        <f t="shared" si="2"/>
        <v>#VALUE!</v>
      </c>
      <c r="N97" s="47" t="s">
        <v>991</v>
      </c>
      <c r="O97" s="47"/>
      <c r="P97" s="47">
        <v>92</v>
      </c>
      <c r="Q97" s="52">
        <v>45672</v>
      </c>
      <c r="R97" s="14" t="str">
        <f t="shared" si="3"/>
        <v>No</v>
      </c>
    </row>
    <row r="98" spans="1:18" x14ac:dyDescent="0.2">
      <c r="A98" s="57">
        <v>2</v>
      </c>
      <c r="B98" s="69">
        <v>2</v>
      </c>
      <c r="C98" s="48" t="s">
        <v>124</v>
      </c>
      <c r="D98" s="48" t="s">
        <v>125</v>
      </c>
      <c r="E98" s="47"/>
      <c r="F98" s="49"/>
      <c r="G98" s="48" t="s">
        <v>970</v>
      </c>
      <c r="H98" s="47">
        <v>0.05</v>
      </c>
      <c r="I98" s="47" t="s">
        <v>49</v>
      </c>
      <c r="J98" s="47" t="s">
        <v>120</v>
      </c>
      <c r="K98" s="47">
        <v>0.05</v>
      </c>
      <c r="L98" s="47" t="s">
        <v>49</v>
      </c>
      <c r="M98" s="50">
        <f t="shared" si="2"/>
        <v>0</v>
      </c>
      <c r="N98" s="47" t="s">
        <v>970</v>
      </c>
      <c r="O98" s="47"/>
      <c r="P98" s="47">
        <v>93</v>
      </c>
      <c r="Q98" s="52">
        <v>45672</v>
      </c>
      <c r="R98" s="14" t="str">
        <f t="shared" si="3"/>
        <v>No</v>
      </c>
    </row>
    <row r="99" spans="1:18" x14ac:dyDescent="0.2">
      <c r="A99" s="57">
        <v>7</v>
      </c>
      <c r="B99" s="48">
        <v>6</v>
      </c>
      <c r="C99" s="48" t="s">
        <v>134</v>
      </c>
      <c r="D99" s="48" t="s">
        <v>135</v>
      </c>
      <c r="E99" s="47"/>
      <c r="F99" s="49">
        <v>13</v>
      </c>
      <c r="G99" s="48" t="s">
        <v>970</v>
      </c>
      <c r="H99" s="47">
        <v>0.01</v>
      </c>
      <c r="I99" s="47" t="s">
        <v>45</v>
      </c>
      <c r="J99" s="47" t="s">
        <v>121</v>
      </c>
      <c r="K99" s="47">
        <v>0.01</v>
      </c>
      <c r="L99" s="47" t="s">
        <v>45</v>
      </c>
      <c r="M99" s="50">
        <f t="shared" si="2"/>
        <v>0</v>
      </c>
      <c r="N99" s="47" t="s">
        <v>970</v>
      </c>
      <c r="O99" s="47"/>
      <c r="P99" s="47">
        <v>94</v>
      </c>
      <c r="Q99" s="52">
        <v>45672</v>
      </c>
      <c r="R99" s="14" t="str">
        <f t="shared" si="3"/>
        <v>No</v>
      </c>
    </row>
    <row r="100" spans="1:18" x14ac:dyDescent="0.2">
      <c r="A100" s="57">
        <v>13</v>
      </c>
      <c r="B100" s="48">
        <v>11</v>
      </c>
      <c r="C100" s="48" t="s">
        <v>143</v>
      </c>
      <c r="D100" s="48" t="s">
        <v>144</v>
      </c>
      <c r="E100" s="47"/>
      <c r="F100" s="49"/>
      <c r="G100" s="48" t="s">
        <v>970</v>
      </c>
      <c r="H100" s="47">
        <v>2.0000000000000001E-4</v>
      </c>
      <c r="I100" s="47" t="s">
        <v>45</v>
      </c>
      <c r="J100" s="47" t="s">
        <v>121</v>
      </c>
      <c r="K100" s="47">
        <v>2.0000000000000001E-4</v>
      </c>
      <c r="L100" s="47" t="s">
        <v>45</v>
      </c>
      <c r="M100" s="50">
        <f t="shared" si="2"/>
        <v>0</v>
      </c>
      <c r="N100" s="47" t="s">
        <v>970</v>
      </c>
      <c r="O100" s="47"/>
      <c r="P100" s="47">
        <v>95</v>
      </c>
      <c r="Q100" s="52">
        <v>45672</v>
      </c>
      <c r="R100" s="14" t="str">
        <f t="shared" si="3"/>
        <v>No</v>
      </c>
    </row>
    <row r="101" spans="1:18" x14ac:dyDescent="0.2">
      <c r="A101" s="57">
        <v>14</v>
      </c>
      <c r="B101" s="48">
        <v>12</v>
      </c>
      <c r="C101" s="48" t="s">
        <v>145</v>
      </c>
      <c r="D101" s="48" t="s">
        <v>146</v>
      </c>
      <c r="E101" s="47"/>
      <c r="F101" s="49"/>
      <c r="G101" s="48" t="s">
        <v>970</v>
      </c>
      <c r="H101" s="47">
        <v>0.17</v>
      </c>
      <c r="I101" s="47" t="s">
        <v>49</v>
      </c>
      <c r="J101" s="47" t="s">
        <v>120</v>
      </c>
      <c r="K101" s="47">
        <v>0.17</v>
      </c>
      <c r="L101" s="47" t="s">
        <v>49</v>
      </c>
      <c r="M101" s="50">
        <f t="shared" si="2"/>
        <v>0</v>
      </c>
      <c r="N101" s="47" t="s">
        <v>970</v>
      </c>
      <c r="O101" s="47"/>
      <c r="P101" s="47">
        <v>96</v>
      </c>
      <c r="Q101" s="52">
        <v>45672</v>
      </c>
      <c r="R101" s="14" t="str">
        <f t="shared" si="3"/>
        <v>No</v>
      </c>
    </row>
    <row r="102" spans="1:18" x14ac:dyDescent="0.2">
      <c r="A102" s="57">
        <v>29</v>
      </c>
      <c r="B102" s="48">
        <v>30</v>
      </c>
      <c r="C102" s="48" t="s">
        <v>154</v>
      </c>
      <c r="D102" s="48" t="s">
        <v>155</v>
      </c>
      <c r="E102" s="47"/>
      <c r="F102" s="49"/>
      <c r="G102" s="48" t="s">
        <v>970</v>
      </c>
      <c r="H102" s="47">
        <v>0.63</v>
      </c>
      <c r="I102" s="47" t="s">
        <v>49</v>
      </c>
      <c r="J102" s="47" t="s">
        <v>120</v>
      </c>
      <c r="K102" s="47">
        <v>0.63</v>
      </c>
      <c r="L102" s="47" t="s">
        <v>49</v>
      </c>
      <c r="M102" s="50">
        <f t="shared" si="2"/>
        <v>0</v>
      </c>
      <c r="N102" s="47" t="s">
        <v>970</v>
      </c>
      <c r="O102" s="47"/>
      <c r="P102" s="47">
        <v>97</v>
      </c>
      <c r="Q102" s="52">
        <v>45672</v>
      </c>
      <c r="R102" s="14" t="str">
        <f t="shared" si="3"/>
        <v>No</v>
      </c>
    </row>
    <row r="103" spans="1:18" x14ac:dyDescent="0.2">
      <c r="A103" s="57">
        <v>33</v>
      </c>
      <c r="B103" s="48">
        <v>36</v>
      </c>
      <c r="C103" s="48" t="s">
        <v>158</v>
      </c>
      <c r="D103" s="48" t="s">
        <v>159</v>
      </c>
      <c r="E103" s="47"/>
      <c r="F103" s="49"/>
      <c r="G103" s="48" t="s">
        <v>970</v>
      </c>
      <c r="H103" s="47">
        <v>0.14000000000000001</v>
      </c>
      <c r="I103" s="47" t="s">
        <v>45</v>
      </c>
      <c r="J103" s="47" t="s">
        <v>121</v>
      </c>
      <c r="K103" s="47">
        <v>0.14000000000000001</v>
      </c>
      <c r="L103" s="47" t="s">
        <v>45</v>
      </c>
      <c r="M103" s="50">
        <f t="shared" si="2"/>
        <v>0</v>
      </c>
      <c r="N103" s="47" t="s">
        <v>970</v>
      </c>
      <c r="O103" s="47"/>
      <c r="P103" s="47">
        <v>98</v>
      </c>
      <c r="Q103" s="52">
        <v>45672</v>
      </c>
      <c r="R103" s="14" t="str">
        <f t="shared" si="3"/>
        <v>No</v>
      </c>
    </row>
    <row r="104" spans="1:18" x14ac:dyDescent="0.2">
      <c r="A104" s="57">
        <v>34</v>
      </c>
      <c r="B104" s="48">
        <v>37</v>
      </c>
      <c r="C104" s="48" t="s">
        <v>160</v>
      </c>
      <c r="D104" s="48" t="s">
        <v>161</v>
      </c>
      <c r="E104" s="47" t="s">
        <v>149</v>
      </c>
      <c r="F104" s="49">
        <v>12</v>
      </c>
      <c r="G104" s="48" t="s">
        <v>970</v>
      </c>
      <c r="H104" s="47">
        <v>2.3000000000000001E-4</v>
      </c>
      <c r="I104" s="47" t="s">
        <v>45</v>
      </c>
      <c r="J104" s="47" t="s">
        <v>121</v>
      </c>
      <c r="K104" s="47">
        <v>2.3000000000000001E-4</v>
      </c>
      <c r="L104" s="47" t="s">
        <v>122</v>
      </c>
      <c r="M104" s="50">
        <f t="shared" si="2"/>
        <v>0</v>
      </c>
      <c r="N104" s="47" t="s">
        <v>970</v>
      </c>
      <c r="O104" s="47"/>
      <c r="P104" s="47">
        <v>99</v>
      </c>
      <c r="Q104" s="52">
        <v>45672</v>
      </c>
      <c r="R104" s="14" t="str">
        <f t="shared" si="3"/>
        <v>No</v>
      </c>
    </row>
    <row r="105" spans="1:18" x14ac:dyDescent="0.2">
      <c r="A105" s="57">
        <v>36</v>
      </c>
      <c r="B105" s="48">
        <v>356</v>
      </c>
      <c r="C105" s="48" t="s">
        <v>164</v>
      </c>
      <c r="D105" s="48" t="s">
        <v>165</v>
      </c>
      <c r="E105" s="47"/>
      <c r="F105" s="49">
        <v>1</v>
      </c>
      <c r="G105" s="48" t="s">
        <v>970</v>
      </c>
      <c r="H105" s="47">
        <v>4.3000000000000003E-6</v>
      </c>
      <c r="I105" s="47" t="s">
        <v>45</v>
      </c>
      <c r="J105" s="47" t="s">
        <v>121</v>
      </c>
      <c r="K105" s="47">
        <v>4.3000000000000003E-6</v>
      </c>
      <c r="L105" s="47" t="s">
        <v>45</v>
      </c>
      <c r="M105" s="50">
        <f t="shared" si="2"/>
        <v>0</v>
      </c>
      <c r="N105" s="47" t="s">
        <v>970</v>
      </c>
      <c r="O105" s="47"/>
      <c r="P105" s="47">
        <v>100</v>
      </c>
      <c r="Q105" s="52">
        <v>45672</v>
      </c>
      <c r="R105" s="14" t="str">
        <f t="shared" si="3"/>
        <v>No</v>
      </c>
    </row>
    <row r="106" spans="1:18" x14ac:dyDescent="0.2">
      <c r="A106" s="57">
        <v>42</v>
      </c>
      <c r="B106" s="48">
        <v>44</v>
      </c>
      <c r="C106" s="48" t="s">
        <v>169</v>
      </c>
      <c r="D106" s="48" t="s">
        <v>170</v>
      </c>
      <c r="E106" s="47"/>
      <c r="F106" s="49"/>
      <c r="G106" s="48" t="s">
        <v>970</v>
      </c>
      <c r="H106" s="47">
        <v>3.2000000000000001E-2</v>
      </c>
      <c r="I106" s="47" t="s">
        <v>45</v>
      </c>
      <c r="J106" s="47" t="s">
        <v>120</v>
      </c>
      <c r="K106" s="47">
        <v>3.2000000000000001E-2</v>
      </c>
      <c r="L106" s="47" t="s">
        <v>45</v>
      </c>
      <c r="M106" s="50">
        <f t="shared" si="2"/>
        <v>0</v>
      </c>
      <c r="N106" s="47" t="s">
        <v>970</v>
      </c>
      <c r="O106" s="47"/>
      <c r="P106" s="47">
        <v>101</v>
      </c>
      <c r="Q106" s="52">
        <v>45672</v>
      </c>
      <c r="R106" s="14" t="str">
        <f t="shared" si="3"/>
        <v>No</v>
      </c>
    </row>
    <row r="107" spans="1:18" x14ac:dyDescent="0.2">
      <c r="A107" s="57">
        <v>44</v>
      </c>
      <c r="B107" s="48">
        <v>46</v>
      </c>
      <c r="C107" s="48" t="s">
        <v>171</v>
      </c>
      <c r="D107" s="48" t="s">
        <v>172</v>
      </c>
      <c r="E107" s="47"/>
      <c r="F107" s="49"/>
      <c r="G107" s="48" t="s">
        <v>970</v>
      </c>
      <c r="H107" s="47">
        <v>0.13</v>
      </c>
      <c r="I107" s="47" t="s">
        <v>45</v>
      </c>
      <c r="J107" s="47" t="s">
        <v>121</v>
      </c>
      <c r="K107" s="47">
        <v>0.13</v>
      </c>
      <c r="L107" s="47" t="s">
        <v>122</v>
      </c>
      <c r="M107" s="50">
        <f t="shared" si="2"/>
        <v>0</v>
      </c>
      <c r="N107" s="47" t="s">
        <v>970</v>
      </c>
      <c r="O107" s="47"/>
      <c r="P107" s="47">
        <v>102</v>
      </c>
      <c r="Q107" s="52">
        <v>45859</v>
      </c>
      <c r="R107" s="14" t="str">
        <f t="shared" si="3"/>
        <v>No</v>
      </c>
    </row>
    <row r="108" spans="1:18" x14ac:dyDescent="0.2">
      <c r="A108" s="57">
        <v>45</v>
      </c>
      <c r="B108" s="48">
        <v>47</v>
      </c>
      <c r="C108" s="48" t="s">
        <v>173</v>
      </c>
      <c r="D108" s="48" t="s">
        <v>174</v>
      </c>
      <c r="E108" s="47" t="s">
        <v>175</v>
      </c>
      <c r="F108" s="49">
        <v>13</v>
      </c>
      <c r="G108" s="48" t="s">
        <v>970</v>
      </c>
      <c r="H108" s="47">
        <v>7.0999999999999998E-6</v>
      </c>
      <c r="I108" s="47" t="s">
        <v>49</v>
      </c>
      <c r="J108" s="47" t="s">
        <v>121</v>
      </c>
      <c r="K108" s="47">
        <v>7.0999999999999998E-6</v>
      </c>
      <c r="L108" s="47" t="s">
        <v>49</v>
      </c>
      <c r="M108" s="50">
        <f t="shared" si="2"/>
        <v>0</v>
      </c>
      <c r="N108" s="47" t="s">
        <v>970</v>
      </c>
      <c r="O108" s="47"/>
      <c r="P108" s="47">
        <v>103</v>
      </c>
      <c r="Q108" s="52">
        <v>45672</v>
      </c>
      <c r="R108" s="14" t="str">
        <f t="shared" si="3"/>
        <v>No</v>
      </c>
    </row>
    <row r="109" spans="1:18" x14ac:dyDescent="0.2">
      <c r="A109" s="57">
        <v>46</v>
      </c>
      <c r="B109" s="48">
        <v>49</v>
      </c>
      <c r="C109" s="48" t="s">
        <v>176</v>
      </c>
      <c r="D109" s="48" t="s">
        <v>177</v>
      </c>
      <c r="E109" s="47" t="s">
        <v>175</v>
      </c>
      <c r="F109" s="49"/>
      <c r="G109" s="48" t="s">
        <v>970</v>
      </c>
      <c r="H109" s="47">
        <v>7.0999999999999998E-6</v>
      </c>
      <c r="I109" s="47" t="s">
        <v>49</v>
      </c>
      <c r="J109" s="47" t="s">
        <v>120</v>
      </c>
      <c r="K109" s="47">
        <v>7.0999999999999998E-6</v>
      </c>
      <c r="L109" s="47" t="s">
        <v>49</v>
      </c>
      <c r="M109" s="50">
        <f t="shared" si="2"/>
        <v>0</v>
      </c>
      <c r="N109" s="47" t="s">
        <v>970</v>
      </c>
      <c r="O109" s="47"/>
      <c r="P109" s="47">
        <v>104</v>
      </c>
      <c r="Q109" s="52">
        <v>45672</v>
      </c>
      <c r="R109" s="14" t="str">
        <f t="shared" si="3"/>
        <v>No</v>
      </c>
    </row>
    <row r="110" spans="1:18" x14ac:dyDescent="0.2">
      <c r="A110" s="57">
        <v>47</v>
      </c>
      <c r="B110" s="48">
        <v>50</v>
      </c>
      <c r="C110" s="48" t="s">
        <v>178</v>
      </c>
      <c r="D110" s="48" t="s">
        <v>179</v>
      </c>
      <c r="E110" s="47" t="s">
        <v>175</v>
      </c>
      <c r="F110" s="49"/>
      <c r="G110" s="48" t="s">
        <v>970</v>
      </c>
      <c r="H110" s="47">
        <v>7.0999999999999998E-6</v>
      </c>
      <c r="I110" s="47" t="s">
        <v>49</v>
      </c>
      <c r="J110" s="47" t="s">
        <v>120</v>
      </c>
      <c r="K110" s="47">
        <v>7.0999999999999998E-6</v>
      </c>
      <c r="L110" s="47" t="s">
        <v>49</v>
      </c>
      <c r="M110" s="50">
        <f t="shared" si="2"/>
        <v>0</v>
      </c>
      <c r="N110" s="47" t="s">
        <v>970</v>
      </c>
      <c r="O110" s="47"/>
      <c r="P110" s="47">
        <v>105</v>
      </c>
      <c r="Q110" s="52">
        <v>45672</v>
      </c>
      <c r="R110" s="14" t="str">
        <f t="shared" si="3"/>
        <v>No</v>
      </c>
    </row>
    <row r="111" spans="1:18" x14ac:dyDescent="0.2">
      <c r="A111" s="57">
        <v>48</v>
      </c>
      <c r="B111" s="48">
        <v>51</v>
      </c>
      <c r="C111" s="48" t="s">
        <v>180</v>
      </c>
      <c r="D111" s="48" t="s">
        <v>181</v>
      </c>
      <c r="E111" s="47" t="s">
        <v>175</v>
      </c>
      <c r="F111" s="49"/>
      <c r="G111" s="48" t="s">
        <v>970</v>
      </c>
      <c r="H111" s="47">
        <v>7.0999999999999998E-6</v>
      </c>
      <c r="I111" s="47" t="s">
        <v>49</v>
      </c>
      <c r="J111" s="47" t="s">
        <v>120</v>
      </c>
      <c r="K111" s="47">
        <v>7.0999999999999998E-6</v>
      </c>
      <c r="L111" s="47" t="s">
        <v>49</v>
      </c>
      <c r="M111" s="50">
        <f t="shared" si="2"/>
        <v>0</v>
      </c>
      <c r="N111" s="47" t="s">
        <v>970</v>
      </c>
      <c r="O111" s="47"/>
      <c r="P111" s="47">
        <v>106</v>
      </c>
      <c r="Q111" s="52">
        <v>45672</v>
      </c>
      <c r="R111" s="14" t="str">
        <f t="shared" si="3"/>
        <v>No</v>
      </c>
    </row>
    <row r="112" spans="1:18" x14ac:dyDescent="0.2">
      <c r="A112" s="57">
        <v>53</v>
      </c>
      <c r="B112" s="48">
        <v>56</v>
      </c>
      <c r="C112" s="48" t="s">
        <v>182</v>
      </c>
      <c r="D112" s="48" t="s">
        <v>183</v>
      </c>
      <c r="E112" s="47"/>
      <c r="F112" s="49"/>
      <c r="G112" s="48" t="s">
        <v>121</v>
      </c>
      <c r="H112" s="47">
        <v>0.02</v>
      </c>
      <c r="I112" s="47" t="s">
        <v>49</v>
      </c>
      <c r="J112" s="47" t="s">
        <v>120</v>
      </c>
      <c r="K112" s="47">
        <v>0.02</v>
      </c>
      <c r="L112" s="47" t="s">
        <v>49</v>
      </c>
      <c r="M112" s="50">
        <f t="shared" si="2"/>
        <v>0</v>
      </c>
      <c r="N112" s="47" t="s">
        <v>970</v>
      </c>
      <c r="O112" s="47"/>
      <c r="P112" s="47">
        <v>107</v>
      </c>
      <c r="Q112" s="52">
        <v>45672</v>
      </c>
      <c r="R112" s="14" t="str">
        <f t="shared" si="3"/>
        <v>No</v>
      </c>
    </row>
    <row r="113" spans="1:18" x14ac:dyDescent="0.2">
      <c r="A113" s="57">
        <v>55</v>
      </c>
      <c r="B113" s="48">
        <v>58</v>
      </c>
      <c r="C113" s="48" t="s">
        <v>184</v>
      </c>
      <c r="D113" s="48" t="s">
        <v>185</v>
      </c>
      <c r="E113" s="47" t="s">
        <v>149</v>
      </c>
      <c r="F113" s="49"/>
      <c r="G113" s="48" t="s">
        <v>121</v>
      </c>
      <c r="H113" s="47">
        <v>4.2000000000000002E-4</v>
      </c>
      <c r="I113" s="47" t="s">
        <v>49</v>
      </c>
      <c r="J113" s="47" t="s">
        <v>121</v>
      </c>
      <c r="K113" s="47">
        <v>4.2000000000000002E-4</v>
      </c>
      <c r="L113" s="47" t="s">
        <v>122</v>
      </c>
      <c r="M113" s="50">
        <f t="shared" si="2"/>
        <v>0</v>
      </c>
      <c r="N113" s="47" t="s">
        <v>970</v>
      </c>
      <c r="O113" s="47"/>
      <c r="P113" s="47">
        <v>108</v>
      </c>
      <c r="Q113" s="52">
        <v>45672</v>
      </c>
      <c r="R113" s="14" t="str">
        <f t="shared" si="3"/>
        <v>No</v>
      </c>
    </row>
    <row r="114" spans="1:18" x14ac:dyDescent="0.2">
      <c r="A114" s="57">
        <v>61</v>
      </c>
      <c r="B114" s="48">
        <v>72</v>
      </c>
      <c r="C114" s="48" t="s">
        <v>203</v>
      </c>
      <c r="D114" s="48" t="s">
        <v>204</v>
      </c>
      <c r="E114" s="47"/>
      <c r="F114" s="49"/>
      <c r="G114" s="48" t="s">
        <v>970</v>
      </c>
      <c r="H114" s="47">
        <v>0.91</v>
      </c>
      <c r="I114" s="47" t="s">
        <v>45</v>
      </c>
      <c r="J114" s="47" t="s">
        <v>120</v>
      </c>
      <c r="K114" s="47">
        <v>0.91</v>
      </c>
      <c r="L114" s="47" t="s">
        <v>45</v>
      </c>
      <c r="M114" s="50">
        <f t="shared" si="2"/>
        <v>0</v>
      </c>
      <c r="N114" s="47" t="s">
        <v>970</v>
      </c>
      <c r="O114" s="47"/>
      <c r="P114" s="47">
        <v>109</v>
      </c>
      <c r="Q114" s="52">
        <v>45672</v>
      </c>
      <c r="R114" s="14" t="str">
        <f t="shared" si="3"/>
        <v>No</v>
      </c>
    </row>
    <row r="115" spans="1:18" x14ac:dyDescent="0.2">
      <c r="A115" s="57">
        <v>64</v>
      </c>
      <c r="B115" s="48">
        <v>75</v>
      </c>
      <c r="C115" s="48" t="s">
        <v>207</v>
      </c>
      <c r="D115" s="48" t="s">
        <v>208</v>
      </c>
      <c r="E115" s="47"/>
      <c r="F115" s="49"/>
      <c r="G115" s="48" t="s">
        <v>970</v>
      </c>
      <c r="H115" s="47">
        <v>3.3000000000000002E-2</v>
      </c>
      <c r="I115" s="47" t="s">
        <v>45</v>
      </c>
      <c r="J115" s="47" t="s">
        <v>121</v>
      </c>
      <c r="K115" s="47">
        <v>3.3000000000000002E-2</v>
      </c>
      <c r="L115" s="47" t="s">
        <v>122</v>
      </c>
      <c r="M115" s="50">
        <f t="shared" si="2"/>
        <v>0</v>
      </c>
      <c r="N115" s="47" t="s">
        <v>970</v>
      </c>
      <c r="O115" s="47"/>
      <c r="P115" s="47">
        <v>110</v>
      </c>
      <c r="Q115" s="52">
        <v>45672</v>
      </c>
      <c r="R115" s="14" t="str">
        <f t="shared" si="3"/>
        <v>No</v>
      </c>
    </row>
    <row r="116" spans="1:18" x14ac:dyDescent="0.2">
      <c r="A116" s="57">
        <v>75</v>
      </c>
      <c r="B116" s="48">
        <v>83</v>
      </c>
      <c r="C116" s="48" t="s">
        <v>218</v>
      </c>
      <c r="D116" s="48" t="s">
        <v>219</v>
      </c>
      <c r="E116" s="47" t="s">
        <v>149</v>
      </c>
      <c r="F116" s="49"/>
      <c r="G116" s="48" t="s">
        <v>970</v>
      </c>
      <c r="H116" s="47">
        <v>5.5999999999999995E-4</v>
      </c>
      <c r="I116" s="47" t="s">
        <v>45</v>
      </c>
      <c r="J116" s="47" t="s">
        <v>121</v>
      </c>
      <c r="K116" s="47">
        <v>5.5999999999999995E-4</v>
      </c>
      <c r="L116" s="47" t="s">
        <v>122</v>
      </c>
      <c r="M116" s="50">
        <f t="shared" si="2"/>
        <v>0</v>
      </c>
      <c r="N116" s="47" t="s">
        <v>970</v>
      </c>
      <c r="O116" s="47"/>
      <c r="P116" s="47">
        <v>111</v>
      </c>
      <c r="Q116" s="52">
        <v>45672</v>
      </c>
      <c r="R116" s="14" t="str">
        <f t="shared" si="3"/>
        <v>No</v>
      </c>
    </row>
    <row r="117" spans="1:18" x14ac:dyDescent="0.2">
      <c r="A117" s="57">
        <v>82</v>
      </c>
      <c r="B117" s="48">
        <v>91</v>
      </c>
      <c r="C117" s="48" t="s">
        <v>224</v>
      </c>
      <c r="D117" s="48" t="s">
        <v>225</v>
      </c>
      <c r="E117" s="47"/>
      <c r="F117" s="49"/>
      <c r="G117" s="48" t="s">
        <v>970</v>
      </c>
      <c r="H117" s="47">
        <v>0.17</v>
      </c>
      <c r="I117" s="47" t="s">
        <v>45</v>
      </c>
      <c r="J117" s="47" t="s">
        <v>121</v>
      </c>
      <c r="K117" s="47">
        <v>0.17</v>
      </c>
      <c r="L117" s="47" t="s">
        <v>122</v>
      </c>
      <c r="M117" s="50">
        <f t="shared" si="2"/>
        <v>0</v>
      </c>
      <c r="N117" s="47" t="s">
        <v>970</v>
      </c>
      <c r="O117" s="47"/>
      <c r="P117" s="47">
        <v>112</v>
      </c>
      <c r="Q117" s="52">
        <v>45672</v>
      </c>
      <c r="R117" s="14" t="str">
        <f t="shared" si="3"/>
        <v>No</v>
      </c>
    </row>
    <row r="118" spans="1:18" x14ac:dyDescent="0.2">
      <c r="A118" s="57">
        <v>89</v>
      </c>
      <c r="B118" s="48">
        <v>97</v>
      </c>
      <c r="C118" s="48" t="s">
        <v>231</v>
      </c>
      <c r="D118" s="48" t="s">
        <v>232</v>
      </c>
      <c r="E118" s="47"/>
      <c r="F118" s="49"/>
      <c r="G118" s="48" t="s">
        <v>121</v>
      </c>
      <c r="H118" s="47">
        <v>0.01</v>
      </c>
      <c r="I118" s="47" t="s">
        <v>45</v>
      </c>
      <c r="J118" s="47" t="s">
        <v>121</v>
      </c>
      <c r="K118" s="47">
        <v>0.01</v>
      </c>
      <c r="L118" s="47" t="s">
        <v>45</v>
      </c>
      <c r="M118" s="50">
        <f t="shared" si="2"/>
        <v>0</v>
      </c>
      <c r="N118" s="47" t="s">
        <v>970</v>
      </c>
      <c r="O118" s="47"/>
      <c r="P118" s="47">
        <v>113</v>
      </c>
      <c r="Q118" s="52">
        <v>45672</v>
      </c>
      <c r="R118" s="14" t="str">
        <f t="shared" si="3"/>
        <v>No</v>
      </c>
    </row>
    <row r="119" spans="1:18" x14ac:dyDescent="0.2">
      <c r="A119" s="57">
        <v>92</v>
      </c>
      <c r="B119" s="48">
        <v>100</v>
      </c>
      <c r="C119" s="48" t="s">
        <v>235</v>
      </c>
      <c r="D119" s="48" t="s">
        <v>236</v>
      </c>
      <c r="E119" s="47"/>
      <c r="F119" s="49"/>
      <c r="G119" s="48" t="s">
        <v>970</v>
      </c>
      <c r="H119" s="47">
        <v>0.04</v>
      </c>
      <c r="I119" s="47" t="s">
        <v>49</v>
      </c>
      <c r="J119" s="47" t="s">
        <v>120</v>
      </c>
      <c r="K119" s="47">
        <v>0.04</v>
      </c>
      <c r="L119" s="47" t="s">
        <v>49</v>
      </c>
      <c r="M119" s="50">
        <f t="shared" si="2"/>
        <v>0</v>
      </c>
      <c r="N119" s="47" t="s">
        <v>970</v>
      </c>
      <c r="O119" s="47"/>
      <c r="P119" s="47">
        <v>114</v>
      </c>
      <c r="Q119" s="52">
        <v>45672</v>
      </c>
      <c r="R119" s="14" t="str">
        <f t="shared" si="3"/>
        <v>No</v>
      </c>
    </row>
    <row r="120" spans="1:18" x14ac:dyDescent="0.2">
      <c r="A120" s="57">
        <v>104</v>
      </c>
      <c r="B120" s="48">
        <v>63</v>
      </c>
      <c r="C120" s="48" t="s">
        <v>188</v>
      </c>
      <c r="D120" s="48" t="s">
        <v>189</v>
      </c>
      <c r="E120" s="47"/>
      <c r="F120" s="49"/>
      <c r="G120" s="48" t="s">
        <v>121</v>
      </c>
      <c r="H120" s="47">
        <v>1.4E-3</v>
      </c>
      <c r="I120" s="47" t="s">
        <v>49</v>
      </c>
      <c r="J120" s="47" t="s">
        <v>121</v>
      </c>
      <c r="K120" s="47">
        <v>1.4E-3</v>
      </c>
      <c r="L120" s="47" t="s">
        <v>49</v>
      </c>
      <c r="M120" s="50">
        <f t="shared" si="2"/>
        <v>0</v>
      </c>
      <c r="N120" s="47" t="s">
        <v>970</v>
      </c>
      <c r="O120" s="47"/>
      <c r="P120" s="47">
        <v>115</v>
      </c>
      <c r="Q120" s="52">
        <v>45672</v>
      </c>
      <c r="R120" s="14" t="str">
        <f t="shared" si="3"/>
        <v>No</v>
      </c>
    </row>
    <row r="121" spans="1:18" x14ac:dyDescent="0.2">
      <c r="A121" s="57">
        <v>107</v>
      </c>
      <c r="B121" s="48">
        <v>64</v>
      </c>
      <c r="C121" s="48" t="s">
        <v>191</v>
      </c>
      <c r="D121" s="48" t="s">
        <v>192</v>
      </c>
      <c r="E121" s="47"/>
      <c r="F121" s="49"/>
      <c r="G121" s="48" t="s">
        <v>121</v>
      </c>
      <c r="H121" s="47">
        <v>7.7000000000000001E-5</v>
      </c>
      <c r="I121" s="47" t="s">
        <v>49</v>
      </c>
      <c r="J121" s="47" t="s">
        <v>121</v>
      </c>
      <c r="K121" s="47">
        <v>7.7000000000000001E-5</v>
      </c>
      <c r="L121" s="47" t="s">
        <v>49</v>
      </c>
      <c r="M121" s="50">
        <f t="shared" si="2"/>
        <v>0</v>
      </c>
      <c r="N121" s="47" t="s">
        <v>970</v>
      </c>
      <c r="O121" s="47"/>
      <c r="P121" s="47">
        <v>116</v>
      </c>
      <c r="Q121" s="52">
        <v>45672</v>
      </c>
      <c r="R121" s="14" t="str">
        <f t="shared" si="3"/>
        <v>No</v>
      </c>
    </row>
    <row r="122" spans="1:18" x14ac:dyDescent="0.2">
      <c r="A122" s="57">
        <v>112</v>
      </c>
      <c r="B122" s="48">
        <v>129</v>
      </c>
      <c r="C122" s="48" t="s">
        <v>260</v>
      </c>
      <c r="D122" s="48" t="s">
        <v>261</v>
      </c>
      <c r="E122" s="47"/>
      <c r="F122" s="49"/>
      <c r="G122" s="48" t="s">
        <v>970</v>
      </c>
      <c r="H122" s="47">
        <v>0.22</v>
      </c>
      <c r="I122" s="47" t="s">
        <v>49</v>
      </c>
      <c r="J122" s="47" t="s">
        <v>120</v>
      </c>
      <c r="K122" s="47">
        <v>0.22</v>
      </c>
      <c r="L122" s="47" t="s">
        <v>49</v>
      </c>
      <c r="M122" s="50">
        <f t="shared" si="2"/>
        <v>0</v>
      </c>
      <c r="N122" s="47" t="s">
        <v>970</v>
      </c>
      <c r="O122" s="47"/>
      <c r="P122" s="47">
        <v>117</v>
      </c>
      <c r="Q122" s="52">
        <v>45672</v>
      </c>
      <c r="R122" s="14" t="str">
        <f t="shared" si="3"/>
        <v>No</v>
      </c>
    </row>
    <row r="123" spans="1:18" x14ac:dyDescent="0.2">
      <c r="A123" s="57">
        <v>114</v>
      </c>
      <c r="B123" s="48">
        <v>131</v>
      </c>
      <c r="C123" s="48" t="s">
        <v>264</v>
      </c>
      <c r="D123" s="48" t="s">
        <v>265</v>
      </c>
      <c r="E123" s="47"/>
      <c r="F123" s="49"/>
      <c r="G123" s="48" t="s">
        <v>970</v>
      </c>
      <c r="H123" s="47">
        <v>3.3E-3</v>
      </c>
      <c r="I123" s="47" t="s">
        <v>45</v>
      </c>
      <c r="J123" s="47" t="s">
        <v>120</v>
      </c>
      <c r="K123" s="47">
        <v>3.3E-3</v>
      </c>
      <c r="L123" s="47" t="s">
        <v>45</v>
      </c>
      <c r="M123" s="50">
        <f t="shared" si="2"/>
        <v>0</v>
      </c>
      <c r="N123" s="47" t="s">
        <v>970</v>
      </c>
      <c r="O123" s="47"/>
      <c r="P123" s="47">
        <v>118</v>
      </c>
      <c r="Q123" s="52">
        <v>45672</v>
      </c>
      <c r="R123" s="14" t="str">
        <f t="shared" si="3"/>
        <v>No</v>
      </c>
    </row>
    <row r="124" spans="1:18" x14ac:dyDescent="0.2">
      <c r="A124" s="57">
        <v>116</v>
      </c>
      <c r="B124" s="48">
        <v>133</v>
      </c>
      <c r="C124" s="48" t="s">
        <v>266</v>
      </c>
      <c r="D124" s="48" t="s">
        <v>267</v>
      </c>
      <c r="E124" s="47"/>
      <c r="F124" s="49"/>
      <c r="G124" s="48" t="s">
        <v>970</v>
      </c>
      <c r="H124" s="47">
        <v>1.2999999999999999E-2</v>
      </c>
      <c r="I124" s="47" t="s">
        <v>49</v>
      </c>
      <c r="J124" s="47" t="s">
        <v>120</v>
      </c>
      <c r="K124" s="47">
        <v>1.2999999999999999E-2</v>
      </c>
      <c r="L124" s="47" t="s">
        <v>49</v>
      </c>
      <c r="M124" s="50">
        <f t="shared" si="2"/>
        <v>0</v>
      </c>
      <c r="N124" s="47" t="s">
        <v>970</v>
      </c>
      <c r="O124" s="47"/>
      <c r="P124" s="47">
        <v>119</v>
      </c>
      <c r="Q124" s="52">
        <v>45672</v>
      </c>
      <c r="R124" s="14" t="str">
        <f t="shared" si="3"/>
        <v>No</v>
      </c>
    </row>
    <row r="125" spans="1:18" x14ac:dyDescent="0.2">
      <c r="A125" s="57">
        <v>126</v>
      </c>
      <c r="B125" s="48">
        <v>148</v>
      </c>
      <c r="C125" s="48">
        <v>148</v>
      </c>
      <c r="D125" s="48" t="s">
        <v>284</v>
      </c>
      <c r="E125" s="47"/>
      <c r="F125" s="49">
        <v>13</v>
      </c>
      <c r="G125" s="48" t="s">
        <v>970</v>
      </c>
      <c r="H125" s="47">
        <v>1.6000000000000001E-3</v>
      </c>
      <c r="I125" s="47" t="s">
        <v>45</v>
      </c>
      <c r="J125" s="47" t="s">
        <v>120</v>
      </c>
      <c r="K125" s="47">
        <v>1.6000000000000001E-3</v>
      </c>
      <c r="L125" s="47" t="s">
        <v>45</v>
      </c>
      <c r="M125" s="50">
        <f t="shared" si="2"/>
        <v>0</v>
      </c>
      <c r="N125" s="47" t="s">
        <v>970</v>
      </c>
      <c r="O125" s="47"/>
      <c r="P125" s="47">
        <v>120</v>
      </c>
      <c r="Q125" s="52">
        <v>45672</v>
      </c>
      <c r="R125" s="14" t="str">
        <f t="shared" si="3"/>
        <v>No</v>
      </c>
    </row>
    <row r="126" spans="1:18" x14ac:dyDescent="0.2">
      <c r="A126" s="57">
        <v>129</v>
      </c>
      <c r="B126" s="48">
        <v>151</v>
      </c>
      <c r="C126" s="48" t="s">
        <v>285</v>
      </c>
      <c r="D126" s="48" t="s">
        <v>286</v>
      </c>
      <c r="E126" s="47"/>
      <c r="F126" s="49"/>
      <c r="G126" s="48" t="s">
        <v>970</v>
      </c>
      <c r="H126" s="47">
        <v>2.3E-2</v>
      </c>
      <c r="I126" s="47" t="s">
        <v>49</v>
      </c>
      <c r="J126" s="47" t="s">
        <v>120</v>
      </c>
      <c r="K126" s="47">
        <v>2.3E-2</v>
      </c>
      <c r="L126" s="47" t="s">
        <v>49</v>
      </c>
      <c r="M126" s="50">
        <f t="shared" si="2"/>
        <v>0</v>
      </c>
      <c r="N126" s="47" t="s">
        <v>970</v>
      </c>
      <c r="O126" s="47"/>
      <c r="P126" s="47">
        <v>121</v>
      </c>
      <c r="Q126" s="52">
        <v>45672</v>
      </c>
      <c r="R126" s="14" t="str">
        <f t="shared" si="3"/>
        <v>No</v>
      </c>
    </row>
    <row r="127" spans="1:18" x14ac:dyDescent="0.2">
      <c r="A127" s="57">
        <v>136</v>
      </c>
      <c r="B127" s="48">
        <v>159</v>
      </c>
      <c r="C127" s="48" t="s">
        <v>291</v>
      </c>
      <c r="D127" s="48" t="s">
        <v>292</v>
      </c>
      <c r="E127" s="47"/>
      <c r="F127" s="49"/>
      <c r="G127" s="48" t="s">
        <v>970</v>
      </c>
      <c r="H127" s="47">
        <v>1.6E-2</v>
      </c>
      <c r="I127" s="47" t="s">
        <v>49</v>
      </c>
      <c r="J127" s="47" t="s">
        <v>120</v>
      </c>
      <c r="K127" s="47">
        <v>1.6E-2</v>
      </c>
      <c r="L127" s="47" t="s">
        <v>49</v>
      </c>
      <c r="M127" s="50">
        <f t="shared" si="2"/>
        <v>0</v>
      </c>
      <c r="N127" s="47" t="s">
        <v>970</v>
      </c>
      <c r="O127" s="47"/>
      <c r="P127" s="47">
        <v>122</v>
      </c>
      <c r="Q127" s="52">
        <v>45672</v>
      </c>
      <c r="R127" s="14" t="str">
        <f t="shared" si="3"/>
        <v>No</v>
      </c>
    </row>
    <row r="128" spans="1:18" x14ac:dyDescent="0.2">
      <c r="A128" s="57">
        <v>147</v>
      </c>
      <c r="B128" s="48">
        <v>170</v>
      </c>
      <c r="C128" s="48" t="s">
        <v>300</v>
      </c>
      <c r="D128" s="48" t="s">
        <v>301</v>
      </c>
      <c r="E128" s="47"/>
      <c r="F128" s="49"/>
      <c r="G128" s="48" t="s">
        <v>970</v>
      </c>
      <c r="H128" s="47">
        <v>1.4E-2</v>
      </c>
      <c r="I128" s="47" t="s">
        <v>49</v>
      </c>
      <c r="J128" s="47" t="s">
        <v>120</v>
      </c>
      <c r="K128" s="47">
        <v>1.4E-2</v>
      </c>
      <c r="L128" s="47" t="s">
        <v>49</v>
      </c>
      <c r="M128" s="50">
        <f t="shared" si="2"/>
        <v>0</v>
      </c>
      <c r="N128" s="47" t="s">
        <v>970</v>
      </c>
      <c r="O128" s="47"/>
      <c r="P128" s="47">
        <v>123</v>
      </c>
      <c r="Q128" s="52">
        <v>45672</v>
      </c>
      <c r="R128" s="14" t="str">
        <f t="shared" si="3"/>
        <v>No</v>
      </c>
    </row>
    <row r="129" spans="1:18" x14ac:dyDescent="0.2">
      <c r="A129" s="57">
        <v>150</v>
      </c>
      <c r="B129" s="48">
        <v>173</v>
      </c>
      <c r="C129" s="48" t="s">
        <v>302</v>
      </c>
      <c r="D129" s="48" t="s">
        <v>303</v>
      </c>
      <c r="E129" s="47"/>
      <c r="F129" s="49"/>
      <c r="G129" s="48" t="s">
        <v>970</v>
      </c>
      <c r="H129" s="47">
        <v>0.01</v>
      </c>
      <c r="I129" s="47" t="s">
        <v>49</v>
      </c>
      <c r="J129" s="47" t="s">
        <v>120</v>
      </c>
      <c r="K129" s="47">
        <v>0.01</v>
      </c>
      <c r="L129" s="47" t="s">
        <v>49</v>
      </c>
      <c r="M129" s="50">
        <f t="shared" si="2"/>
        <v>0</v>
      </c>
      <c r="N129" s="47" t="s">
        <v>970</v>
      </c>
      <c r="O129" s="47"/>
      <c r="P129" s="47">
        <v>124</v>
      </c>
      <c r="Q129" s="52">
        <v>45672</v>
      </c>
      <c r="R129" s="14" t="str">
        <f t="shared" si="3"/>
        <v>No</v>
      </c>
    </row>
    <row r="130" spans="1:18" x14ac:dyDescent="0.2">
      <c r="A130" s="57">
        <v>151</v>
      </c>
      <c r="B130" s="48">
        <v>175</v>
      </c>
      <c r="C130" s="48" t="s">
        <v>304</v>
      </c>
      <c r="D130" s="48" t="s">
        <v>305</v>
      </c>
      <c r="E130" s="47"/>
      <c r="F130" s="49"/>
      <c r="G130" s="48" t="s">
        <v>970</v>
      </c>
      <c r="H130" s="47">
        <v>0.01</v>
      </c>
      <c r="I130" s="47" t="s">
        <v>45</v>
      </c>
      <c r="J130" s="47" t="s">
        <v>121</v>
      </c>
      <c r="K130" s="47">
        <v>0.01</v>
      </c>
      <c r="L130" s="47" t="s">
        <v>45</v>
      </c>
      <c r="M130" s="50">
        <f t="shared" si="2"/>
        <v>0</v>
      </c>
      <c r="N130" s="47" t="s">
        <v>970</v>
      </c>
      <c r="O130" s="47"/>
      <c r="P130" s="47">
        <v>125</v>
      </c>
      <c r="Q130" s="52">
        <v>45672</v>
      </c>
      <c r="R130" s="14" t="str">
        <f t="shared" si="3"/>
        <v>No</v>
      </c>
    </row>
    <row r="131" spans="1:18" x14ac:dyDescent="0.2">
      <c r="A131" s="57">
        <v>153</v>
      </c>
      <c r="B131" s="48">
        <v>183</v>
      </c>
      <c r="C131" s="48" t="s">
        <v>306</v>
      </c>
      <c r="D131" s="48" t="s">
        <v>307</v>
      </c>
      <c r="E131" s="47"/>
      <c r="F131" s="49"/>
      <c r="G131" s="48" t="s">
        <v>970</v>
      </c>
      <c r="H131" s="47">
        <v>0.15</v>
      </c>
      <c r="I131" s="47" t="s">
        <v>49</v>
      </c>
      <c r="J131" s="47" t="s">
        <v>120</v>
      </c>
      <c r="K131" s="47">
        <v>0.15</v>
      </c>
      <c r="L131" s="47" t="s">
        <v>49</v>
      </c>
      <c r="M131" s="50">
        <f t="shared" si="2"/>
        <v>0</v>
      </c>
      <c r="N131" s="47" t="s">
        <v>970</v>
      </c>
      <c r="O131" s="47"/>
      <c r="P131" s="47">
        <v>126</v>
      </c>
      <c r="Q131" s="52">
        <v>45672</v>
      </c>
      <c r="R131" s="14" t="str">
        <f t="shared" si="3"/>
        <v>No</v>
      </c>
    </row>
    <row r="132" spans="1:18" x14ac:dyDescent="0.2">
      <c r="A132" s="57">
        <v>156</v>
      </c>
      <c r="B132" s="48">
        <v>184</v>
      </c>
      <c r="C132" s="48" t="s">
        <v>308</v>
      </c>
      <c r="D132" s="48" t="s">
        <v>309</v>
      </c>
      <c r="E132" s="47"/>
      <c r="F132" s="49"/>
      <c r="G132" s="48" t="s">
        <v>970</v>
      </c>
      <c r="H132" s="47">
        <v>9.1E-4</v>
      </c>
      <c r="I132" s="47" t="s">
        <v>49</v>
      </c>
      <c r="J132" s="47" t="s">
        <v>120</v>
      </c>
      <c r="K132" s="47">
        <v>9.1E-4</v>
      </c>
      <c r="L132" s="47" t="s">
        <v>49</v>
      </c>
      <c r="M132" s="50">
        <f t="shared" si="2"/>
        <v>0</v>
      </c>
      <c r="N132" s="47" t="s">
        <v>970</v>
      </c>
      <c r="O132" s="47"/>
      <c r="P132" s="47">
        <v>127</v>
      </c>
      <c r="Q132" s="52">
        <v>45672</v>
      </c>
      <c r="R132" s="14" t="str">
        <f t="shared" si="3"/>
        <v>No</v>
      </c>
    </row>
    <row r="133" spans="1:18" x14ac:dyDescent="0.2">
      <c r="A133" s="57">
        <v>161</v>
      </c>
      <c r="B133" s="48">
        <v>190</v>
      </c>
      <c r="C133" s="48" t="s">
        <v>319</v>
      </c>
      <c r="D133" s="48" t="s">
        <v>320</v>
      </c>
      <c r="E133" s="47"/>
      <c r="F133" s="49">
        <v>13</v>
      </c>
      <c r="G133" s="48" t="s">
        <v>121</v>
      </c>
      <c r="H133" s="47">
        <v>1.7000000000000001E-4</v>
      </c>
      <c r="I133" s="47" t="s">
        <v>47</v>
      </c>
      <c r="J133" s="47" t="s">
        <v>121</v>
      </c>
      <c r="K133" s="47">
        <v>1.7000000000000001E-4</v>
      </c>
      <c r="L133" s="47" t="s">
        <v>47</v>
      </c>
      <c r="M133" s="50">
        <f t="shared" ref="M133:M196" si="4">IF(H133="--","--",ABS((H133-K133)/K133))</f>
        <v>0</v>
      </c>
      <c r="N133" s="47" t="s">
        <v>970</v>
      </c>
      <c r="O133" s="47"/>
      <c r="P133" s="47">
        <v>128</v>
      </c>
      <c r="Q133" s="52">
        <v>45672</v>
      </c>
      <c r="R133" s="14" t="str">
        <f t="shared" ref="R133:R196" si="5">IF(LEFT(N133,3)="Yes","Yes","No")</f>
        <v>No</v>
      </c>
    </row>
    <row r="134" spans="1:18" x14ac:dyDescent="0.2">
      <c r="A134" s="57">
        <v>167</v>
      </c>
      <c r="B134" s="48">
        <v>112</v>
      </c>
      <c r="C134" s="48" t="s">
        <v>321</v>
      </c>
      <c r="D134" s="48" t="s">
        <v>322</v>
      </c>
      <c r="E134" s="47" t="s">
        <v>248</v>
      </c>
      <c r="F134" s="49"/>
      <c r="G134" s="48" t="s">
        <v>970</v>
      </c>
      <c r="H134" s="47">
        <v>9.0999999999999998E-2</v>
      </c>
      <c r="I134" s="47" t="s">
        <v>49</v>
      </c>
      <c r="J134" s="47" t="s">
        <v>120</v>
      </c>
      <c r="K134" s="47">
        <v>9.0999999999999998E-2</v>
      </c>
      <c r="L134" s="47" t="s">
        <v>122</v>
      </c>
      <c r="M134" s="50">
        <f t="shared" si="4"/>
        <v>0</v>
      </c>
      <c r="N134" s="47" t="s">
        <v>970</v>
      </c>
      <c r="O134" s="47"/>
      <c r="P134" s="47">
        <v>129</v>
      </c>
      <c r="Q134" s="52">
        <v>45859</v>
      </c>
      <c r="R134" s="14" t="str">
        <f t="shared" si="5"/>
        <v>No</v>
      </c>
    </row>
    <row r="135" spans="1:18" x14ac:dyDescent="0.2">
      <c r="A135" s="57">
        <v>168</v>
      </c>
      <c r="B135" s="48">
        <v>192</v>
      </c>
      <c r="C135" s="48" t="s">
        <v>323</v>
      </c>
      <c r="D135" s="48" t="s">
        <v>324</v>
      </c>
      <c r="E135" s="47"/>
      <c r="F135" s="49"/>
      <c r="G135" s="48" t="s">
        <v>970</v>
      </c>
      <c r="H135" s="47">
        <v>2.8999999999999998E-3</v>
      </c>
      <c r="I135" s="47" t="s">
        <v>49</v>
      </c>
      <c r="J135" s="47" t="s">
        <v>120</v>
      </c>
      <c r="K135" s="47">
        <v>2.8999999999999998E-3</v>
      </c>
      <c r="L135" s="47" t="s">
        <v>49</v>
      </c>
      <c r="M135" s="50">
        <f t="shared" si="4"/>
        <v>0</v>
      </c>
      <c r="N135" s="47" t="s">
        <v>970</v>
      </c>
      <c r="O135" s="47"/>
      <c r="P135" s="47">
        <v>130</v>
      </c>
      <c r="Q135" s="52">
        <v>45672</v>
      </c>
      <c r="R135" s="14" t="str">
        <f t="shared" si="5"/>
        <v>No</v>
      </c>
    </row>
    <row r="136" spans="1:18" x14ac:dyDescent="0.2">
      <c r="A136" s="57">
        <v>169</v>
      </c>
      <c r="B136" s="48">
        <v>193</v>
      </c>
      <c r="C136" s="48" t="s">
        <v>325</v>
      </c>
      <c r="D136" s="48" t="s">
        <v>326</v>
      </c>
      <c r="E136" s="47"/>
      <c r="F136" s="49"/>
      <c r="G136" s="48" t="s">
        <v>970</v>
      </c>
      <c r="H136" s="47">
        <v>0.63</v>
      </c>
      <c r="I136" s="47" t="s">
        <v>49</v>
      </c>
      <c r="J136" s="47" t="s">
        <v>120</v>
      </c>
      <c r="K136" s="47">
        <v>0.63</v>
      </c>
      <c r="L136" s="47" t="s">
        <v>49</v>
      </c>
      <c r="M136" s="50">
        <f t="shared" si="4"/>
        <v>0</v>
      </c>
      <c r="N136" s="47" t="s">
        <v>970</v>
      </c>
      <c r="O136" s="47"/>
      <c r="P136" s="47">
        <v>131</v>
      </c>
      <c r="Q136" s="52">
        <v>45672</v>
      </c>
      <c r="R136" s="14" t="str">
        <f t="shared" si="5"/>
        <v>No</v>
      </c>
    </row>
    <row r="137" spans="1:18" x14ac:dyDescent="0.2">
      <c r="A137" s="57">
        <v>172</v>
      </c>
      <c r="B137" s="48">
        <v>328</v>
      </c>
      <c r="C137" s="48" t="s">
        <v>332</v>
      </c>
      <c r="D137" s="48" t="s">
        <v>333</v>
      </c>
      <c r="E137" s="47"/>
      <c r="F137" s="49">
        <v>13</v>
      </c>
      <c r="G137" s="48" t="s">
        <v>970</v>
      </c>
      <c r="H137" s="47">
        <v>100</v>
      </c>
      <c r="I137" s="47" t="s">
        <v>45</v>
      </c>
      <c r="J137" s="47" t="s">
        <v>121</v>
      </c>
      <c r="K137" s="47">
        <v>100</v>
      </c>
      <c r="L137" s="47" t="s">
        <v>122</v>
      </c>
      <c r="M137" s="50">
        <f t="shared" si="4"/>
        <v>0</v>
      </c>
      <c r="N137" s="47" t="s">
        <v>970</v>
      </c>
      <c r="O137" s="47"/>
      <c r="P137" s="47">
        <v>132</v>
      </c>
      <c r="Q137" s="52">
        <v>45672</v>
      </c>
      <c r="R137" s="14" t="str">
        <f t="shared" si="5"/>
        <v>No</v>
      </c>
    </row>
    <row r="138" spans="1:18" x14ac:dyDescent="0.2">
      <c r="A138" s="57">
        <v>177</v>
      </c>
      <c r="B138" s="48">
        <v>196</v>
      </c>
      <c r="C138" s="48" t="s">
        <v>336</v>
      </c>
      <c r="D138" s="48" t="s">
        <v>337</v>
      </c>
      <c r="E138" s="47"/>
      <c r="F138" s="49"/>
      <c r="G138" s="48" t="s">
        <v>121</v>
      </c>
      <c r="H138" s="47">
        <v>0.25</v>
      </c>
      <c r="I138" s="47" t="s">
        <v>45</v>
      </c>
      <c r="J138" s="47" t="s">
        <v>120</v>
      </c>
      <c r="K138" s="47">
        <v>0.25</v>
      </c>
      <c r="L138" s="47" t="s">
        <v>122</v>
      </c>
      <c r="M138" s="50">
        <f t="shared" si="4"/>
        <v>0</v>
      </c>
      <c r="N138" s="47" t="s">
        <v>970</v>
      </c>
      <c r="O138" s="47"/>
      <c r="P138" s="47">
        <v>133</v>
      </c>
      <c r="Q138" s="52">
        <v>45672</v>
      </c>
      <c r="R138" s="14" t="str">
        <f t="shared" si="5"/>
        <v>No</v>
      </c>
    </row>
    <row r="139" spans="1:18" x14ac:dyDescent="0.2">
      <c r="A139" s="57">
        <v>185</v>
      </c>
      <c r="B139" s="48">
        <v>199</v>
      </c>
      <c r="C139" s="48" t="s">
        <v>346</v>
      </c>
      <c r="D139" s="48" t="s">
        <v>347</v>
      </c>
      <c r="E139" s="47"/>
      <c r="F139" s="49"/>
      <c r="G139" s="48" t="s">
        <v>970</v>
      </c>
      <c r="H139" s="47">
        <v>2.2000000000000001E-4</v>
      </c>
      <c r="I139" s="47" t="s">
        <v>45</v>
      </c>
      <c r="J139" s="47" t="s">
        <v>121</v>
      </c>
      <c r="K139" s="47">
        <v>2.2000000000000001E-4</v>
      </c>
      <c r="L139" s="47" t="s">
        <v>45</v>
      </c>
      <c r="M139" s="50">
        <f t="shared" si="4"/>
        <v>0</v>
      </c>
      <c r="N139" s="47" t="s">
        <v>970</v>
      </c>
      <c r="O139" s="47"/>
      <c r="P139" s="47">
        <v>134</v>
      </c>
      <c r="Q139" s="52">
        <v>45672</v>
      </c>
      <c r="R139" s="14" t="str">
        <f t="shared" si="5"/>
        <v>No</v>
      </c>
    </row>
    <row r="140" spans="1:18" x14ac:dyDescent="0.2">
      <c r="A140" s="57">
        <v>188</v>
      </c>
      <c r="B140" s="48">
        <v>522</v>
      </c>
      <c r="C140" s="48" t="s">
        <v>351</v>
      </c>
      <c r="D140" s="48" t="s">
        <v>352</v>
      </c>
      <c r="E140" s="47" t="s">
        <v>353</v>
      </c>
      <c r="F140" s="49">
        <v>12</v>
      </c>
      <c r="G140" s="48" t="s">
        <v>121</v>
      </c>
      <c r="H140" s="47">
        <v>0.42</v>
      </c>
      <c r="I140" s="47" t="s">
        <v>49</v>
      </c>
      <c r="J140" s="47" t="s">
        <v>120</v>
      </c>
      <c r="K140" s="47">
        <v>0.42</v>
      </c>
      <c r="L140" s="47" t="s">
        <v>49</v>
      </c>
      <c r="M140" s="50">
        <f t="shared" si="4"/>
        <v>0</v>
      </c>
      <c r="N140" s="47" t="s">
        <v>970</v>
      </c>
      <c r="O140" s="47"/>
      <c r="P140" s="47">
        <v>135</v>
      </c>
      <c r="Q140" s="52">
        <v>45672</v>
      </c>
      <c r="R140" s="14" t="str">
        <f t="shared" si="5"/>
        <v>No</v>
      </c>
    </row>
    <row r="141" spans="1:18" x14ac:dyDescent="0.2">
      <c r="A141" s="57">
        <v>197</v>
      </c>
      <c r="B141" s="48">
        <v>207</v>
      </c>
      <c r="C141" s="48" t="s">
        <v>356</v>
      </c>
      <c r="D141" s="48" t="s">
        <v>357</v>
      </c>
      <c r="E141" s="47"/>
      <c r="F141" s="49"/>
      <c r="G141" s="48" t="s">
        <v>970</v>
      </c>
      <c r="H141" s="47">
        <v>7.6999999999999996E-4</v>
      </c>
      <c r="I141" s="47" t="s">
        <v>49</v>
      </c>
      <c r="J141" s="47" t="s">
        <v>120</v>
      </c>
      <c r="K141" s="47">
        <v>7.6999999999999996E-4</v>
      </c>
      <c r="L141" s="47" t="s">
        <v>49</v>
      </c>
      <c r="M141" s="50">
        <f t="shared" si="4"/>
        <v>0</v>
      </c>
      <c r="N141" s="47" t="s">
        <v>970</v>
      </c>
      <c r="O141" s="47"/>
      <c r="P141" s="47">
        <v>136</v>
      </c>
      <c r="Q141" s="52">
        <v>45672</v>
      </c>
      <c r="R141" s="14" t="str">
        <f t="shared" si="5"/>
        <v>No</v>
      </c>
    </row>
    <row r="142" spans="1:18" x14ac:dyDescent="0.2">
      <c r="A142" s="57">
        <v>211</v>
      </c>
      <c r="B142" s="48">
        <v>218</v>
      </c>
      <c r="C142" s="48" t="s">
        <v>368</v>
      </c>
      <c r="D142" s="48" t="s">
        <v>369</v>
      </c>
      <c r="E142" s="47"/>
      <c r="F142" s="49"/>
      <c r="G142" s="48" t="s">
        <v>970</v>
      </c>
      <c r="H142" s="47">
        <v>1.0999999999999999E-2</v>
      </c>
      <c r="I142" s="47" t="s">
        <v>49</v>
      </c>
      <c r="J142" s="47" t="s">
        <v>120</v>
      </c>
      <c r="K142" s="47">
        <v>1.0999999999999999E-2</v>
      </c>
      <c r="L142" s="47" t="s">
        <v>49</v>
      </c>
      <c r="M142" s="50">
        <f t="shared" si="4"/>
        <v>0</v>
      </c>
      <c r="N142" s="47" t="s">
        <v>970</v>
      </c>
      <c r="O142" s="47"/>
      <c r="P142" s="47">
        <v>137</v>
      </c>
      <c r="Q142" s="52">
        <v>45672</v>
      </c>
      <c r="R142" s="14" t="str">
        <f t="shared" si="5"/>
        <v>No</v>
      </c>
    </row>
    <row r="143" spans="1:18" x14ac:dyDescent="0.2">
      <c r="A143" s="57">
        <v>213</v>
      </c>
      <c r="B143" s="48">
        <v>220</v>
      </c>
      <c r="C143" s="48" t="s">
        <v>370</v>
      </c>
      <c r="D143" s="48" t="s">
        <v>371</v>
      </c>
      <c r="E143" s="47"/>
      <c r="F143" s="49"/>
      <c r="G143" s="48" t="s">
        <v>970</v>
      </c>
      <c r="H143" s="47">
        <v>0.2</v>
      </c>
      <c r="I143" s="47" t="s">
        <v>45</v>
      </c>
      <c r="J143" s="47" t="s">
        <v>121</v>
      </c>
      <c r="K143" s="47">
        <v>0.2</v>
      </c>
      <c r="L143" s="47" t="s">
        <v>45</v>
      </c>
      <c r="M143" s="50">
        <f t="shared" si="4"/>
        <v>0</v>
      </c>
      <c r="N143" s="47" t="s">
        <v>970</v>
      </c>
      <c r="O143" s="47"/>
      <c r="P143" s="47">
        <v>138</v>
      </c>
      <c r="Q143" s="52">
        <v>45672</v>
      </c>
      <c r="R143" s="14" t="str">
        <f t="shared" si="5"/>
        <v>No</v>
      </c>
    </row>
    <row r="144" spans="1:18" x14ac:dyDescent="0.2">
      <c r="A144" s="57">
        <v>215</v>
      </c>
      <c r="B144" s="48">
        <v>222</v>
      </c>
      <c r="C144" s="48" t="s">
        <v>372</v>
      </c>
      <c r="D144" s="48" t="s">
        <v>373</v>
      </c>
      <c r="E144" s="47"/>
      <c r="F144" s="49"/>
      <c r="G144" s="48" t="s">
        <v>970</v>
      </c>
      <c r="H144" s="47">
        <v>4.4999999999999997E-3</v>
      </c>
      <c r="I144" s="47" t="s">
        <v>45</v>
      </c>
      <c r="J144" s="47" t="s">
        <v>121</v>
      </c>
      <c r="K144" s="47">
        <v>4.4999999999999997E-3</v>
      </c>
      <c r="L144" s="47" t="s">
        <v>45</v>
      </c>
      <c r="M144" s="50">
        <f t="shared" si="4"/>
        <v>0</v>
      </c>
      <c r="N144" s="47" t="s">
        <v>970</v>
      </c>
      <c r="O144" s="47"/>
      <c r="P144" s="47">
        <v>139</v>
      </c>
      <c r="Q144" s="52">
        <v>45672</v>
      </c>
      <c r="R144" s="14" t="str">
        <f t="shared" si="5"/>
        <v>No</v>
      </c>
    </row>
    <row r="145" spans="1:18" x14ac:dyDescent="0.2">
      <c r="A145" s="57">
        <v>218</v>
      </c>
      <c r="B145" s="48">
        <v>225</v>
      </c>
      <c r="C145" s="48" t="s">
        <v>376</v>
      </c>
      <c r="D145" s="48" t="s">
        <v>377</v>
      </c>
      <c r="E145" s="47"/>
      <c r="F145" s="49"/>
      <c r="G145" s="48" t="s">
        <v>970</v>
      </c>
      <c r="H145" s="47">
        <v>4.2999999999999997E-2</v>
      </c>
      <c r="I145" s="47" t="s">
        <v>49</v>
      </c>
      <c r="J145" s="47" t="s">
        <v>121</v>
      </c>
      <c r="K145" s="47">
        <v>4.2999999999999997E-2</v>
      </c>
      <c r="L145" s="47" t="s">
        <v>49</v>
      </c>
      <c r="M145" s="50">
        <f t="shared" si="4"/>
        <v>0</v>
      </c>
      <c r="N145" s="47" t="s">
        <v>970</v>
      </c>
      <c r="O145" s="47"/>
      <c r="P145" s="47">
        <v>140</v>
      </c>
      <c r="Q145" s="52">
        <v>45672</v>
      </c>
      <c r="R145" s="14" t="str">
        <f t="shared" si="5"/>
        <v>No</v>
      </c>
    </row>
    <row r="146" spans="1:18" x14ac:dyDescent="0.2">
      <c r="A146" s="57">
        <v>224</v>
      </c>
      <c r="B146" s="48">
        <v>229</v>
      </c>
      <c r="C146" s="48" t="s">
        <v>385</v>
      </c>
      <c r="D146" s="48" t="s">
        <v>386</v>
      </c>
      <c r="E146" s="47"/>
      <c r="F146" s="49"/>
      <c r="G146" s="48" t="s">
        <v>970</v>
      </c>
      <c r="H146" s="47">
        <v>0.4</v>
      </c>
      <c r="I146" s="47" t="s">
        <v>49</v>
      </c>
      <c r="J146" s="47" t="s">
        <v>120</v>
      </c>
      <c r="K146" s="47">
        <v>0.4</v>
      </c>
      <c r="L146" s="47" t="s">
        <v>122</v>
      </c>
      <c r="M146" s="50">
        <f t="shared" si="4"/>
        <v>0</v>
      </c>
      <c r="N146" s="47" t="s">
        <v>970</v>
      </c>
      <c r="O146" s="47"/>
      <c r="P146" s="47">
        <v>141</v>
      </c>
      <c r="Q146" s="52">
        <v>45672</v>
      </c>
      <c r="R146" s="14" t="str">
        <f t="shared" si="5"/>
        <v>No</v>
      </c>
    </row>
    <row r="147" spans="1:18" x14ac:dyDescent="0.2">
      <c r="A147" s="57">
        <v>226</v>
      </c>
      <c r="B147" s="48">
        <v>232</v>
      </c>
      <c r="C147" s="48" t="s">
        <v>389</v>
      </c>
      <c r="D147" s="48" t="s">
        <v>390</v>
      </c>
      <c r="E147" s="47"/>
      <c r="F147" s="49"/>
      <c r="G147" s="48" t="s">
        <v>121</v>
      </c>
      <c r="H147" s="47">
        <v>1.6999999999999999E-3</v>
      </c>
      <c r="I147" s="47" t="s">
        <v>45</v>
      </c>
      <c r="J147" s="47" t="s">
        <v>121</v>
      </c>
      <c r="K147" s="47">
        <v>1.6999999999999999E-3</v>
      </c>
      <c r="L147" s="47" t="s">
        <v>122</v>
      </c>
      <c r="M147" s="50">
        <f t="shared" si="4"/>
        <v>0</v>
      </c>
      <c r="N147" s="47" t="s">
        <v>970</v>
      </c>
      <c r="O147" s="47"/>
      <c r="P147" s="47">
        <v>142</v>
      </c>
      <c r="Q147" s="52">
        <v>45672</v>
      </c>
      <c r="R147" s="14" t="str">
        <f t="shared" si="5"/>
        <v>No</v>
      </c>
    </row>
    <row r="148" spans="1:18" x14ac:dyDescent="0.2">
      <c r="A148" s="57">
        <v>227</v>
      </c>
      <c r="B148" s="48">
        <v>233</v>
      </c>
      <c r="C148" s="48" t="s">
        <v>391</v>
      </c>
      <c r="D148" s="48" t="s">
        <v>392</v>
      </c>
      <c r="E148" s="47"/>
      <c r="F148" s="49"/>
      <c r="G148" s="48" t="s">
        <v>121</v>
      </c>
      <c r="H148" s="47">
        <v>3.7999999999999999E-2</v>
      </c>
      <c r="I148" s="47" t="s">
        <v>45</v>
      </c>
      <c r="J148" s="47" t="s">
        <v>121</v>
      </c>
      <c r="K148" s="47">
        <v>3.7999999999999999E-2</v>
      </c>
      <c r="L148" s="47" t="s">
        <v>122</v>
      </c>
      <c r="M148" s="50">
        <f t="shared" si="4"/>
        <v>0</v>
      </c>
      <c r="N148" s="47" t="s">
        <v>970</v>
      </c>
      <c r="O148" s="47"/>
      <c r="P148" s="47">
        <v>143</v>
      </c>
      <c r="Q148" s="52">
        <v>45672</v>
      </c>
      <c r="R148" s="14" t="str">
        <f t="shared" si="5"/>
        <v>No</v>
      </c>
    </row>
    <row r="149" spans="1:18" x14ac:dyDescent="0.2">
      <c r="A149" s="57">
        <v>230</v>
      </c>
      <c r="B149" s="48">
        <v>236</v>
      </c>
      <c r="C149" s="48" t="s">
        <v>395</v>
      </c>
      <c r="D149" s="48" t="s">
        <v>396</v>
      </c>
      <c r="E149" s="47"/>
      <c r="F149" s="49">
        <v>13</v>
      </c>
      <c r="G149" s="48" t="s">
        <v>121</v>
      </c>
      <c r="H149" s="47">
        <v>3.3E-4</v>
      </c>
      <c r="I149" s="47" t="s">
        <v>45</v>
      </c>
      <c r="J149" s="47" t="s">
        <v>121</v>
      </c>
      <c r="K149" s="47">
        <v>3.3E-4</v>
      </c>
      <c r="L149" s="47" t="s">
        <v>122</v>
      </c>
      <c r="M149" s="50">
        <f t="shared" si="4"/>
        <v>0</v>
      </c>
      <c r="N149" s="47" t="s">
        <v>970</v>
      </c>
      <c r="O149" s="47"/>
      <c r="P149" s="47">
        <v>144</v>
      </c>
      <c r="Q149" s="52">
        <v>45672</v>
      </c>
      <c r="R149" s="14" t="str">
        <f t="shared" si="5"/>
        <v>No</v>
      </c>
    </row>
    <row r="150" spans="1:18" x14ac:dyDescent="0.2">
      <c r="A150" s="57">
        <v>231</v>
      </c>
      <c r="B150" s="48">
        <v>237</v>
      </c>
      <c r="C150" s="48" t="s">
        <v>397</v>
      </c>
      <c r="D150" s="48" t="s">
        <v>398</v>
      </c>
      <c r="E150" s="47"/>
      <c r="F150" s="49"/>
      <c r="G150" s="48" t="s">
        <v>970</v>
      </c>
      <c r="H150" s="47">
        <v>7.6999999999999999E-2</v>
      </c>
      <c r="I150" s="47" t="s">
        <v>49</v>
      </c>
      <c r="J150" s="47" t="s">
        <v>120</v>
      </c>
      <c r="K150" s="47">
        <v>7.6999999999999999E-2</v>
      </c>
      <c r="L150" s="47" t="s">
        <v>49</v>
      </c>
      <c r="M150" s="50">
        <f t="shared" si="4"/>
        <v>0</v>
      </c>
      <c r="N150" s="47" t="s">
        <v>970</v>
      </c>
      <c r="O150" s="47"/>
      <c r="P150" s="47">
        <v>145</v>
      </c>
      <c r="Q150" s="52">
        <v>45672</v>
      </c>
      <c r="R150" s="14" t="str">
        <f t="shared" si="5"/>
        <v>No</v>
      </c>
    </row>
    <row r="151" spans="1:18" x14ac:dyDescent="0.2">
      <c r="A151" s="57">
        <v>264</v>
      </c>
      <c r="B151" s="48">
        <v>278</v>
      </c>
      <c r="C151" s="48" t="s">
        <v>438</v>
      </c>
      <c r="D151" s="48" t="s">
        <v>439</v>
      </c>
      <c r="E151" s="47"/>
      <c r="F151" s="49"/>
      <c r="G151" s="48" t="s">
        <v>970</v>
      </c>
      <c r="H151" s="47">
        <v>7.6999999999999996E-4</v>
      </c>
      <c r="I151" s="47" t="s">
        <v>45</v>
      </c>
      <c r="J151" s="47" t="s">
        <v>120</v>
      </c>
      <c r="K151" s="47">
        <v>7.6999999999999996E-4</v>
      </c>
      <c r="L151" s="47" t="s">
        <v>45</v>
      </c>
      <c r="M151" s="50">
        <f t="shared" si="4"/>
        <v>0</v>
      </c>
      <c r="N151" s="47" t="s">
        <v>970</v>
      </c>
      <c r="O151" s="47"/>
      <c r="P151" s="47">
        <v>146</v>
      </c>
      <c r="Q151" s="52">
        <v>45672</v>
      </c>
      <c r="R151" s="14" t="str">
        <f t="shared" si="5"/>
        <v>No</v>
      </c>
    </row>
    <row r="152" spans="1:18" x14ac:dyDescent="0.2">
      <c r="A152" s="57">
        <v>265</v>
      </c>
      <c r="B152" s="48">
        <v>279</v>
      </c>
      <c r="C152" s="48" t="s">
        <v>440</v>
      </c>
      <c r="D152" s="48" t="s">
        <v>441</v>
      </c>
      <c r="E152" s="47"/>
      <c r="F152" s="49"/>
      <c r="G152" s="48" t="s">
        <v>970</v>
      </c>
      <c r="H152" s="47">
        <v>3.8000000000000002E-4</v>
      </c>
      <c r="I152" s="47" t="s">
        <v>45</v>
      </c>
      <c r="J152" s="47" t="s">
        <v>120</v>
      </c>
      <c r="K152" s="47">
        <v>3.8000000000000002E-4</v>
      </c>
      <c r="L152" s="47" t="s">
        <v>45</v>
      </c>
      <c r="M152" s="50">
        <f t="shared" si="4"/>
        <v>0</v>
      </c>
      <c r="N152" s="47" t="s">
        <v>970</v>
      </c>
      <c r="O152" s="47"/>
      <c r="P152" s="47">
        <v>147</v>
      </c>
      <c r="Q152" s="52">
        <v>45672</v>
      </c>
      <c r="R152" s="14" t="str">
        <f t="shared" si="5"/>
        <v>No</v>
      </c>
    </row>
    <row r="153" spans="1:18" x14ac:dyDescent="0.2">
      <c r="A153" s="57">
        <v>267</v>
      </c>
      <c r="B153" s="48">
        <v>280</v>
      </c>
      <c r="C153" s="48" t="s">
        <v>445</v>
      </c>
      <c r="D153" s="48" t="s">
        <v>446</v>
      </c>
      <c r="E153" s="47" t="s">
        <v>248</v>
      </c>
      <c r="F153" s="49"/>
      <c r="G153" s="48" t="s">
        <v>970</v>
      </c>
      <c r="H153" s="47">
        <v>2E-3</v>
      </c>
      <c r="I153" s="47" t="s">
        <v>49</v>
      </c>
      <c r="J153" s="47" t="s">
        <v>121</v>
      </c>
      <c r="K153" s="47">
        <v>2E-3</v>
      </c>
      <c r="L153" s="47" t="s">
        <v>49</v>
      </c>
      <c r="M153" s="50">
        <f t="shared" si="4"/>
        <v>0</v>
      </c>
      <c r="N153" s="47" t="s">
        <v>970</v>
      </c>
      <c r="O153" s="47"/>
      <c r="P153" s="47">
        <v>148</v>
      </c>
      <c r="Q153" s="52">
        <v>45672</v>
      </c>
      <c r="R153" s="14" t="str">
        <f t="shared" si="5"/>
        <v>No</v>
      </c>
    </row>
    <row r="154" spans="1:18" x14ac:dyDescent="0.2">
      <c r="A154" s="57">
        <v>268</v>
      </c>
      <c r="B154" s="48">
        <v>281</v>
      </c>
      <c r="C154" s="48" t="s">
        <v>447</v>
      </c>
      <c r="D154" s="48" t="s">
        <v>448</v>
      </c>
      <c r="E154" s="47"/>
      <c r="F154" s="49"/>
      <c r="G154" s="48" t="s">
        <v>970</v>
      </c>
      <c r="H154" s="47">
        <v>4.4999999999999998E-2</v>
      </c>
      <c r="I154" s="47" t="s">
        <v>45</v>
      </c>
      <c r="J154" s="47" t="s">
        <v>120</v>
      </c>
      <c r="K154" s="47">
        <v>4.4999999999999998E-2</v>
      </c>
      <c r="L154" s="47" t="s">
        <v>45</v>
      </c>
      <c r="M154" s="50">
        <f t="shared" si="4"/>
        <v>0</v>
      </c>
      <c r="N154" s="47" t="s">
        <v>970</v>
      </c>
      <c r="O154" s="47"/>
      <c r="P154" s="47">
        <v>149</v>
      </c>
      <c r="Q154" s="52">
        <v>45672</v>
      </c>
      <c r="R154" s="14" t="str">
        <f t="shared" si="5"/>
        <v>No</v>
      </c>
    </row>
    <row r="155" spans="1:18" x14ac:dyDescent="0.2">
      <c r="A155" s="57">
        <v>269</v>
      </c>
      <c r="B155" s="48">
        <v>282</v>
      </c>
      <c r="C155" s="48" t="s">
        <v>449</v>
      </c>
      <c r="D155" s="48" t="s">
        <v>450</v>
      </c>
      <c r="E155" s="47" t="s">
        <v>451</v>
      </c>
      <c r="F155" s="49">
        <v>12</v>
      </c>
      <c r="G155" s="48" t="s">
        <v>970</v>
      </c>
      <c r="H155" s="47">
        <v>9.1E-4</v>
      </c>
      <c r="I155" s="47" t="s">
        <v>49</v>
      </c>
      <c r="J155" s="47" t="s">
        <v>121</v>
      </c>
      <c r="K155" s="47">
        <v>9.1E-4</v>
      </c>
      <c r="L155" s="47" t="s">
        <v>49</v>
      </c>
      <c r="M155" s="50">
        <f t="shared" si="4"/>
        <v>0</v>
      </c>
      <c r="N155" s="47" t="s">
        <v>970</v>
      </c>
      <c r="O155" s="47"/>
      <c r="P155" s="47">
        <v>150</v>
      </c>
      <c r="Q155" s="52">
        <v>45672</v>
      </c>
      <c r="R155" s="14" t="str">
        <f t="shared" si="5"/>
        <v>No</v>
      </c>
    </row>
    <row r="156" spans="1:18" x14ac:dyDescent="0.2">
      <c r="A156" s="57">
        <v>270</v>
      </c>
      <c r="B156" s="48">
        <v>283</v>
      </c>
      <c r="C156" s="48" t="s">
        <v>452</v>
      </c>
      <c r="D156" s="48" t="s">
        <v>453</v>
      </c>
      <c r="E156" s="47" t="s">
        <v>451</v>
      </c>
      <c r="F156" s="49">
        <v>12</v>
      </c>
      <c r="G156" s="48" t="s">
        <v>970</v>
      </c>
      <c r="H156" s="47">
        <v>9.1E-4</v>
      </c>
      <c r="I156" s="47" t="s">
        <v>49</v>
      </c>
      <c r="J156" s="47" t="s">
        <v>121</v>
      </c>
      <c r="K156" s="47">
        <v>9.1E-4</v>
      </c>
      <c r="L156" s="47" t="s">
        <v>49</v>
      </c>
      <c r="M156" s="50">
        <f t="shared" si="4"/>
        <v>0</v>
      </c>
      <c r="N156" s="47" t="s">
        <v>970</v>
      </c>
      <c r="O156" s="47"/>
      <c r="P156" s="47">
        <v>151</v>
      </c>
      <c r="Q156" s="52">
        <v>45672</v>
      </c>
      <c r="R156" s="14" t="str">
        <f t="shared" si="5"/>
        <v>No</v>
      </c>
    </row>
    <row r="157" spans="1:18" x14ac:dyDescent="0.2">
      <c r="A157" s="57">
        <v>271</v>
      </c>
      <c r="B157" s="48">
        <v>284</v>
      </c>
      <c r="C157" s="48" t="s">
        <v>454</v>
      </c>
      <c r="D157" s="48" t="s">
        <v>455</v>
      </c>
      <c r="E157" s="47" t="s">
        <v>451</v>
      </c>
      <c r="F157" s="49">
        <v>12</v>
      </c>
      <c r="G157" s="48" t="s">
        <v>970</v>
      </c>
      <c r="H157" s="47">
        <v>9.1E-4</v>
      </c>
      <c r="I157" s="47" t="s">
        <v>49</v>
      </c>
      <c r="J157" s="47" t="s">
        <v>121</v>
      </c>
      <c r="K157" s="47">
        <v>9.1E-4</v>
      </c>
      <c r="L157" s="47" t="s">
        <v>49</v>
      </c>
      <c r="M157" s="50">
        <f t="shared" si="4"/>
        <v>0</v>
      </c>
      <c r="N157" s="47" t="s">
        <v>970</v>
      </c>
      <c r="O157" s="47"/>
      <c r="P157" s="47">
        <v>152</v>
      </c>
      <c r="Q157" s="52">
        <v>45672</v>
      </c>
      <c r="R157" s="14" t="str">
        <f t="shared" si="5"/>
        <v>No</v>
      </c>
    </row>
    <row r="158" spans="1:18" x14ac:dyDescent="0.2">
      <c r="A158" s="57">
        <v>272</v>
      </c>
      <c r="B158" s="48">
        <v>285</v>
      </c>
      <c r="C158" s="48" t="s">
        <v>456</v>
      </c>
      <c r="D158" s="48" t="s">
        <v>457</v>
      </c>
      <c r="E158" s="47" t="s">
        <v>451</v>
      </c>
      <c r="F158" s="49">
        <v>12</v>
      </c>
      <c r="G158" s="48" t="s">
        <v>970</v>
      </c>
      <c r="H158" s="47">
        <v>3.2000000000000002E-3</v>
      </c>
      <c r="I158" s="47" t="s">
        <v>49</v>
      </c>
      <c r="J158" s="47" t="s">
        <v>120</v>
      </c>
      <c r="K158" s="47">
        <v>3.2000000000000002E-3</v>
      </c>
      <c r="L158" s="47" t="s">
        <v>49</v>
      </c>
      <c r="M158" s="50">
        <f t="shared" si="4"/>
        <v>0</v>
      </c>
      <c r="N158" s="47" t="s">
        <v>970</v>
      </c>
      <c r="O158" s="47"/>
      <c r="P158" s="47">
        <v>153</v>
      </c>
      <c r="Q158" s="52">
        <v>45672</v>
      </c>
      <c r="R158" s="14" t="str">
        <f t="shared" si="5"/>
        <v>No</v>
      </c>
    </row>
    <row r="159" spans="1:18" x14ac:dyDescent="0.2">
      <c r="A159" s="57">
        <v>277</v>
      </c>
      <c r="B159" s="48">
        <v>290</v>
      </c>
      <c r="C159" s="48" t="s">
        <v>466</v>
      </c>
      <c r="D159" s="48" t="s">
        <v>467</v>
      </c>
      <c r="E159" s="47"/>
      <c r="F159" s="49"/>
      <c r="G159" s="48" t="s">
        <v>121</v>
      </c>
      <c r="H159" s="47">
        <v>2.0000000000000001E-4</v>
      </c>
      <c r="I159" s="47" t="s">
        <v>49</v>
      </c>
      <c r="J159" s="47" t="s">
        <v>121</v>
      </c>
      <c r="K159" s="47">
        <v>2.0000000000000001E-4</v>
      </c>
      <c r="L159" s="47" t="s">
        <v>49</v>
      </c>
      <c r="M159" s="50">
        <f t="shared" si="4"/>
        <v>0</v>
      </c>
      <c r="N159" s="47" t="s">
        <v>970</v>
      </c>
      <c r="O159" s="47"/>
      <c r="P159" s="47">
        <v>154</v>
      </c>
      <c r="Q159" s="52">
        <v>45859</v>
      </c>
      <c r="R159" s="14" t="str">
        <f t="shared" si="5"/>
        <v>No</v>
      </c>
    </row>
    <row r="160" spans="1:18" x14ac:dyDescent="0.2">
      <c r="A160" s="57">
        <v>292</v>
      </c>
      <c r="B160" s="48">
        <v>601</v>
      </c>
      <c r="C160" s="48" t="s">
        <v>917</v>
      </c>
      <c r="D160" s="48" t="s">
        <v>918</v>
      </c>
      <c r="E160" s="47"/>
      <c r="F160" s="49"/>
      <c r="G160" s="48" t="s">
        <v>970</v>
      </c>
      <c r="H160" s="47">
        <v>9.0999999999999998E-2</v>
      </c>
      <c r="I160" s="47" t="s">
        <v>49</v>
      </c>
      <c r="J160" s="47" t="s">
        <v>120</v>
      </c>
      <c r="K160" s="47">
        <v>9.0999999999999998E-2</v>
      </c>
      <c r="L160" s="47" t="s">
        <v>49</v>
      </c>
      <c r="M160" s="50">
        <f t="shared" si="4"/>
        <v>0</v>
      </c>
      <c r="N160" s="47" t="s">
        <v>970</v>
      </c>
      <c r="O160" s="47"/>
      <c r="P160" s="47">
        <v>155</v>
      </c>
      <c r="Q160" s="52">
        <v>45672</v>
      </c>
      <c r="R160" s="14" t="str">
        <f t="shared" si="5"/>
        <v>No</v>
      </c>
    </row>
    <row r="161" spans="1:18" x14ac:dyDescent="0.2">
      <c r="A161" s="57">
        <v>319</v>
      </c>
      <c r="B161" s="48">
        <v>346</v>
      </c>
      <c r="C161" s="48" t="s">
        <v>548</v>
      </c>
      <c r="D161" s="48" t="s">
        <v>549</v>
      </c>
      <c r="E161" s="47"/>
      <c r="F161" s="49"/>
      <c r="G161" s="48" t="s">
        <v>121</v>
      </c>
      <c r="H161" s="47">
        <v>3.8</v>
      </c>
      <c r="I161" s="47" t="s">
        <v>49</v>
      </c>
      <c r="J161" s="47" t="s">
        <v>120</v>
      </c>
      <c r="K161" s="47">
        <v>3.8</v>
      </c>
      <c r="L161" s="47" t="s">
        <v>49</v>
      </c>
      <c r="M161" s="50">
        <f t="shared" si="4"/>
        <v>0</v>
      </c>
      <c r="N161" s="47" t="s">
        <v>970</v>
      </c>
      <c r="O161" s="47"/>
      <c r="P161" s="47">
        <v>156</v>
      </c>
      <c r="Q161" s="52">
        <v>45672</v>
      </c>
      <c r="R161" s="14" t="str">
        <f t="shared" si="5"/>
        <v>No</v>
      </c>
    </row>
    <row r="162" spans="1:18" x14ac:dyDescent="0.2">
      <c r="A162" s="57">
        <v>322</v>
      </c>
      <c r="B162" s="48">
        <v>327</v>
      </c>
      <c r="C162" s="48" t="s">
        <v>527</v>
      </c>
      <c r="D162" s="48" t="s">
        <v>528</v>
      </c>
      <c r="E162" s="47"/>
      <c r="F162" s="49"/>
      <c r="G162" s="48" t="s">
        <v>970</v>
      </c>
      <c r="H162" s="47">
        <v>2.3E-3</v>
      </c>
      <c r="I162" s="47" t="s">
        <v>49</v>
      </c>
      <c r="J162" s="47" t="s">
        <v>120</v>
      </c>
      <c r="K162" s="47">
        <v>2.3E-3</v>
      </c>
      <c r="L162" s="47" t="s">
        <v>49</v>
      </c>
      <c r="M162" s="50">
        <f t="shared" si="4"/>
        <v>0</v>
      </c>
      <c r="N162" s="47" t="s">
        <v>970</v>
      </c>
      <c r="O162" s="47"/>
      <c r="P162" s="47">
        <v>157</v>
      </c>
      <c r="Q162" s="52">
        <v>45672</v>
      </c>
      <c r="R162" s="14" t="str">
        <f t="shared" si="5"/>
        <v>No</v>
      </c>
    </row>
    <row r="163" spans="1:18" x14ac:dyDescent="0.2">
      <c r="A163" s="57">
        <v>325</v>
      </c>
      <c r="B163" s="48">
        <v>329</v>
      </c>
      <c r="C163" s="48" t="s">
        <v>529</v>
      </c>
      <c r="D163" s="48" t="s">
        <v>530</v>
      </c>
      <c r="E163" s="47"/>
      <c r="F163" s="49">
        <v>12</v>
      </c>
      <c r="G163" s="48" t="s">
        <v>970</v>
      </c>
      <c r="H163" s="47">
        <v>2.2000000000000001E-3</v>
      </c>
      <c r="I163" s="47" t="s">
        <v>49</v>
      </c>
      <c r="J163" s="47" t="s">
        <v>120</v>
      </c>
      <c r="K163" s="47">
        <v>2.2000000000000001E-3</v>
      </c>
      <c r="L163" s="47" t="s">
        <v>49</v>
      </c>
      <c r="M163" s="50">
        <f t="shared" si="4"/>
        <v>0</v>
      </c>
      <c r="N163" s="47" t="s">
        <v>970</v>
      </c>
      <c r="O163" s="47"/>
      <c r="P163" s="47">
        <v>158</v>
      </c>
      <c r="Q163" s="52">
        <v>45672</v>
      </c>
      <c r="R163" s="14" t="str">
        <f t="shared" si="5"/>
        <v>No</v>
      </c>
    </row>
    <row r="164" spans="1:18" x14ac:dyDescent="0.2">
      <c r="A164" s="57">
        <v>339</v>
      </c>
      <c r="B164" s="48">
        <v>348</v>
      </c>
      <c r="C164" s="48" t="s">
        <v>550</v>
      </c>
      <c r="D164" s="48" t="s">
        <v>551</v>
      </c>
      <c r="E164" s="47"/>
      <c r="F164" s="49"/>
      <c r="G164" s="48" t="s">
        <v>970</v>
      </c>
      <c r="H164" s="47">
        <v>4.0000000000000001E-3</v>
      </c>
      <c r="I164" s="47" t="s">
        <v>49</v>
      </c>
      <c r="J164" s="47" t="s">
        <v>120</v>
      </c>
      <c r="K164" s="47">
        <v>4.0000000000000001E-3</v>
      </c>
      <c r="L164" s="47" t="s">
        <v>49</v>
      </c>
      <c r="M164" s="50">
        <f t="shared" si="4"/>
        <v>0</v>
      </c>
      <c r="N164" s="47" t="s">
        <v>970</v>
      </c>
      <c r="O164" s="47"/>
      <c r="P164" s="47">
        <v>159</v>
      </c>
      <c r="Q164" s="52">
        <v>45672</v>
      </c>
      <c r="R164" s="14" t="str">
        <f t="shared" si="5"/>
        <v>No</v>
      </c>
    </row>
    <row r="165" spans="1:18" x14ac:dyDescent="0.2">
      <c r="A165" s="57">
        <v>352</v>
      </c>
      <c r="B165" s="48">
        <v>365</v>
      </c>
      <c r="C165" s="48" t="s">
        <v>555</v>
      </c>
      <c r="D165" s="48" t="s">
        <v>556</v>
      </c>
      <c r="E165" s="47" t="s">
        <v>149</v>
      </c>
      <c r="F165" s="49"/>
      <c r="G165" s="48" t="s">
        <v>121</v>
      </c>
      <c r="H165" s="47">
        <v>3.8E-3</v>
      </c>
      <c r="I165" s="47" t="s">
        <v>49</v>
      </c>
      <c r="J165" s="47" t="s">
        <v>121</v>
      </c>
      <c r="K165" s="47">
        <v>3.8E-3</v>
      </c>
      <c r="L165" s="47" t="s">
        <v>122</v>
      </c>
      <c r="M165" s="50">
        <f t="shared" si="4"/>
        <v>0</v>
      </c>
      <c r="N165" s="47" t="s">
        <v>970</v>
      </c>
      <c r="O165" s="47"/>
      <c r="P165" s="47">
        <v>160</v>
      </c>
      <c r="Q165" s="52">
        <v>45672</v>
      </c>
      <c r="R165" s="14" t="str">
        <f t="shared" si="5"/>
        <v>No</v>
      </c>
    </row>
    <row r="166" spans="1:18" x14ac:dyDescent="0.2">
      <c r="A166" s="57">
        <v>360</v>
      </c>
      <c r="B166" s="48">
        <v>381</v>
      </c>
      <c r="C166" s="48" t="s">
        <v>566</v>
      </c>
      <c r="D166" s="48" t="s">
        <v>567</v>
      </c>
      <c r="E166" s="47"/>
      <c r="F166" s="49"/>
      <c r="G166" s="48" t="s">
        <v>121</v>
      </c>
      <c r="H166" s="47">
        <v>2.5000000000000001E-2</v>
      </c>
      <c r="I166" s="47" t="s">
        <v>45</v>
      </c>
      <c r="J166" s="47" t="s">
        <v>120</v>
      </c>
      <c r="K166" s="47">
        <v>2.5000000000000001E-2</v>
      </c>
      <c r="L166" s="47" t="s">
        <v>45</v>
      </c>
      <c r="M166" s="50">
        <f t="shared" si="4"/>
        <v>0</v>
      </c>
      <c r="N166" s="47" t="s">
        <v>970</v>
      </c>
      <c r="O166" s="47"/>
      <c r="P166" s="47">
        <v>161</v>
      </c>
      <c r="Q166" s="52">
        <v>45672</v>
      </c>
      <c r="R166" s="14" t="str">
        <f t="shared" si="5"/>
        <v>No</v>
      </c>
    </row>
    <row r="167" spans="1:18" x14ac:dyDescent="0.2">
      <c r="A167" s="57">
        <v>370</v>
      </c>
      <c r="B167" s="48">
        <v>177</v>
      </c>
      <c r="C167" s="48" t="s">
        <v>581</v>
      </c>
      <c r="D167" s="48" t="s">
        <v>582</v>
      </c>
      <c r="E167" s="47"/>
      <c r="F167" s="49"/>
      <c r="G167" s="48" t="s">
        <v>970</v>
      </c>
      <c r="H167" s="47">
        <v>3.2000000000000003E-4</v>
      </c>
      <c r="I167" s="47" t="s">
        <v>49</v>
      </c>
      <c r="J167" s="47" t="s">
        <v>121</v>
      </c>
      <c r="K167" s="47">
        <v>3.2000000000000003E-4</v>
      </c>
      <c r="L167" s="47" t="s">
        <v>49</v>
      </c>
      <c r="M167" s="50">
        <f t="shared" si="4"/>
        <v>0</v>
      </c>
      <c r="N167" s="47" t="s">
        <v>970</v>
      </c>
      <c r="O167" s="47"/>
      <c r="P167" s="47">
        <v>162</v>
      </c>
      <c r="Q167" s="52">
        <v>45672</v>
      </c>
      <c r="R167" s="14" t="str">
        <f t="shared" si="5"/>
        <v>No</v>
      </c>
    </row>
    <row r="168" spans="1:18" x14ac:dyDescent="0.2">
      <c r="A168" s="57">
        <v>372</v>
      </c>
      <c r="B168" s="48">
        <v>179</v>
      </c>
      <c r="C168" s="48" t="s">
        <v>583</v>
      </c>
      <c r="D168" s="48" t="s">
        <v>584</v>
      </c>
      <c r="E168" s="47"/>
      <c r="F168" s="49">
        <v>13</v>
      </c>
      <c r="G168" s="48" t="s">
        <v>970</v>
      </c>
      <c r="H168" s="47">
        <v>1E-4</v>
      </c>
      <c r="I168" s="47" t="s">
        <v>49</v>
      </c>
      <c r="J168" s="47" t="s">
        <v>121</v>
      </c>
      <c r="K168" s="47">
        <v>1E-4</v>
      </c>
      <c r="L168" s="47" t="s">
        <v>49</v>
      </c>
      <c r="M168" s="50">
        <f t="shared" si="4"/>
        <v>0</v>
      </c>
      <c r="N168" s="47" t="s">
        <v>970</v>
      </c>
      <c r="O168" s="47"/>
      <c r="P168" s="47">
        <v>163</v>
      </c>
      <c r="Q168" s="52">
        <v>45672</v>
      </c>
      <c r="R168" s="14" t="str">
        <f t="shared" si="5"/>
        <v>No</v>
      </c>
    </row>
    <row r="169" spans="1:18" x14ac:dyDescent="0.2">
      <c r="A169" s="57">
        <v>373</v>
      </c>
      <c r="B169" s="48">
        <v>180</v>
      </c>
      <c r="C169" s="48" t="s">
        <v>585</v>
      </c>
      <c r="D169" s="48" t="s">
        <v>586</v>
      </c>
      <c r="E169" s="47"/>
      <c r="F169" s="49">
        <v>13</v>
      </c>
      <c r="G169" s="48" t="s">
        <v>121</v>
      </c>
      <c r="H169" s="47">
        <v>2.2000000000000001E-4</v>
      </c>
      <c r="I169" s="47" t="s">
        <v>49</v>
      </c>
      <c r="J169" s="47" t="s">
        <v>121</v>
      </c>
      <c r="K169" s="47">
        <v>2.2000000000000001E-4</v>
      </c>
      <c r="L169" s="47" t="s">
        <v>49</v>
      </c>
      <c r="M169" s="50">
        <f t="shared" si="4"/>
        <v>0</v>
      </c>
      <c r="N169" s="47" t="s">
        <v>970</v>
      </c>
      <c r="O169" s="47"/>
      <c r="P169" s="47">
        <v>164</v>
      </c>
      <c r="Q169" s="52">
        <v>45672</v>
      </c>
      <c r="R169" s="14" t="str">
        <f t="shared" si="5"/>
        <v>No</v>
      </c>
    </row>
    <row r="170" spans="1:18" x14ac:dyDescent="0.2">
      <c r="A170" s="57">
        <v>374</v>
      </c>
      <c r="B170" s="48">
        <v>390</v>
      </c>
      <c r="C170" s="48" t="s">
        <v>591</v>
      </c>
      <c r="D170" s="48" t="s">
        <v>592</v>
      </c>
      <c r="E170" s="47"/>
      <c r="F170" s="49"/>
      <c r="G170" s="48" t="s">
        <v>970</v>
      </c>
      <c r="H170" s="47">
        <v>0.38</v>
      </c>
      <c r="I170" s="47" t="s">
        <v>49</v>
      </c>
      <c r="J170" s="47" t="s">
        <v>120</v>
      </c>
      <c r="K170" s="47">
        <v>0.38</v>
      </c>
      <c r="L170" s="47" t="s">
        <v>49</v>
      </c>
      <c r="M170" s="50">
        <f t="shared" si="4"/>
        <v>0</v>
      </c>
      <c r="N170" s="47" t="s">
        <v>970</v>
      </c>
      <c r="O170" s="47"/>
      <c r="P170" s="47">
        <v>165</v>
      </c>
      <c r="Q170" s="52">
        <v>45672</v>
      </c>
      <c r="R170" s="14" t="str">
        <f t="shared" si="5"/>
        <v>No</v>
      </c>
    </row>
    <row r="171" spans="1:18" x14ac:dyDescent="0.2">
      <c r="A171" s="57">
        <v>375</v>
      </c>
      <c r="B171" s="48">
        <v>391</v>
      </c>
      <c r="C171" s="48" t="s">
        <v>593</v>
      </c>
      <c r="D171" s="48" t="s">
        <v>594</v>
      </c>
      <c r="E171" s="47"/>
      <c r="F171" s="49"/>
      <c r="G171" s="48" t="s">
        <v>970</v>
      </c>
      <c r="H171" s="47">
        <v>0.16</v>
      </c>
      <c r="I171" s="47" t="s">
        <v>49</v>
      </c>
      <c r="J171" s="47" t="s">
        <v>120</v>
      </c>
      <c r="K171" s="47">
        <v>0.16</v>
      </c>
      <c r="L171" s="47" t="s">
        <v>49</v>
      </c>
      <c r="M171" s="50">
        <f t="shared" si="4"/>
        <v>0</v>
      </c>
      <c r="N171" s="47" t="s">
        <v>970</v>
      </c>
      <c r="O171" s="47"/>
      <c r="P171" s="47">
        <v>166</v>
      </c>
      <c r="Q171" s="52">
        <v>45672</v>
      </c>
      <c r="R171" s="14" t="str">
        <f t="shared" si="5"/>
        <v>No</v>
      </c>
    </row>
    <row r="172" spans="1:18" x14ac:dyDescent="0.2">
      <c r="A172" s="57">
        <v>376</v>
      </c>
      <c r="B172" s="48">
        <v>181</v>
      </c>
      <c r="C172" s="48" t="s">
        <v>587</v>
      </c>
      <c r="D172" s="48" t="s">
        <v>588</v>
      </c>
      <c r="E172" s="47"/>
      <c r="F172" s="49"/>
      <c r="G172" s="48" t="s">
        <v>970</v>
      </c>
      <c r="H172" s="47">
        <v>5.0000000000000001E-4</v>
      </c>
      <c r="I172" s="47" t="s">
        <v>49</v>
      </c>
      <c r="J172" s="47" t="s">
        <v>120</v>
      </c>
      <c r="K172" s="47">
        <v>5.0000000000000001E-4</v>
      </c>
      <c r="L172" s="47" t="s">
        <v>49</v>
      </c>
      <c r="M172" s="50">
        <f t="shared" si="4"/>
        <v>0</v>
      </c>
      <c r="N172" s="47" t="s">
        <v>970</v>
      </c>
      <c r="O172" s="47"/>
      <c r="P172" s="47">
        <v>167</v>
      </c>
      <c r="Q172" s="52">
        <v>45672</v>
      </c>
      <c r="R172" s="14" t="str">
        <f t="shared" si="5"/>
        <v>No</v>
      </c>
    </row>
    <row r="173" spans="1:18" x14ac:dyDescent="0.2">
      <c r="A173" s="57">
        <v>378</v>
      </c>
      <c r="B173" s="48">
        <v>182</v>
      </c>
      <c r="C173" s="48" t="s">
        <v>589</v>
      </c>
      <c r="D173" s="48" t="s">
        <v>590</v>
      </c>
      <c r="E173" s="47"/>
      <c r="F173" s="49"/>
      <c r="G173" s="48" t="s">
        <v>970</v>
      </c>
      <c r="H173" s="47">
        <v>1.6000000000000001E-4</v>
      </c>
      <c r="I173" s="47" t="s">
        <v>49</v>
      </c>
      <c r="J173" s="47" t="s">
        <v>120</v>
      </c>
      <c r="K173" s="47">
        <v>1.6000000000000001E-4</v>
      </c>
      <c r="L173" s="47" t="s">
        <v>49</v>
      </c>
      <c r="M173" s="50">
        <f t="shared" si="4"/>
        <v>0</v>
      </c>
      <c r="N173" s="47" t="s">
        <v>970</v>
      </c>
      <c r="O173" s="47"/>
      <c r="P173" s="47">
        <v>168</v>
      </c>
      <c r="Q173" s="52">
        <v>45672</v>
      </c>
      <c r="R173" s="14" t="str">
        <f t="shared" si="5"/>
        <v>No</v>
      </c>
    </row>
    <row r="174" spans="1:18" x14ac:dyDescent="0.2">
      <c r="A174" s="57">
        <v>381</v>
      </c>
      <c r="B174" s="48">
        <v>395</v>
      </c>
      <c r="C174" s="48" t="s">
        <v>595</v>
      </c>
      <c r="D174" s="48" t="s">
        <v>596</v>
      </c>
      <c r="E174" s="47"/>
      <c r="F174" s="49"/>
      <c r="G174" s="48" t="s">
        <v>970</v>
      </c>
      <c r="H174" s="47">
        <v>5.2999999999999998E-4</v>
      </c>
      <c r="I174" s="47" t="s">
        <v>49</v>
      </c>
      <c r="J174" s="47" t="s">
        <v>120</v>
      </c>
      <c r="K174" s="47">
        <v>5.2999999999999998E-4</v>
      </c>
      <c r="L174" s="47" t="s">
        <v>49</v>
      </c>
      <c r="M174" s="50">
        <f t="shared" si="4"/>
        <v>0</v>
      </c>
      <c r="N174" s="47" t="s">
        <v>970</v>
      </c>
      <c r="O174" s="47"/>
      <c r="P174" s="47">
        <v>169</v>
      </c>
      <c r="Q174" s="52">
        <v>45672</v>
      </c>
      <c r="R174" s="14" t="str">
        <f t="shared" si="5"/>
        <v>No</v>
      </c>
    </row>
    <row r="175" spans="1:18" x14ac:dyDescent="0.2">
      <c r="A175" s="57">
        <v>383</v>
      </c>
      <c r="B175" s="48">
        <v>397</v>
      </c>
      <c r="C175" s="48" t="s">
        <v>597</v>
      </c>
      <c r="D175" s="48" t="s">
        <v>598</v>
      </c>
      <c r="E175" s="47"/>
      <c r="F175" s="49"/>
      <c r="G175" s="48" t="s">
        <v>970</v>
      </c>
      <c r="H175" s="47">
        <v>3.6999999999999999E-4</v>
      </c>
      <c r="I175" s="47" t="s">
        <v>49</v>
      </c>
      <c r="J175" s="47" t="s">
        <v>120</v>
      </c>
      <c r="K175" s="47">
        <v>3.6999999999999999E-4</v>
      </c>
      <c r="L175" s="47" t="s">
        <v>49</v>
      </c>
      <c r="M175" s="50">
        <f t="shared" si="4"/>
        <v>0</v>
      </c>
      <c r="N175" s="47" t="s">
        <v>970</v>
      </c>
      <c r="O175" s="47"/>
      <c r="P175" s="47">
        <v>170</v>
      </c>
      <c r="Q175" s="52">
        <v>45672</v>
      </c>
      <c r="R175" s="14" t="str">
        <f t="shared" si="5"/>
        <v>No</v>
      </c>
    </row>
    <row r="176" spans="1:18" x14ac:dyDescent="0.2">
      <c r="A176" s="57">
        <v>384</v>
      </c>
      <c r="B176" s="48">
        <v>398</v>
      </c>
      <c r="C176" s="48" t="s">
        <v>599</v>
      </c>
      <c r="D176" s="48" t="s">
        <v>600</v>
      </c>
      <c r="E176" s="47"/>
      <c r="F176" s="49"/>
      <c r="G176" s="48" t="s">
        <v>970</v>
      </c>
      <c r="H176" s="47">
        <v>1.6999999999999999E-3</v>
      </c>
      <c r="I176" s="47" t="s">
        <v>49</v>
      </c>
      <c r="J176" s="47" t="s">
        <v>121</v>
      </c>
      <c r="K176" s="47">
        <v>1.6999999999999999E-3</v>
      </c>
      <c r="L176" s="47" t="s">
        <v>49</v>
      </c>
      <c r="M176" s="50">
        <f t="shared" si="4"/>
        <v>0</v>
      </c>
      <c r="N176" s="47" t="s">
        <v>970</v>
      </c>
      <c r="O176" s="47"/>
      <c r="P176" s="47">
        <v>171</v>
      </c>
      <c r="Q176" s="52">
        <v>45672</v>
      </c>
      <c r="R176" s="14" t="str">
        <f t="shared" si="5"/>
        <v>No</v>
      </c>
    </row>
    <row r="177" spans="1:18" x14ac:dyDescent="0.2">
      <c r="A177" s="57">
        <v>389</v>
      </c>
      <c r="B177" s="48">
        <v>124</v>
      </c>
      <c r="C177" s="48" t="s">
        <v>847</v>
      </c>
      <c r="D177" s="48" t="s">
        <v>848</v>
      </c>
      <c r="E177" s="47"/>
      <c r="F177" s="49"/>
      <c r="G177" s="48" t="s">
        <v>970</v>
      </c>
      <c r="H177" s="47">
        <v>0.2</v>
      </c>
      <c r="I177" s="47" t="s">
        <v>49</v>
      </c>
      <c r="J177" s="47" t="s">
        <v>120</v>
      </c>
      <c r="K177" s="47">
        <v>0.2</v>
      </c>
      <c r="L177" s="47" t="s">
        <v>49</v>
      </c>
      <c r="M177" s="50">
        <f t="shared" si="4"/>
        <v>0</v>
      </c>
      <c r="N177" s="47" t="s">
        <v>970</v>
      </c>
      <c r="O177" s="47"/>
      <c r="P177" s="47">
        <v>172</v>
      </c>
      <c r="Q177" s="52">
        <v>45672</v>
      </c>
      <c r="R177" s="14" t="str">
        <f t="shared" si="5"/>
        <v>No</v>
      </c>
    </row>
    <row r="178" spans="1:18" x14ac:dyDescent="0.2">
      <c r="A178" s="57">
        <v>467</v>
      </c>
      <c r="B178" s="48">
        <v>466</v>
      </c>
      <c r="C178" s="48" t="s">
        <v>696</v>
      </c>
      <c r="D178" s="48" t="s">
        <v>697</v>
      </c>
      <c r="E178" s="47" t="s">
        <v>689</v>
      </c>
      <c r="F178" s="49" t="s">
        <v>1121</v>
      </c>
      <c r="G178" s="48" t="s">
        <v>121</v>
      </c>
      <c r="H178" s="47">
        <v>8.8000000000000003E-4</v>
      </c>
      <c r="I178" s="47" t="s">
        <v>38</v>
      </c>
      <c r="J178" s="47" t="s">
        <v>121</v>
      </c>
      <c r="K178" s="47">
        <v>8.8000000000000003E-4</v>
      </c>
      <c r="L178" s="47" t="s">
        <v>497</v>
      </c>
      <c r="M178" s="50">
        <f t="shared" si="4"/>
        <v>0</v>
      </c>
      <c r="N178" s="47" t="s">
        <v>970</v>
      </c>
      <c r="O178" s="47"/>
      <c r="P178" s="47">
        <v>173</v>
      </c>
      <c r="Q178" s="52">
        <v>45859</v>
      </c>
      <c r="R178" s="14" t="str">
        <f t="shared" si="5"/>
        <v>No</v>
      </c>
    </row>
    <row r="179" spans="1:18" x14ac:dyDescent="0.2">
      <c r="A179" s="57">
        <v>468</v>
      </c>
      <c r="B179" s="48">
        <v>467</v>
      </c>
      <c r="C179" s="48" t="s">
        <v>698</v>
      </c>
      <c r="D179" s="48" t="s">
        <v>699</v>
      </c>
      <c r="E179" s="47" t="s">
        <v>689</v>
      </c>
      <c r="F179" s="49" t="s">
        <v>1121</v>
      </c>
      <c r="G179" s="48" t="s">
        <v>121</v>
      </c>
      <c r="H179" s="47">
        <v>8.8000000000000003E-4</v>
      </c>
      <c r="I179" s="47" t="s">
        <v>38</v>
      </c>
      <c r="J179" s="47" t="s">
        <v>121</v>
      </c>
      <c r="K179" s="47">
        <v>8.8000000000000003E-4</v>
      </c>
      <c r="L179" s="47" t="s">
        <v>497</v>
      </c>
      <c r="M179" s="50">
        <f t="shared" si="4"/>
        <v>0</v>
      </c>
      <c r="N179" s="47" t="s">
        <v>970</v>
      </c>
      <c r="O179" s="47"/>
      <c r="P179" s="47">
        <v>174</v>
      </c>
      <c r="Q179" s="52">
        <v>45859</v>
      </c>
      <c r="R179" s="14" t="str">
        <f t="shared" si="5"/>
        <v>No</v>
      </c>
    </row>
    <row r="180" spans="1:18" x14ac:dyDescent="0.2">
      <c r="A180" s="57">
        <v>469</v>
      </c>
      <c r="B180" s="48">
        <v>468</v>
      </c>
      <c r="C180" s="48" t="s">
        <v>700</v>
      </c>
      <c r="D180" s="48" t="s">
        <v>701</v>
      </c>
      <c r="E180" s="47" t="s">
        <v>689</v>
      </c>
      <c r="F180" s="49" t="s">
        <v>1121</v>
      </c>
      <c r="G180" s="48" t="s">
        <v>121</v>
      </c>
      <c r="H180" s="47">
        <v>8.8000000000000003E-4</v>
      </c>
      <c r="I180" s="47" t="s">
        <v>38</v>
      </c>
      <c r="J180" s="47" t="s">
        <v>121</v>
      </c>
      <c r="K180" s="47">
        <v>8.8000000000000003E-4</v>
      </c>
      <c r="L180" s="47" t="s">
        <v>497</v>
      </c>
      <c r="M180" s="50">
        <f t="shared" si="4"/>
        <v>0</v>
      </c>
      <c r="N180" s="47" t="s">
        <v>970</v>
      </c>
      <c r="O180" s="47"/>
      <c r="P180" s="47">
        <v>175</v>
      </c>
      <c r="Q180" s="52">
        <v>45859</v>
      </c>
      <c r="R180" s="14" t="str">
        <f t="shared" si="5"/>
        <v>No</v>
      </c>
    </row>
    <row r="181" spans="1:18" x14ac:dyDescent="0.2">
      <c r="A181" s="57">
        <v>470</v>
      </c>
      <c r="B181" s="48">
        <v>469</v>
      </c>
      <c r="C181" s="48" t="s">
        <v>702</v>
      </c>
      <c r="D181" s="48" t="s">
        <v>703</v>
      </c>
      <c r="E181" s="47" t="s">
        <v>689</v>
      </c>
      <c r="F181" s="49" t="s">
        <v>1121</v>
      </c>
      <c r="G181" s="48" t="s">
        <v>121</v>
      </c>
      <c r="H181" s="47">
        <v>8.8000000000000003E-4</v>
      </c>
      <c r="I181" s="47" t="s">
        <v>38</v>
      </c>
      <c r="J181" s="47" t="s">
        <v>121</v>
      </c>
      <c r="K181" s="47">
        <v>8.8000000000000003E-4</v>
      </c>
      <c r="L181" s="47" t="s">
        <v>497</v>
      </c>
      <c r="M181" s="50">
        <f t="shared" si="4"/>
        <v>0</v>
      </c>
      <c r="N181" s="47" t="s">
        <v>970</v>
      </c>
      <c r="O181" s="47"/>
      <c r="P181" s="47">
        <v>176</v>
      </c>
      <c r="Q181" s="52">
        <v>45859</v>
      </c>
      <c r="R181" s="14" t="str">
        <f t="shared" si="5"/>
        <v>No</v>
      </c>
    </row>
    <row r="182" spans="1:18" x14ac:dyDescent="0.2">
      <c r="A182" s="57">
        <v>472</v>
      </c>
      <c r="B182" s="48">
        <v>474</v>
      </c>
      <c r="C182" s="48" t="s">
        <v>706</v>
      </c>
      <c r="D182" s="48" t="s">
        <v>707</v>
      </c>
      <c r="E182" s="47" t="s">
        <v>689</v>
      </c>
      <c r="F182" s="49" t="s">
        <v>1121</v>
      </c>
      <c r="G182" s="48" t="s">
        <v>121</v>
      </c>
      <c r="H182" s="47">
        <v>8.8000000000000003E-4</v>
      </c>
      <c r="I182" s="47" t="s">
        <v>38</v>
      </c>
      <c r="J182" s="47" t="s">
        <v>121</v>
      </c>
      <c r="K182" s="47">
        <v>8.8000000000000003E-4</v>
      </c>
      <c r="L182" s="47" t="s">
        <v>497</v>
      </c>
      <c r="M182" s="50">
        <f t="shared" si="4"/>
        <v>0</v>
      </c>
      <c r="N182" s="47" t="s">
        <v>970</v>
      </c>
      <c r="O182" s="47"/>
      <c r="P182" s="47">
        <v>177</v>
      </c>
      <c r="Q182" s="52">
        <v>45859</v>
      </c>
      <c r="R182" s="14" t="str">
        <f t="shared" si="5"/>
        <v>No</v>
      </c>
    </row>
    <row r="183" spans="1:18" x14ac:dyDescent="0.2">
      <c r="A183" s="57">
        <v>473</v>
      </c>
      <c r="B183" s="48">
        <v>475</v>
      </c>
      <c r="C183" s="48" t="s">
        <v>708</v>
      </c>
      <c r="D183" s="48" t="s">
        <v>709</v>
      </c>
      <c r="E183" s="47" t="s">
        <v>689</v>
      </c>
      <c r="F183" s="49" t="s">
        <v>1121</v>
      </c>
      <c r="G183" s="48" t="s">
        <v>121</v>
      </c>
      <c r="H183" s="47">
        <v>8.8000000000000003E-4</v>
      </c>
      <c r="I183" s="47" t="s">
        <v>38</v>
      </c>
      <c r="J183" s="47" t="s">
        <v>121</v>
      </c>
      <c r="K183" s="47">
        <v>8.8000000000000003E-4</v>
      </c>
      <c r="L183" s="47" t="s">
        <v>497</v>
      </c>
      <c r="M183" s="50">
        <f t="shared" si="4"/>
        <v>0</v>
      </c>
      <c r="N183" s="47" t="s">
        <v>970</v>
      </c>
      <c r="O183" s="47"/>
      <c r="P183" s="47">
        <v>178</v>
      </c>
      <c r="Q183" s="52">
        <v>45859</v>
      </c>
      <c r="R183" s="14" t="str">
        <f t="shared" si="5"/>
        <v>No</v>
      </c>
    </row>
    <row r="184" spans="1:18" x14ac:dyDescent="0.2">
      <c r="A184" s="57">
        <v>474</v>
      </c>
      <c r="B184" s="48">
        <v>476</v>
      </c>
      <c r="C184" s="48" t="s">
        <v>710</v>
      </c>
      <c r="D184" s="48" t="s">
        <v>711</v>
      </c>
      <c r="E184" s="47" t="s">
        <v>689</v>
      </c>
      <c r="F184" s="49" t="s">
        <v>1121</v>
      </c>
      <c r="G184" s="48" t="s">
        <v>121</v>
      </c>
      <c r="H184" s="47">
        <v>8.8000000000000003E-4</v>
      </c>
      <c r="I184" s="47" t="s">
        <v>38</v>
      </c>
      <c r="J184" s="47" t="s">
        <v>121</v>
      </c>
      <c r="K184" s="47">
        <v>8.8000000000000003E-4</v>
      </c>
      <c r="L184" s="47" t="s">
        <v>497</v>
      </c>
      <c r="M184" s="50">
        <f t="shared" si="4"/>
        <v>0</v>
      </c>
      <c r="N184" s="47" t="s">
        <v>970</v>
      </c>
      <c r="O184" s="47"/>
      <c r="P184" s="47">
        <v>179</v>
      </c>
      <c r="Q184" s="52">
        <v>45859</v>
      </c>
      <c r="R184" s="14" t="str">
        <f t="shared" si="5"/>
        <v>No</v>
      </c>
    </row>
    <row r="185" spans="1:18" x14ac:dyDescent="0.2">
      <c r="A185" s="57">
        <v>476</v>
      </c>
      <c r="B185" s="48">
        <v>481</v>
      </c>
      <c r="C185" s="48" t="s">
        <v>714</v>
      </c>
      <c r="D185" s="48" t="s">
        <v>715</v>
      </c>
      <c r="E185" s="47" t="s">
        <v>689</v>
      </c>
      <c r="F185" s="49" t="s">
        <v>1121</v>
      </c>
      <c r="G185" s="48" t="s">
        <v>121</v>
      </c>
      <c r="H185" s="47">
        <v>8.8000000000000003E-4</v>
      </c>
      <c r="I185" s="47" t="s">
        <v>38</v>
      </c>
      <c r="J185" s="47" t="s">
        <v>121</v>
      </c>
      <c r="K185" s="47">
        <v>8.8000000000000003E-4</v>
      </c>
      <c r="L185" s="47" t="s">
        <v>497</v>
      </c>
      <c r="M185" s="50">
        <f t="shared" si="4"/>
        <v>0</v>
      </c>
      <c r="N185" s="47" t="s">
        <v>970</v>
      </c>
      <c r="O185" s="47"/>
      <c r="P185" s="47">
        <v>180</v>
      </c>
      <c r="Q185" s="52">
        <v>45859</v>
      </c>
      <c r="R185" s="14" t="str">
        <f t="shared" si="5"/>
        <v>No</v>
      </c>
    </row>
    <row r="186" spans="1:18" x14ac:dyDescent="0.2">
      <c r="A186" s="57">
        <v>479</v>
      </c>
      <c r="B186" s="48">
        <v>645</v>
      </c>
      <c r="C186" s="48">
        <v>645</v>
      </c>
      <c r="D186" s="48" t="s">
        <v>716</v>
      </c>
      <c r="E186" s="47" t="s">
        <v>689</v>
      </c>
      <c r="F186" s="49" t="s">
        <v>1121</v>
      </c>
      <c r="G186" s="48" t="s">
        <v>970</v>
      </c>
      <c r="H186" s="47">
        <v>2.6000000000000001E-8</v>
      </c>
      <c r="I186" s="47" t="s">
        <v>49</v>
      </c>
      <c r="J186" s="47" t="s">
        <v>120</v>
      </c>
      <c r="K186" s="47">
        <v>2.6000000000000001E-8</v>
      </c>
      <c r="L186" s="47" t="s">
        <v>122</v>
      </c>
      <c r="M186" s="50">
        <f t="shared" si="4"/>
        <v>0</v>
      </c>
      <c r="N186" s="47" t="s">
        <v>970</v>
      </c>
      <c r="O186" s="47"/>
      <c r="P186" s="47">
        <v>181</v>
      </c>
      <c r="Q186" s="52">
        <v>45672</v>
      </c>
      <c r="R186" s="14" t="str">
        <f t="shared" si="5"/>
        <v>No</v>
      </c>
    </row>
    <row r="187" spans="1:18" x14ac:dyDescent="0.2">
      <c r="A187" s="57">
        <v>481</v>
      </c>
      <c r="B187" s="48">
        <v>527</v>
      </c>
      <c r="C187" s="48" t="s">
        <v>773</v>
      </c>
      <c r="D187" s="48" t="s">
        <v>774</v>
      </c>
      <c r="E187" s="47" t="s">
        <v>772</v>
      </c>
      <c r="F187" s="49" t="s">
        <v>1121</v>
      </c>
      <c r="G187" s="48" t="s">
        <v>970</v>
      </c>
      <c r="H187" s="47">
        <v>2.6000000000000001E-8</v>
      </c>
      <c r="I187" s="47" t="s">
        <v>49</v>
      </c>
      <c r="J187" s="47" t="s">
        <v>120</v>
      </c>
      <c r="K187" s="47">
        <v>2.6000000000000001E-8</v>
      </c>
      <c r="L187" s="47" t="s">
        <v>49</v>
      </c>
      <c r="M187" s="50">
        <f t="shared" si="4"/>
        <v>0</v>
      </c>
      <c r="N187" s="47" t="s">
        <v>970</v>
      </c>
      <c r="O187" s="47"/>
      <c r="P187" s="47">
        <v>182</v>
      </c>
      <c r="Q187" s="52">
        <v>45672</v>
      </c>
      <c r="R187" s="14" t="str">
        <f t="shared" si="5"/>
        <v>No</v>
      </c>
    </row>
    <row r="188" spans="1:18" x14ac:dyDescent="0.2">
      <c r="A188" s="57">
        <v>498</v>
      </c>
      <c r="B188" s="48">
        <v>545</v>
      </c>
      <c r="C188" s="48" t="s">
        <v>799</v>
      </c>
      <c r="D188" s="48" t="s">
        <v>800</v>
      </c>
      <c r="E188" s="47" t="s">
        <v>772</v>
      </c>
      <c r="F188" s="49" t="s">
        <v>1121</v>
      </c>
      <c r="G188" s="48" t="s">
        <v>970</v>
      </c>
      <c r="H188" s="47">
        <v>2.6E-7</v>
      </c>
      <c r="I188" s="47" t="s">
        <v>38</v>
      </c>
      <c r="J188" s="47" t="s">
        <v>121</v>
      </c>
      <c r="K188" s="47">
        <v>2.6E-7</v>
      </c>
      <c r="L188" s="47" t="s">
        <v>49</v>
      </c>
      <c r="M188" s="50">
        <f t="shared" si="4"/>
        <v>0</v>
      </c>
      <c r="N188" s="47" t="s">
        <v>970</v>
      </c>
      <c r="O188" s="47"/>
      <c r="P188" s="47">
        <v>183</v>
      </c>
      <c r="Q188" s="52">
        <v>45672</v>
      </c>
      <c r="R188" s="14" t="str">
        <f t="shared" si="5"/>
        <v>No</v>
      </c>
    </row>
    <row r="189" spans="1:18" x14ac:dyDescent="0.2">
      <c r="A189" s="57">
        <v>506</v>
      </c>
      <c r="B189" s="48">
        <v>646</v>
      </c>
      <c r="C189" s="48">
        <v>646</v>
      </c>
      <c r="D189" s="48" t="s">
        <v>771</v>
      </c>
      <c r="E189" s="47" t="s">
        <v>772</v>
      </c>
      <c r="F189" s="49">
        <v>12</v>
      </c>
      <c r="G189" s="48" t="s">
        <v>970</v>
      </c>
      <c r="H189" s="47">
        <v>2.6000000000000001E-8</v>
      </c>
      <c r="I189" s="47" t="s">
        <v>49</v>
      </c>
      <c r="J189" s="47" t="s">
        <v>120</v>
      </c>
      <c r="K189" s="47">
        <v>2.6000000000000001E-8</v>
      </c>
      <c r="L189" s="47" t="s">
        <v>122</v>
      </c>
      <c r="M189" s="50">
        <f t="shared" si="4"/>
        <v>0</v>
      </c>
      <c r="N189" s="47" t="s">
        <v>970</v>
      </c>
      <c r="O189" s="47"/>
      <c r="P189" s="47">
        <v>184</v>
      </c>
      <c r="Q189" s="52">
        <v>45672</v>
      </c>
      <c r="R189" s="14" t="str">
        <f t="shared" si="5"/>
        <v>No</v>
      </c>
    </row>
    <row r="190" spans="1:18" x14ac:dyDescent="0.2">
      <c r="A190" s="57">
        <v>511</v>
      </c>
      <c r="B190" s="48">
        <v>434</v>
      </c>
      <c r="C190" s="48" t="s">
        <v>150</v>
      </c>
      <c r="D190" s="48" t="s">
        <v>151</v>
      </c>
      <c r="E190" s="47"/>
      <c r="F190" s="49"/>
      <c r="G190" s="48" t="s">
        <v>970</v>
      </c>
      <c r="H190" s="47">
        <v>0.11</v>
      </c>
      <c r="I190" s="47" t="s">
        <v>49</v>
      </c>
      <c r="J190" s="47" t="s">
        <v>120</v>
      </c>
      <c r="K190" s="47">
        <v>0.11</v>
      </c>
      <c r="L190" s="47" t="s">
        <v>49</v>
      </c>
      <c r="M190" s="50">
        <f t="shared" si="4"/>
        <v>0</v>
      </c>
      <c r="N190" s="47" t="s">
        <v>970</v>
      </c>
      <c r="O190" s="47"/>
      <c r="P190" s="47">
        <v>185</v>
      </c>
      <c r="Q190" s="52">
        <v>45672</v>
      </c>
      <c r="R190" s="14" t="str">
        <f t="shared" si="5"/>
        <v>No</v>
      </c>
    </row>
    <row r="191" spans="1:18" x14ac:dyDescent="0.2">
      <c r="A191" s="57">
        <v>513</v>
      </c>
      <c r="B191" s="48">
        <v>635</v>
      </c>
      <c r="C191" s="48" t="s">
        <v>602</v>
      </c>
      <c r="D191" s="48" t="s">
        <v>603</v>
      </c>
      <c r="E191" s="47" t="s">
        <v>314</v>
      </c>
      <c r="F191" s="70" t="s">
        <v>1214</v>
      </c>
      <c r="G191" s="48" t="s">
        <v>970</v>
      </c>
      <c r="H191" s="47">
        <v>4.1999999999999997E-3</v>
      </c>
      <c r="I191" s="47" t="s">
        <v>38</v>
      </c>
      <c r="J191" s="47" t="s">
        <v>120</v>
      </c>
      <c r="K191" s="47">
        <v>4.1999999999999997E-3</v>
      </c>
      <c r="L191" s="47" t="s">
        <v>497</v>
      </c>
      <c r="M191" s="50">
        <f t="shared" si="4"/>
        <v>0</v>
      </c>
      <c r="N191" s="47" t="s">
        <v>970</v>
      </c>
      <c r="O191" s="47"/>
      <c r="P191" s="47">
        <v>186</v>
      </c>
      <c r="Q191" s="52">
        <v>45672</v>
      </c>
      <c r="R191" s="14" t="str">
        <f t="shared" si="5"/>
        <v>No</v>
      </c>
    </row>
    <row r="192" spans="1:18" x14ac:dyDescent="0.2">
      <c r="A192" s="57">
        <v>514</v>
      </c>
      <c r="B192" s="48">
        <v>405</v>
      </c>
      <c r="C192" s="48" t="s">
        <v>604</v>
      </c>
      <c r="D192" s="48" t="s">
        <v>605</v>
      </c>
      <c r="E192" s="47" t="s">
        <v>314</v>
      </c>
      <c r="F192" s="70" t="s">
        <v>1214</v>
      </c>
      <c r="G192" s="48" t="s">
        <v>970</v>
      </c>
      <c r="H192" s="47">
        <v>8.3000000000000001E-3</v>
      </c>
      <c r="I192" s="47" t="s">
        <v>38</v>
      </c>
      <c r="J192" s="47" t="s">
        <v>121</v>
      </c>
      <c r="K192" s="47">
        <v>8.3000000000000001E-3</v>
      </c>
      <c r="L192" s="47" t="s">
        <v>497</v>
      </c>
      <c r="M192" s="50">
        <f t="shared" si="4"/>
        <v>0</v>
      </c>
      <c r="N192" s="47" t="s">
        <v>970</v>
      </c>
      <c r="O192" s="47"/>
      <c r="P192" s="47">
        <v>187</v>
      </c>
      <c r="Q192" s="52">
        <v>45672</v>
      </c>
      <c r="R192" s="14" t="str">
        <f t="shared" si="5"/>
        <v>No</v>
      </c>
    </row>
    <row r="193" spans="1:18" x14ac:dyDescent="0.2">
      <c r="A193" s="57">
        <v>515</v>
      </c>
      <c r="B193" s="48">
        <v>406</v>
      </c>
      <c r="C193" s="48" t="s">
        <v>610</v>
      </c>
      <c r="D193" s="48" t="s">
        <v>611</v>
      </c>
      <c r="E193" s="47" t="s">
        <v>314</v>
      </c>
      <c r="F193" s="49">
        <v>14</v>
      </c>
      <c r="G193" s="48" t="s">
        <v>970</v>
      </c>
      <c r="H193" s="47">
        <v>1.6999999999999999E-3</v>
      </c>
      <c r="I193" s="47" t="s">
        <v>45</v>
      </c>
      <c r="J193" s="47" t="s">
        <v>121</v>
      </c>
      <c r="K193" s="47">
        <v>1.6999999999999999E-3</v>
      </c>
      <c r="L193" s="47" t="s">
        <v>122</v>
      </c>
      <c r="M193" s="50">
        <f t="shared" si="4"/>
        <v>0</v>
      </c>
      <c r="N193" s="47" t="s">
        <v>970</v>
      </c>
      <c r="O193" s="47"/>
      <c r="P193" s="47">
        <v>188</v>
      </c>
      <c r="Q193" s="52">
        <v>45672</v>
      </c>
      <c r="R193" s="14" t="str">
        <f t="shared" si="5"/>
        <v>No</v>
      </c>
    </row>
    <row r="194" spans="1:18" x14ac:dyDescent="0.2">
      <c r="A194" s="57">
        <v>516</v>
      </c>
      <c r="B194" s="48">
        <v>407</v>
      </c>
      <c r="C194" s="48" t="s">
        <v>628</v>
      </c>
      <c r="D194" s="48" t="s">
        <v>629</v>
      </c>
      <c r="E194" s="47" t="s">
        <v>314</v>
      </c>
      <c r="F194" s="70" t="s">
        <v>1214</v>
      </c>
      <c r="G194" s="48" t="s">
        <v>970</v>
      </c>
      <c r="H194" s="47">
        <v>2.0999999999999999E-3</v>
      </c>
      <c r="I194" s="47" t="s">
        <v>38</v>
      </c>
      <c r="J194" s="47" t="s">
        <v>121</v>
      </c>
      <c r="K194" s="47">
        <v>2.0999999999999999E-3</v>
      </c>
      <c r="L194" s="47" t="s">
        <v>497</v>
      </c>
      <c r="M194" s="50">
        <f t="shared" si="4"/>
        <v>0</v>
      </c>
      <c r="N194" s="47" t="s">
        <v>970</v>
      </c>
      <c r="O194" s="47"/>
      <c r="P194" s="47">
        <v>189</v>
      </c>
      <c r="Q194" s="52">
        <v>45672</v>
      </c>
      <c r="R194" s="14" t="str">
        <f t="shared" si="5"/>
        <v>No</v>
      </c>
    </row>
    <row r="195" spans="1:18" x14ac:dyDescent="0.2">
      <c r="A195" s="57">
        <v>517</v>
      </c>
      <c r="B195" s="48">
        <v>408</v>
      </c>
      <c r="C195" s="48" t="s">
        <v>630</v>
      </c>
      <c r="D195" s="48" t="s">
        <v>631</v>
      </c>
      <c r="E195" s="47" t="s">
        <v>314</v>
      </c>
      <c r="F195" s="70" t="s">
        <v>1214</v>
      </c>
      <c r="G195" s="48" t="s">
        <v>970</v>
      </c>
      <c r="H195" s="47">
        <v>8.2999999999999998E-5</v>
      </c>
      <c r="I195" s="47" t="s">
        <v>38</v>
      </c>
      <c r="J195" s="47" t="s">
        <v>120</v>
      </c>
      <c r="K195" s="47">
        <v>8.2999999999999998E-5</v>
      </c>
      <c r="L195" s="47" t="s">
        <v>497</v>
      </c>
      <c r="M195" s="50">
        <f t="shared" si="4"/>
        <v>0</v>
      </c>
      <c r="N195" s="47" t="s">
        <v>970</v>
      </c>
      <c r="O195" s="47"/>
      <c r="P195" s="47">
        <v>190</v>
      </c>
      <c r="Q195" s="52">
        <v>45672</v>
      </c>
      <c r="R195" s="14" t="str">
        <f t="shared" si="5"/>
        <v>No</v>
      </c>
    </row>
    <row r="196" spans="1:18" x14ac:dyDescent="0.2">
      <c r="A196" s="57">
        <v>519</v>
      </c>
      <c r="B196" s="48">
        <v>410</v>
      </c>
      <c r="C196" s="48" t="s">
        <v>632</v>
      </c>
      <c r="D196" s="48" t="s">
        <v>633</v>
      </c>
      <c r="E196" s="47" t="s">
        <v>314</v>
      </c>
      <c r="F196" s="70" t="s">
        <v>1214</v>
      </c>
      <c r="G196" s="48" t="s">
        <v>970</v>
      </c>
      <c r="H196" s="47">
        <v>0.19</v>
      </c>
      <c r="I196" s="47" t="s">
        <v>38</v>
      </c>
      <c r="J196" s="47" t="s">
        <v>120</v>
      </c>
      <c r="K196" s="47">
        <v>0.19</v>
      </c>
      <c r="L196" s="47" t="s">
        <v>497</v>
      </c>
      <c r="M196" s="50">
        <f t="shared" si="4"/>
        <v>0</v>
      </c>
      <c r="N196" s="47" t="s">
        <v>970</v>
      </c>
      <c r="O196" s="47"/>
      <c r="P196" s="47">
        <v>191</v>
      </c>
      <c r="Q196" s="52">
        <v>45672</v>
      </c>
      <c r="R196" s="14" t="str">
        <f t="shared" si="5"/>
        <v>No</v>
      </c>
    </row>
    <row r="197" spans="1:18" x14ac:dyDescent="0.2">
      <c r="A197" s="57">
        <v>520</v>
      </c>
      <c r="B197" s="48">
        <v>411</v>
      </c>
      <c r="C197" s="48" t="s">
        <v>606</v>
      </c>
      <c r="D197" s="48" t="s">
        <v>607</v>
      </c>
      <c r="E197" s="47" t="s">
        <v>314</v>
      </c>
      <c r="F197" s="70" t="s">
        <v>1214</v>
      </c>
      <c r="G197" s="48" t="s">
        <v>970</v>
      </c>
      <c r="H197" s="47">
        <v>5.5999999999999999E-3</v>
      </c>
      <c r="I197" s="47" t="s">
        <v>38</v>
      </c>
      <c r="J197" s="47" t="s">
        <v>121</v>
      </c>
      <c r="K197" s="47">
        <v>5.5999999999999999E-3</v>
      </c>
      <c r="L197" s="47" t="s">
        <v>497</v>
      </c>
      <c r="M197" s="50">
        <f t="shared" ref="M197:M225" si="6">IF(H197="--","--",ABS((H197-K197)/K197))</f>
        <v>0</v>
      </c>
      <c r="N197" s="47" t="s">
        <v>970</v>
      </c>
      <c r="O197" s="47"/>
      <c r="P197" s="47">
        <v>192</v>
      </c>
      <c r="Q197" s="52">
        <v>45672</v>
      </c>
      <c r="R197" s="14" t="str">
        <f t="shared" ref="R197:R225" si="7">IF(LEFT(N197,3)="Yes","Yes","No")</f>
        <v>No</v>
      </c>
    </row>
    <row r="198" spans="1:18" x14ac:dyDescent="0.2">
      <c r="A198" s="57">
        <v>521</v>
      </c>
      <c r="B198" s="48">
        <v>412</v>
      </c>
      <c r="C198" s="48" t="s">
        <v>608</v>
      </c>
      <c r="D198" s="48" t="s">
        <v>609</v>
      </c>
      <c r="E198" s="47" t="s">
        <v>314</v>
      </c>
      <c r="F198" s="70" t="s">
        <v>1214</v>
      </c>
      <c r="G198" s="48" t="s">
        <v>970</v>
      </c>
      <c r="H198" s="47">
        <v>5.6000000000000001E-2</v>
      </c>
      <c r="I198" s="47" t="s">
        <v>38</v>
      </c>
      <c r="J198" s="47" t="s">
        <v>121</v>
      </c>
      <c r="K198" s="47">
        <v>5.6000000000000001E-2</v>
      </c>
      <c r="L198" s="47" t="s">
        <v>497</v>
      </c>
      <c r="M198" s="50">
        <f t="shared" si="6"/>
        <v>0</v>
      </c>
      <c r="N198" s="47" t="s">
        <v>970</v>
      </c>
      <c r="O198" s="47"/>
      <c r="P198" s="47">
        <v>193</v>
      </c>
      <c r="Q198" s="52">
        <v>45672</v>
      </c>
      <c r="R198" s="14" t="str">
        <f t="shared" si="7"/>
        <v>No</v>
      </c>
    </row>
    <row r="199" spans="1:18" x14ac:dyDescent="0.2">
      <c r="A199" s="57">
        <v>524</v>
      </c>
      <c r="B199" s="48">
        <v>414</v>
      </c>
      <c r="C199" s="48" t="s">
        <v>612</v>
      </c>
      <c r="D199" s="48" t="s">
        <v>613</v>
      </c>
      <c r="E199" s="47" t="s">
        <v>314</v>
      </c>
      <c r="F199" s="70" t="s">
        <v>1214</v>
      </c>
      <c r="G199" s="48" t="s">
        <v>970</v>
      </c>
      <c r="H199" s="47">
        <v>1.7000000000000001E-2</v>
      </c>
      <c r="I199" s="47" t="s">
        <v>38</v>
      </c>
      <c r="J199" s="47" t="s">
        <v>121</v>
      </c>
      <c r="K199" s="47">
        <v>1.7000000000000001E-2</v>
      </c>
      <c r="L199" s="47" t="s">
        <v>497</v>
      </c>
      <c r="M199" s="50">
        <f t="shared" si="6"/>
        <v>0</v>
      </c>
      <c r="N199" s="47" t="s">
        <v>970</v>
      </c>
      <c r="O199" s="47"/>
      <c r="P199" s="47">
        <v>194</v>
      </c>
      <c r="Q199" s="52">
        <v>45672</v>
      </c>
      <c r="R199" s="14" t="str">
        <f t="shared" si="7"/>
        <v>No</v>
      </c>
    </row>
    <row r="200" spans="1:18" x14ac:dyDescent="0.2">
      <c r="A200" s="57">
        <v>525</v>
      </c>
      <c r="B200" s="48">
        <v>415</v>
      </c>
      <c r="C200" s="48" t="s">
        <v>614</v>
      </c>
      <c r="D200" s="48" t="s">
        <v>615</v>
      </c>
      <c r="E200" s="47" t="s">
        <v>314</v>
      </c>
      <c r="F200" s="70" t="s">
        <v>1214</v>
      </c>
      <c r="G200" s="48" t="s">
        <v>970</v>
      </c>
      <c r="H200" s="47">
        <v>4.1999999999999997E-3</v>
      </c>
      <c r="I200" s="47" t="s">
        <v>38</v>
      </c>
      <c r="J200" s="47" t="s">
        <v>120</v>
      </c>
      <c r="K200" s="47">
        <v>4.1999999999999997E-3</v>
      </c>
      <c r="L200" s="47" t="s">
        <v>497</v>
      </c>
      <c r="M200" s="50">
        <f t="shared" si="6"/>
        <v>0</v>
      </c>
      <c r="N200" s="47" t="s">
        <v>970</v>
      </c>
      <c r="O200" s="47"/>
      <c r="P200" s="47">
        <v>195</v>
      </c>
      <c r="Q200" s="52">
        <v>45672</v>
      </c>
      <c r="R200" s="14" t="str">
        <f t="shared" si="7"/>
        <v>No</v>
      </c>
    </row>
    <row r="201" spans="1:18" x14ac:dyDescent="0.2">
      <c r="A201" s="57">
        <v>529</v>
      </c>
      <c r="B201" s="48">
        <v>419</v>
      </c>
      <c r="C201" s="48" t="s">
        <v>636</v>
      </c>
      <c r="D201" s="48" t="s">
        <v>637</v>
      </c>
      <c r="E201" s="47" t="s">
        <v>314</v>
      </c>
      <c r="F201" s="70" t="s">
        <v>1214</v>
      </c>
      <c r="G201" s="48" t="s">
        <v>970</v>
      </c>
      <c r="H201" s="47">
        <v>1.7000000000000001E-4</v>
      </c>
      <c r="I201" s="47" t="s">
        <v>38</v>
      </c>
      <c r="J201" s="47" t="s">
        <v>121</v>
      </c>
      <c r="K201" s="47">
        <v>1.7000000000000001E-4</v>
      </c>
      <c r="L201" s="47" t="s">
        <v>497</v>
      </c>
      <c r="M201" s="50">
        <f t="shared" si="6"/>
        <v>0</v>
      </c>
      <c r="N201" s="47" t="s">
        <v>970</v>
      </c>
      <c r="O201" s="47"/>
      <c r="P201" s="47">
        <v>196</v>
      </c>
      <c r="Q201" s="52">
        <v>45672</v>
      </c>
      <c r="R201" s="14" t="str">
        <f t="shared" si="7"/>
        <v>No</v>
      </c>
    </row>
    <row r="202" spans="1:18" x14ac:dyDescent="0.2">
      <c r="A202" s="57">
        <v>531</v>
      </c>
      <c r="B202" s="48">
        <v>420</v>
      </c>
      <c r="C202" s="48" t="s">
        <v>616</v>
      </c>
      <c r="D202" s="48" t="s">
        <v>617</v>
      </c>
      <c r="E202" s="47" t="s">
        <v>314</v>
      </c>
      <c r="F202" s="70" t="s">
        <v>1214</v>
      </c>
      <c r="G202" s="48" t="s">
        <v>970</v>
      </c>
      <c r="H202" s="47">
        <v>4.1999999999999997E-3</v>
      </c>
      <c r="I202" s="47" t="s">
        <v>38</v>
      </c>
      <c r="J202" s="47" t="s">
        <v>121</v>
      </c>
      <c r="K202" s="47">
        <v>4.1999999999999997E-3</v>
      </c>
      <c r="L202" s="47" t="s">
        <v>497</v>
      </c>
      <c r="M202" s="50">
        <f t="shared" si="6"/>
        <v>0</v>
      </c>
      <c r="N202" s="47" t="s">
        <v>970</v>
      </c>
      <c r="O202" s="47"/>
      <c r="P202" s="47">
        <v>197</v>
      </c>
      <c r="Q202" s="52">
        <v>45672</v>
      </c>
      <c r="R202" s="14" t="str">
        <f t="shared" si="7"/>
        <v>No</v>
      </c>
    </row>
    <row r="203" spans="1:18" x14ac:dyDescent="0.2">
      <c r="A203" s="57">
        <v>532</v>
      </c>
      <c r="B203" s="48">
        <v>421</v>
      </c>
      <c r="C203" s="48" t="s">
        <v>618</v>
      </c>
      <c r="D203" s="48" t="s">
        <v>619</v>
      </c>
      <c r="E203" s="47" t="s">
        <v>314</v>
      </c>
      <c r="F203" s="70" t="s">
        <v>1214</v>
      </c>
      <c r="G203" s="48" t="s">
        <v>970</v>
      </c>
      <c r="H203" s="47">
        <v>1.9E-3</v>
      </c>
      <c r="I203" s="47" t="s">
        <v>38</v>
      </c>
      <c r="J203" s="47" t="s">
        <v>121</v>
      </c>
      <c r="K203" s="47">
        <v>1.9E-3</v>
      </c>
      <c r="L203" s="47" t="s">
        <v>497</v>
      </c>
      <c r="M203" s="50">
        <f t="shared" si="6"/>
        <v>0</v>
      </c>
      <c r="N203" s="47" t="s">
        <v>970</v>
      </c>
      <c r="O203" s="47"/>
      <c r="P203" s="47">
        <v>198</v>
      </c>
      <c r="Q203" s="52">
        <v>45672</v>
      </c>
      <c r="R203" s="14" t="str">
        <f t="shared" si="7"/>
        <v>No</v>
      </c>
    </row>
    <row r="204" spans="1:18" x14ac:dyDescent="0.2">
      <c r="A204" s="57">
        <v>533</v>
      </c>
      <c r="B204" s="48">
        <v>422</v>
      </c>
      <c r="C204" s="48" t="s">
        <v>620</v>
      </c>
      <c r="D204" s="48" t="s">
        <v>621</v>
      </c>
      <c r="E204" s="47" t="s">
        <v>314</v>
      </c>
      <c r="F204" s="70" t="s">
        <v>1214</v>
      </c>
      <c r="G204" s="48" t="s">
        <v>970</v>
      </c>
      <c r="H204" s="47">
        <v>2.8E-3</v>
      </c>
      <c r="I204" s="47" t="s">
        <v>38</v>
      </c>
      <c r="J204" s="47" t="s">
        <v>121</v>
      </c>
      <c r="K204" s="47">
        <v>2.8E-3</v>
      </c>
      <c r="L204" s="47" t="s">
        <v>497</v>
      </c>
      <c r="M204" s="50">
        <f t="shared" si="6"/>
        <v>0</v>
      </c>
      <c r="N204" s="47" t="s">
        <v>970</v>
      </c>
      <c r="O204" s="47"/>
      <c r="P204" s="47">
        <v>199</v>
      </c>
      <c r="Q204" s="52">
        <v>45672</v>
      </c>
      <c r="R204" s="14" t="str">
        <f t="shared" si="7"/>
        <v>No</v>
      </c>
    </row>
    <row r="205" spans="1:18" x14ac:dyDescent="0.2">
      <c r="A205" s="57">
        <v>534</v>
      </c>
      <c r="B205" s="48">
        <v>423</v>
      </c>
      <c r="C205" s="48" t="s">
        <v>622</v>
      </c>
      <c r="D205" s="48" t="s">
        <v>623</v>
      </c>
      <c r="E205" s="47" t="s">
        <v>314</v>
      </c>
      <c r="F205" s="70" t="s">
        <v>1214</v>
      </c>
      <c r="G205" s="48" t="s">
        <v>970</v>
      </c>
      <c r="H205" s="47">
        <v>5.5999999999999999E-5</v>
      </c>
      <c r="I205" s="47" t="s">
        <v>38</v>
      </c>
      <c r="J205" s="47" t="s">
        <v>121</v>
      </c>
      <c r="K205" s="47">
        <v>5.5999999999999999E-5</v>
      </c>
      <c r="L205" s="47" t="s">
        <v>497</v>
      </c>
      <c r="M205" s="50">
        <f t="shared" si="6"/>
        <v>0</v>
      </c>
      <c r="N205" s="47" t="s">
        <v>970</v>
      </c>
      <c r="O205" s="47"/>
      <c r="P205" s="47">
        <v>200</v>
      </c>
      <c r="Q205" s="52">
        <v>45672</v>
      </c>
      <c r="R205" s="14" t="str">
        <f t="shared" si="7"/>
        <v>No</v>
      </c>
    </row>
    <row r="206" spans="1:18" x14ac:dyDescent="0.2">
      <c r="A206" s="57">
        <v>538</v>
      </c>
      <c r="B206" s="48">
        <v>424</v>
      </c>
      <c r="C206" s="48" t="s">
        <v>638</v>
      </c>
      <c r="D206" s="48" t="s">
        <v>639</v>
      </c>
      <c r="E206" s="47" t="s">
        <v>314</v>
      </c>
      <c r="F206" s="71" t="s">
        <v>1214</v>
      </c>
      <c r="G206" s="48" t="s">
        <v>970</v>
      </c>
      <c r="H206" s="47">
        <v>2.1000000000000001E-2</v>
      </c>
      <c r="I206" s="47" t="s">
        <v>38</v>
      </c>
      <c r="J206" s="47" t="s">
        <v>120</v>
      </c>
      <c r="K206" s="47">
        <v>2.1000000000000001E-2</v>
      </c>
      <c r="L206" s="47" t="s">
        <v>497</v>
      </c>
      <c r="M206" s="50">
        <f t="shared" si="6"/>
        <v>0</v>
      </c>
      <c r="N206" s="47" t="s">
        <v>970</v>
      </c>
      <c r="O206" s="47"/>
      <c r="P206" s="47">
        <v>201</v>
      </c>
      <c r="Q206" s="52">
        <v>45672</v>
      </c>
      <c r="R206" s="14" t="str">
        <f t="shared" si="7"/>
        <v>No</v>
      </c>
    </row>
    <row r="207" spans="1:18" x14ac:dyDescent="0.2">
      <c r="A207" s="57">
        <v>540</v>
      </c>
      <c r="B207" s="48">
        <v>426</v>
      </c>
      <c r="C207" s="48" t="s">
        <v>624</v>
      </c>
      <c r="D207" s="48" t="s">
        <v>625</v>
      </c>
      <c r="E207" s="47" t="s">
        <v>314</v>
      </c>
      <c r="F207" s="70" t="s">
        <v>1214</v>
      </c>
      <c r="G207" s="48" t="s">
        <v>970</v>
      </c>
      <c r="H207" s="47">
        <v>2.4E-2</v>
      </c>
      <c r="I207" s="47" t="s">
        <v>38</v>
      </c>
      <c r="J207" s="47" t="s">
        <v>121</v>
      </c>
      <c r="K207" s="47">
        <v>2.4E-2</v>
      </c>
      <c r="L207" s="47" t="s">
        <v>497</v>
      </c>
      <c r="M207" s="50">
        <f t="shared" si="6"/>
        <v>0</v>
      </c>
      <c r="N207" s="47" t="s">
        <v>970</v>
      </c>
      <c r="O207" s="47"/>
      <c r="P207" s="47">
        <v>202</v>
      </c>
      <c r="Q207" s="52">
        <v>45672</v>
      </c>
      <c r="R207" s="14" t="str">
        <f t="shared" si="7"/>
        <v>No</v>
      </c>
    </row>
    <row r="208" spans="1:18" x14ac:dyDescent="0.2">
      <c r="A208" s="57">
        <v>542</v>
      </c>
      <c r="B208" s="48">
        <v>440</v>
      </c>
      <c r="C208" s="48" t="s">
        <v>520</v>
      </c>
      <c r="D208" s="48" t="s">
        <v>521</v>
      </c>
      <c r="E208" s="47" t="s">
        <v>314</v>
      </c>
      <c r="F208" s="70" t="s">
        <v>1214</v>
      </c>
      <c r="G208" s="48" t="s">
        <v>970</v>
      </c>
      <c r="H208" s="47">
        <v>1.6999999999999999E-3</v>
      </c>
      <c r="I208" s="47" t="s">
        <v>38</v>
      </c>
      <c r="J208" s="47" t="s">
        <v>121</v>
      </c>
      <c r="K208" s="47">
        <v>1.6999999999999999E-3</v>
      </c>
      <c r="L208" s="47" t="s">
        <v>497</v>
      </c>
      <c r="M208" s="50">
        <f t="shared" si="6"/>
        <v>0</v>
      </c>
      <c r="N208" s="47" t="s">
        <v>970</v>
      </c>
      <c r="O208" s="47"/>
      <c r="P208" s="47">
        <v>203</v>
      </c>
      <c r="Q208" s="52">
        <v>45672</v>
      </c>
      <c r="R208" s="14" t="str">
        <f t="shared" si="7"/>
        <v>No</v>
      </c>
    </row>
    <row r="209" spans="1:18" x14ac:dyDescent="0.2">
      <c r="A209" s="57">
        <v>547</v>
      </c>
      <c r="B209" s="48">
        <v>428</v>
      </c>
      <c r="C209" s="48" t="s">
        <v>626</v>
      </c>
      <c r="D209" s="48" t="s">
        <v>627</v>
      </c>
      <c r="E209" s="47" t="s">
        <v>314</v>
      </c>
      <c r="F209" s="49">
        <v>12</v>
      </c>
      <c r="G209" s="48" t="s">
        <v>121</v>
      </c>
      <c r="H209" s="47">
        <v>2.9000000000000001E-2</v>
      </c>
      <c r="I209" s="47" t="s">
        <v>49</v>
      </c>
      <c r="J209" s="47" t="s">
        <v>120</v>
      </c>
      <c r="K209" s="47">
        <v>2.9000000000000001E-2</v>
      </c>
      <c r="L209" s="47" t="s">
        <v>122</v>
      </c>
      <c r="M209" s="50">
        <f t="shared" si="6"/>
        <v>0</v>
      </c>
      <c r="N209" s="47" t="s">
        <v>970</v>
      </c>
      <c r="O209" s="47"/>
      <c r="P209" s="47">
        <v>204</v>
      </c>
      <c r="Q209" s="52">
        <v>45859</v>
      </c>
      <c r="R209" s="14" t="str">
        <f t="shared" si="7"/>
        <v>No</v>
      </c>
    </row>
    <row r="210" spans="1:18" x14ac:dyDescent="0.2">
      <c r="A210" s="57">
        <v>550</v>
      </c>
      <c r="B210" s="48">
        <v>442</v>
      </c>
      <c r="C210" s="55" t="s">
        <v>568</v>
      </c>
      <c r="D210" s="48" t="s">
        <v>569</v>
      </c>
      <c r="E210" s="47" t="s">
        <v>314</v>
      </c>
      <c r="F210" s="70" t="s">
        <v>1214</v>
      </c>
      <c r="G210" s="48" t="s">
        <v>970</v>
      </c>
      <c r="H210" s="47">
        <v>1.7000000000000001E-4</v>
      </c>
      <c r="I210" s="47" t="s">
        <v>38</v>
      </c>
      <c r="J210" s="47" t="s">
        <v>121</v>
      </c>
      <c r="K210" s="47">
        <v>1.7000000000000001E-4</v>
      </c>
      <c r="L210" s="47" t="s">
        <v>497</v>
      </c>
      <c r="M210" s="50">
        <f t="shared" si="6"/>
        <v>0</v>
      </c>
      <c r="N210" s="47" t="s">
        <v>970</v>
      </c>
      <c r="O210" s="47"/>
      <c r="P210" s="47">
        <v>205</v>
      </c>
      <c r="Q210" s="52">
        <v>45672</v>
      </c>
      <c r="R210" s="14" t="str">
        <f t="shared" si="7"/>
        <v>No</v>
      </c>
    </row>
    <row r="211" spans="1:18" x14ac:dyDescent="0.2">
      <c r="A211" s="57">
        <v>557</v>
      </c>
      <c r="B211" s="48">
        <v>401</v>
      </c>
      <c r="C211" s="48">
        <v>401</v>
      </c>
      <c r="D211" s="48" t="s">
        <v>601</v>
      </c>
      <c r="E211" s="47" t="s">
        <v>314</v>
      </c>
      <c r="F211" s="49" t="s">
        <v>1116</v>
      </c>
      <c r="G211" s="48" t="s">
        <v>970</v>
      </c>
      <c r="H211" s="47">
        <v>1.6999999999999999E-3</v>
      </c>
      <c r="I211" s="47" t="s">
        <v>45</v>
      </c>
      <c r="J211" s="47" t="s">
        <v>121</v>
      </c>
      <c r="K211" s="47">
        <v>1.6999999999999999E-3</v>
      </c>
      <c r="L211" s="47" t="s">
        <v>122</v>
      </c>
      <c r="M211" s="50">
        <f t="shared" si="6"/>
        <v>0</v>
      </c>
      <c r="N211" s="47" t="s">
        <v>970</v>
      </c>
      <c r="O211" s="47"/>
      <c r="P211" s="47">
        <v>206</v>
      </c>
      <c r="Q211" s="52">
        <v>45672</v>
      </c>
      <c r="R211" s="14" t="str">
        <f t="shared" si="7"/>
        <v>No</v>
      </c>
    </row>
    <row r="212" spans="1:18" x14ac:dyDescent="0.2">
      <c r="A212" s="57">
        <v>560</v>
      </c>
      <c r="B212" s="48">
        <v>70</v>
      </c>
      <c r="C212" s="55" t="s">
        <v>877</v>
      </c>
      <c r="D212" s="48" t="s">
        <v>878</v>
      </c>
      <c r="E212" s="47"/>
      <c r="F212" s="49"/>
      <c r="G212" s="48" t="s">
        <v>970</v>
      </c>
      <c r="H212" s="47">
        <v>7.1000000000000004E-3</v>
      </c>
      <c r="I212" s="47" t="s">
        <v>49</v>
      </c>
      <c r="J212" s="47" t="s">
        <v>120</v>
      </c>
      <c r="K212" s="47">
        <v>7.1000000000000004E-3</v>
      </c>
      <c r="L212" s="47" t="s">
        <v>49</v>
      </c>
      <c r="M212" s="50">
        <f t="shared" si="6"/>
        <v>0</v>
      </c>
      <c r="N212" s="47" t="s">
        <v>970</v>
      </c>
      <c r="O212" s="47"/>
      <c r="P212" s="47">
        <v>207</v>
      </c>
      <c r="Q212" s="52">
        <v>45672</v>
      </c>
      <c r="R212" s="14" t="str">
        <f t="shared" si="7"/>
        <v>No</v>
      </c>
    </row>
    <row r="213" spans="1:18" x14ac:dyDescent="0.2">
      <c r="A213" s="57">
        <v>563</v>
      </c>
      <c r="B213" s="48">
        <v>557</v>
      </c>
      <c r="C213" s="48" t="s">
        <v>861</v>
      </c>
      <c r="D213" s="48" t="s">
        <v>862</v>
      </c>
      <c r="E213" s="47"/>
      <c r="F213" s="49"/>
      <c r="G213" s="48" t="s">
        <v>970</v>
      </c>
      <c r="H213" s="47">
        <v>1.4E-3</v>
      </c>
      <c r="I213" s="47" t="s">
        <v>49</v>
      </c>
      <c r="J213" s="47" t="s">
        <v>120</v>
      </c>
      <c r="K213" s="47">
        <v>1.4E-3</v>
      </c>
      <c r="L213" s="47" t="s">
        <v>49</v>
      </c>
      <c r="M213" s="50">
        <f t="shared" si="6"/>
        <v>0</v>
      </c>
      <c r="N213" s="47" t="s">
        <v>970</v>
      </c>
      <c r="O213" s="47"/>
      <c r="P213" s="47">
        <v>208</v>
      </c>
      <c r="Q213" s="52">
        <v>45672</v>
      </c>
      <c r="R213" s="14" t="str">
        <f t="shared" si="7"/>
        <v>No</v>
      </c>
    </row>
    <row r="214" spans="1:18" x14ac:dyDescent="0.2">
      <c r="A214" s="57">
        <v>572</v>
      </c>
      <c r="B214" s="48">
        <v>563</v>
      </c>
      <c r="C214" s="48" t="s">
        <v>875</v>
      </c>
      <c r="D214" s="48" t="s">
        <v>876</v>
      </c>
      <c r="E214" s="47"/>
      <c r="F214" s="49"/>
      <c r="G214" s="48" t="s">
        <v>121</v>
      </c>
      <c r="H214" s="47">
        <v>0.27</v>
      </c>
      <c r="I214" s="47" t="s">
        <v>45</v>
      </c>
      <c r="J214" s="47" t="s">
        <v>121</v>
      </c>
      <c r="K214" s="47">
        <v>0.27</v>
      </c>
      <c r="L214" s="47" t="s">
        <v>49</v>
      </c>
      <c r="M214" s="50">
        <f t="shared" si="6"/>
        <v>0</v>
      </c>
      <c r="N214" s="47" t="s">
        <v>970</v>
      </c>
      <c r="O214" s="47"/>
      <c r="P214" s="47">
        <v>209</v>
      </c>
      <c r="Q214" s="52">
        <v>45859</v>
      </c>
      <c r="R214" s="14" t="str">
        <f t="shared" si="7"/>
        <v>No</v>
      </c>
    </row>
    <row r="215" spans="1:18" x14ac:dyDescent="0.2">
      <c r="A215" s="57">
        <v>597</v>
      </c>
      <c r="B215" s="48">
        <v>488</v>
      </c>
      <c r="C215" s="48" t="s">
        <v>900</v>
      </c>
      <c r="D215" s="48" t="s">
        <v>901</v>
      </c>
      <c r="E215" s="47"/>
      <c r="F215" s="49"/>
      <c r="G215" s="48" t="s">
        <v>970</v>
      </c>
      <c r="H215" s="47">
        <v>3.8</v>
      </c>
      <c r="I215" s="47" t="s">
        <v>45</v>
      </c>
      <c r="J215" s="47" t="s">
        <v>121</v>
      </c>
      <c r="K215" s="47">
        <v>3.8</v>
      </c>
      <c r="L215" s="47" t="s">
        <v>122</v>
      </c>
      <c r="M215" s="50">
        <f t="shared" si="6"/>
        <v>0</v>
      </c>
      <c r="N215" s="47" t="s">
        <v>970</v>
      </c>
      <c r="O215" s="47"/>
      <c r="P215" s="47">
        <v>210</v>
      </c>
      <c r="Q215" s="52">
        <v>45672</v>
      </c>
      <c r="R215" s="14" t="str">
        <f t="shared" si="7"/>
        <v>No</v>
      </c>
    </row>
    <row r="216" spans="1:18" x14ac:dyDescent="0.2">
      <c r="A216" s="57">
        <v>598</v>
      </c>
      <c r="B216" s="48">
        <v>115</v>
      </c>
      <c r="C216" s="48" t="s">
        <v>902</v>
      </c>
      <c r="D216" s="48" t="s">
        <v>903</v>
      </c>
      <c r="E216" s="47"/>
      <c r="F216" s="49"/>
      <c r="G216" s="48" t="s">
        <v>970</v>
      </c>
      <c r="H216" s="47">
        <v>0.14000000000000001</v>
      </c>
      <c r="I216" s="47" t="s">
        <v>45</v>
      </c>
      <c r="J216" s="47" t="s">
        <v>120</v>
      </c>
      <c r="K216" s="47">
        <v>0.14000000000000001</v>
      </c>
      <c r="L216" s="47" t="s">
        <v>45</v>
      </c>
      <c r="M216" s="50">
        <f t="shared" si="6"/>
        <v>0</v>
      </c>
      <c r="N216" s="47" t="s">
        <v>970</v>
      </c>
      <c r="O216" s="47"/>
      <c r="P216" s="47">
        <v>211</v>
      </c>
      <c r="Q216" s="52">
        <v>45672</v>
      </c>
      <c r="R216" s="14" t="str">
        <f t="shared" si="7"/>
        <v>No</v>
      </c>
    </row>
    <row r="217" spans="1:18" x14ac:dyDescent="0.2">
      <c r="A217" s="57">
        <v>599</v>
      </c>
      <c r="B217" s="48">
        <v>594</v>
      </c>
      <c r="C217" s="48" t="s">
        <v>904</v>
      </c>
      <c r="D217" s="48" t="s">
        <v>905</v>
      </c>
      <c r="E217" s="47"/>
      <c r="F217" s="49"/>
      <c r="G217" s="48" t="s">
        <v>970</v>
      </c>
      <c r="H217" s="47">
        <v>1.7000000000000001E-2</v>
      </c>
      <c r="I217" s="47" t="s">
        <v>49</v>
      </c>
      <c r="J217" s="47" t="s">
        <v>120</v>
      </c>
      <c r="K217" s="47">
        <v>1.7000000000000001E-2</v>
      </c>
      <c r="L217" s="47" t="s">
        <v>49</v>
      </c>
      <c r="M217" s="50">
        <f t="shared" si="6"/>
        <v>0</v>
      </c>
      <c r="N217" s="47" t="s">
        <v>970</v>
      </c>
      <c r="O217" s="47"/>
      <c r="P217" s="47">
        <v>212</v>
      </c>
      <c r="Q217" s="52">
        <v>45672</v>
      </c>
      <c r="R217" s="14" t="str">
        <f t="shared" si="7"/>
        <v>No</v>
      </c>
    </row>
    <row r="218" spans="1:18" x14ac:dyDescent="0.2">
      <c r="A218" s="57">
        <v>604</v>
      </c>
      <c r="B218" s="48">
        <v>596</v>
      </c>
      <c r="C218" s="48" t="s">
        <v>911</v>
      </c>
      <c r="D218" s="48" t="s">
        <v>912</v>
      </c>
      <c r="E218" s="47"/>
      <c r="F218" s="49"/>
      <c r="G218" s="48" t="s">
        <v>970</v>
      </c>
      <c r="H218" s="47">
        <v>5.9000000000000003E-4</v>
      </c>
      <c r="I218" s="47" t="s">
        <v>49</v>
      </c>
      <c r="J218" s="47" t="s">
        <v>120</v>
      </c>
      <c r="K218" s="47">
        <v>5.9000000000000003E-4</v>
      </c>
      <c r="L218" s="47" t="s">
        <v>49</v>
      </c>
      <c r="M218" s="50">
        <f t="shared" si="6"/>
        <v>0</v>
      </c>
      <c r="N218" s="47" t="s">
        <v>970</v>
      </c>
      <c r="O218" s="47"/>
      <c r="P218" s="47">
        <v>213</v>
      </c>
      <c r="Q218" s="52">
        <v>45672</v>
      </c>
      <c r="R218" s="14" t="str">
        <f t="shared" si="7"/>
        <v>No</v>
      </c>
    </row>
    <row r="219" spans="1:18" x14ac:dyDescent="0.2">
      <c r="A219" s="57">
        <v>611</v>
      </c>
      <c r="B219" s="48">
        <v>606</v>
      </c>
      <c r="C219" s="48" t="s">
        <v>919</v>
      </c>
      <c r="D219" s="59" t="s">
        <v>920</v>
      </c>
      <c r="E219" s="47"/>
      <c r="F219" s="49"/>
      <c r="G219" s="61" t="s">
        <v>970</v>
      </c>
      <c r="H219" s="47">
        <v>3.0999999999999999E-3</v>
      </c>
      <c r="I219" s="47" t="s">
        <v>45</v>
      </c>
      <c r="J219" s="47" t="s">
        <v>121</v>
      </c>
      <c r="K219" s="47">
        <v>3.0999999999999999E-3</v>
      </c>
      <c r="L219" s="47" t="s">
        <v>45</v>
      </c>
      <c r="M219" s="50">
        <f t="shared" si="6"/>
        <v>0</v>
      </c>
      <c r="N219" s="47" t="s">
        <v>970</v>
      </c>
      <c r="O219" s="47"/>
      <c r="P219" s="47">
        <v>214</v>
      </c>
      <c r="Q219" s="52">
        <v>45672</v>
      </c>
      <c r="R219" s="14" t="str">
        <f t="shared" si="7"/>
        <v>No</v>
      </c>
    </row>
    <row r="220" spans="1:18" x14ac:dyDescent="0.2">
      <c r="A220" s="57">
        <v>616</v>
      </c>
      <c r="B220" s="48">
        <v>607</v>
      </c>
      <c r="C220" s="48" t="s">
        <v>925</v>
      </c>
      <c r="D220" s="48" t="s">
        <v>926</v>
      </c>
      <c r="E220" s="47"/>
      <c r="F220" s="49"/>
      <c r="G220" s="48" t="s">
        <v>121</v>
      </c>
      <c r="H220" s="47">
        <v>6.3E-2</v>
      </c>
      <c r="I220" s="47" t="s">
        <v>45</v>
      </c>
      <c r="J220" s="47" t="s">
        <v>121</v>
      </c>
      <c r="K220" s="47">
        <v>6.3E-2</v>
      </c>
      <c r="L220" s="47" t="s">
        <v>49</v>
      </c>
      <c r="M220" s="50">
        <f t="shared" si="6"/>
        <v>0</v>
      </c>
      <c r="N220" s="47" t="s">
        <v>970</v>
      </c>
      <c r="O220" s="47"/>
      <c r="P220" s="47">
        <v>215</v>
      </c>
      <c r="Q220" s="52">
        <v>45672</v>
      </c>
      <c r="R220" s="14" t="str">
        <f t="shared" si="7"/>
        <v>No</v>
      </c>
    </row>
    <row r="221" spans="1:18" x14ac:dyDescent="0.2">
      <c r="A221" s="57">
        <v>617</v>
      </c>
      <c r="B221" s="48">
        <v>608</v>
      </c>
      <c r="C221" s="48" t="s">
        <v>927</v>
      </c>
      <c r="D221" s="48" t="s">
        <v>928</v>
      </c>
      <c r="E221" s="47"/>
      <c r="F221" s="49">
        <v>15</v>
      </c>
      <c r="G221" s="48" t="s">
        <v>970</v>
      </c>
      <c r="H221" s="47">
        <v>0.24</v>
      </c>
      <c r="I221" s="47" t="s">
        <v>45</v>
      </c>
      <c r="J221" s="47" t="s">
        <v>121</v>
      </c>
      <c r="K221" s="47">
        <v>0.24</v>
      </c>
      <c r="L221" s="47" t="s">
        <v>122</v>
      </c>
      <c r="M221" s="50">
        <f t="shared" si="6"/>
        <v>0</v>
      </c>
      <c r="N221" s="47" t="s">
        <v>970</v>
      </c>
      <c r="O221" s="47"/>
      <c r="P221" s="47">
        <v>216</v>
      </c>
      <c r="Q221" s="52">
        <v>45672</v>
      </c>
      <c r="R221" s="14" t="str">
        <f t="shared" si="7"/>
        <v>No</v>
      </c>
    </row>
    <row r="222" spans="1:18" x14ac:dyDescent="0.2">
      <c r="A222" s="57">
        <v>619</v>
      </c>
      <c r="B222" s="48">
        <v>126</v>
      </c>
      <c r="C222" s="48" t="s">
        <v>929</v>
      </c>
      <c r="D222" s="48" t="s">
        <v>930</v>
      </c>
      <c r="E222" s="47"/>
      <c r="F222" s="49"/>
      <c r="G222" s="48" t="s">
        <v>970</v>
      </c>
      <c r="H222" s="47">
        <v>0.05</v>
      </c>
      <c r="I222" s="47" t="s">
        <v>49</v>
      </c>
      <c r="J222" s="47" t="s">
        <v>121</v>
      </c>
      <c r="K222" s="47">
        <v>0.05</v>
      </c>
      <c r="L222" s="47" t="s">
        <v>49</v>
      </c>
      <c r="M222" s="50">
        <f t="shared" si="6"/>
        <v>0</v>
      </c>
      <c r="N222" s="47" t="s">
        <v>970</v>
      </c>
      <c r="O222" s="47"/>
      <c r="P222" s="47">
        <v>217</v>
      </c>
      <c r="Q222" s="52">
        <v>45672</v>
      </c>
      <c r="R222" s="14" t="str">
        <f t="shared" si="7"/>
        <v>No</v>
      </c>
    </row>
    <row r="223" spans="1:18" x14ac:dyDescent="0.2">
      <c r="A223" s="57">
        <v>637</v>
      </c>
      <c r="B223" s="69">
        <v>619</v>
      </c>
      <c r="C223" s="48" t="s">
        <v>943</v>
      </c>
      <c r="D223" s="48" t="s">
        <v>944</v>
      </c>
      <c r="E223" s="47"/>
      <c r="F223" s="49">
        <v>13</v>
      </c>
      <c r="G223" s="48" t="s">
        <v>970</v>
      </c>
      <c r="H223" s="47">
        <v>3.3999999999999998E-3</v>
      </c>
      <c r="I223" s="47" t="s">
        <v>49</v>
      </c>
      <c r="J223" s="47" t="s">
        <v>120</v>
      </c>
      <c r="K223" s="47">
        <v>3.3999999999999998E-3</v>
      </c>
      <c r="L223" s="47" t="s">
        <v>49</v>
      </c>
      <c r="M223" s="50">
        <f t="shared" si="6"/>
        <v>0</v>
      </c>
      <c r="N223" s="47" t="s">
        <v>970</v>
      </c>
      <c r="O223" s="47"/>
      <c r="P223" s="47">
        <v>218</v>
      </c>
      <c r="Q223" s="52">
        <v>45672</v>
      </c>
      <c r="R223" s="14" t="str">
        <f t="shared" si="7"/>
        <v>No</v>
      </c>
    </row>
    <row r="224" spans="1:18" x14ac:dyDescent="0.2">
      <c r="A224" s="57">
        <v>638</v>
      </c>
      <c r="B224" s="69">
        <v>620</v>
      </c>
      <c r="C224" s="48" t="s">
        <v>945</v>
      </c>
      <c r="D224" s="48" t="s">
        <v>946</v>
      </c>
      <c r="E224" s="47" t="s">
        <v>149</v>
      </c>
      <c r="F224" s="49"/>
      <c r="G224" s="48" t="s">
        <v>121</v>
      </c>
      <c r="H224" s="47">
        <v>1.2E-4</v>
      </c>
      <c r="I224" s="47" t="s">
        <v>47</v>
      </c>
      <c r="J224" s="47" t="s">
        <v>120</v>
      </c>
      <c r="K224" s="47">
        <v>1.2E-4</v>
      </c>
      <c r="L224" s="47" t="s">
        <v>47</v>
      </c>
      <c r="M224" s="50">
        <f t="shared" si="6"/>
        <v>0</v>
      </c>
      <c r="N224" s="47" t="s">
        <v>970</v>
      </c>
      <c r="O224" s="47"/>
      <c r="P224" s="47">
        <v>219</v>
      </c>
      <c r="Q224" s="52">
        <v>45672</v>
      </c>
      <c r="R224" s="14" t="str">
        <f t="shared" si="7"/>
        <v>No</v>
      </c>
    </row>
    <row r="225" spans="1:18" x14ac:dyDescent="0.2">
      <c r="A225" s="57">
        <v>641</v>
      </c>
      <c r="B225" s="69">
        <v>624</v>
      </c>
      <c r="C225" s="48" t="s">
        <v>952</v>
      </c>
      <c r="D225" s="48" t="s">
        <v>953</v>
      </c>
      <c r="E225" s="47"/>
      <c r="F225" s="49">
        <v>16</v>
      </c>
      <c r="G225" s="48" t="s">
        <v>970</v>
      </c>
      <c r="H225" s="47">
        <v>0.11</v>
      </c>
      <c r="I225" s="47" t="s">
        <v>45</v>
      </c>
      <c r="J225" s="47" t="s">
        <v>121</v>
      </c>
      <c r="K225" s="47">
        <v>0.11</v>
      </c>
      <c r="L225" s="47" t="s">
        <v>122</v>
      </c>
      <c r="M225" s="50">
        <f t="shared" si="6"/>
        <v>0</v>
      </c>
      <c r="N225" s="47" t="s">
        <v>970</v>
      </c>
      <c r="O225" s="47"/>
      <c r="P225" s="47">
        <v>220</v>
      </c>
      <c r="Q225" s="52">
        <v>45672</v>
      </c>
      <c r="R225" s="14" t="str">
        <f t="shared" si="7"/>
        <v>No</v>
      </c>
    </row>
  </sheetData>
  <autoFilter ref="A5:AI225" xr:uid="{C1C2237E-382A-4AF5-BE9A-0979E4475E9E}"/>
  <sortState xmlns:xlrd2="http://schemas.microsoft.com/office/spreadsheetml/2017/richdata2" ref="A7:Q225">
    <sortCondition ref="P6:P225"/>
  </sortState>
  <mergeCells count="9">
    <mergeCell ref="Q4:Q5"/>
    <mergeCell ref="A4:A5"/>
    <mergeCell ref="B4:B5"/>
    <mergeCell ref="H4:N4"/>
    <mergeCell ref="C4:C5"/>
    <mergeCell ref="D4:D5"/>
    <mergeCell ref="E4:E5"/>
    <mergeCell ref="F4:F5"/>
    <mergeCell ref="G4: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E50C9-7F98-4963-9AC1-F790FC0051C5}">
  <sheetPr codeName="Sheet4">
    <tabColor rgb="FFEAF29A"/>
  </sheetPr>
  <dimension ref="A2:R260"/>
  <sheetViews>
    <sheetView topLeftCell="C1" workbookViewId="0">
      <pane ySplit="5" topLeftCell="A6" activePane="bottomLeft" state="frozen"/>
      <selection activeCell="C1" sqref="C1"/>
      <selection pane="bottomLeft" activeCell="D4" sqref="D4:D5"/>
    </sheetView>
  </sheetViews>
  <sheetFormatPr defaultColWidth="9.140625" defaultRowHeight="14.25" x14ac:dyDescent="0.2"/>
  <cols>
    <col min="1" max="2" width="9.140625" style="14" hidden="1" customWidth="1"/>
    <col min="3" max="3" width="17.42578125" style="14" customWidth="1"/>
    <col min="4" max="4" width="71.140625" style="14" bestFit="1" customWidth="1"/>
    <col min="5" max="5" width="20.7109375" style="14" bestFit="1" customWidth="1"/>
    <col min="6" max="6" width="9.7109375" style="42" customWidth="1"/>
    <col min="7" max="7" width="18.140625" style="14" hidden="1" customWidth="1"/>
    <col min="8" max="8" width="13.85546875" style="14" customWidth="1"/>
    <col min="9" max="9" width="14.28515625" style="14" customWidth="1"/>
    <col min="10" max="10" width="12.5703125" style="14" customWidth="1"/>
    <col min="11" max="11" width="9.28515625" style="14" bestFit="1" customWidth="1"/>
    <col min="12" max="12" width="9.140625" style="14"/>
    <col min="13" max="13" width="0" style="14" hidden="1" customWidth="1"/>
    <col min="14" max="14" width="11.42578125" style="14" bestFit="1" customWidth="1"/>
    <col min="15" max="15" width="34" style="14" bestFit="1" customWidth="1"/>
    <col min="16" max="16" width="10.42578125" style="14" customWidth="1"/>
    <col min="17" max="17" width="10.140625" style="14" bestFit="1" customWidth="1"/>
    <col min="18" max="18" width="9.140625" style="14" hidden="1" customWidth="1"/>
    <col min="19" max="19" width="0" style="14" hidden="1" customWidth="1"/>
    <col min="20" max="16384" width="9.140625" style="14"/>
  </cols>
  <sheetData>
    <row r="2" spans="1:18" ht="25.5" x14ac:dyDescent="0.35">
      <c r="C2" s="72" t="s">
        <v>992</v>
      </c>
    </row>
    <row r="4" spans="1:18" ht="15" customHeight="1" x14ac:dyDescent="0.25">
      <c r="A4" s="151" t="s">
        <v>103</v>
      </c>
      <c r="B4" s="152" t="s">
        <v>1152</v>
      </c>
      <c r="C4" s="152" t="s">
        <v>1165</v>
      </c>
      <c r="D4" s="152" t="s">
        <v>1166</v>
      </c>
      <c r="E4" s="150" t="s">
        <v>104</v>
      </c>
      <c r="F4" s="159" t="s">
        <v>105</v>
      </c>
      <c r="G4" s="152" t="s">
        <v>965</v>
      </c>
      <c r="H4" s="157" t="s">
        <v>108</v>
      </c>
      <c r="I4" s="157"/>
      <c r="J4" s="157"/>
      <c r="K4" s="157"/>
      <c r="L4" s="157"/>
      <c r="M4" s="157"/>
      <c r="N4" s="157"/>
      <c r="O4" s="73"/>
      <c r="P4" s="73"/>
      <c r="Q4" s="149" t="s">
        <v>1171</v>
      </c>
    </row>
    <row r="5" spans="1:18" ht="75" x14ac:dyDescent="0.25">
      <c r="A5" s="151"/>
      <c r="B5" s="152"/>
      <c r="C5" s="152"/>
      <c r="D5" s="152"/>
      <c r="E5" s="150"/>
      <c r="F5" s="160"/>
      <c r="G5" s="152"/>
      <c r="H5" s="45" t="s">
        <v>1239</v>
      </c>
      <c r="I5" s="45" t="s">
        <v>111</v>
      </c>
      <c r="J5" s="45" t="s">
        <v>112</v>
      </c>
      <c r="K5" s="45" t="s">
        <v>1241</v>
      </c>
      <c r="L5" s="45" t="s">
        <v>113</v>
      </c>
      <c r="M5" s="45" t="s">
        <v>114</v>
      </c>
      <c r="N5" s="45" t="s">
        <v>115</v>
      </c>
      <c r="O5" s="45" t="s">
        <v>1140</v>
      </c>
      <c r="P5" s="45" t="s">
        <v>993</v>
      </c>
      <c r="Q5" s="149"/>
      <c r="R5" s="14" t="s">
        <v>1139</v>
      </c>
    </row>
    <row r="6" spans="1:18" x14ac:dyDescent="0.2">
      <c r="A6" s="47">
        <v>638</v>
      </c>
      <c r="B6" s="48">
        <v>620</v>
      </c>
      <c r="C6" s="48" t="s">
        <v>945</v>
      </c>
      <c r="D6" s="48" t="s">
        <v>946</v>
      </c>
      <c r="E6" s="47" t="s">
        <v>149</v>
      </c>
      <c r="F6" s="49"/>
      <c r="G6" s="48" t="s">
        <v>121</v>
      </c>
      <c r="H6" s="47">
        <v>0.1</v>
      </c>
      <c r="I6" s="47" t="s">
        <v>31</v>
      </c>
      <c r="J6" s="47" t="s">
        <v>121</v>
      </c>
      <c r="K6" s="47">
        <v>7.0000000000000001E-3</v>
      </c>
      <c r="L6" s="47" t="s">
        <v>47</v>
      </c>
      <c r="M6" s="50">
        <f t="shared" ref="M6" si="0">IF(H6="--","--",ABS((H6-K6)/K6))</f>
        <v>13.285714285714285</v>
      </c>
      <c r="N6" s="47" t="s">
        <v>994</v>
      </c>
      <c r="O6" s="47" t="s">
        <v>76</v>
      </c>
      <c r="P6" s="47">
        <v>1</v>
      </c>
      <c r="Q6" s="52">
        <v>45672</v>
      </c>
      <c r="R6" s="14" t="str">
        <f t="shared" ref="R6" si="1">IF(LEFT(N6,3)="Yes","Yes","No")</f>
        <v>Yes</v>
      </c>
    </row>
    <row r="7" spans="1:18" x14ac:dyDescent="0.2">
      <c r="A7" s="47">
        <v>475</v>
      </c>
      <c r="B7" s="48">
        <v>477</v>
      </c>
      <c r="C7" s="48" t="s">
        <v>712</v>
      </c>
      <c r="D7" s="48" t="s">
        <v>713</v>
      </c>
      <c r="E7" s="47" t="s">
        <v>689</v>
      </c>
      <c r="F7" s="49" t="s">
        <v>1121</v>
      </c>
      <c r="G7" s="48" t="s">
        <v>121</v>
      </c>
      <c r="H7" s="47">
        <v>8.0000000000000002E-3</v>
      </c>
      <c r="I7" s="47" t="s">
        <v>38</v>
      </c>
      <c r="J7" s="47" t="s">
        <v>121</v>
      </c>
      <c r="K7" s="47">
        <v>1.2999999999999999E-3</v>
      </c>
      <c r="L7" s="47" t="s">
        <v>49</v>
      </c>
      <c r="M7" s="50">
        <f t="shared" ref="M7:M70" si="2">IF(H7="--","--",ABS((H7-K7)/K7))</f>
        <v>5.1538461538461542</v>
      </c>
      <c r="N7" s="47" t="s">
        <v>995</v>
      </c>
      <c r="O7" s="47" t="s">
        <v>76</v>
      </c>
      <c r="P7" s="47">
        <v>2</v>
      </c>
      <c r="Q7" s="52">
        <v>45859</v>
      </c>
      <c r="R7" s="14" t="str">
        <f t="shared" ref="R7:R70" si="3">IF(LEFT(N7,3)="Yes","Yes","No")</f>
        <v>Yes</v>
      </c>
    </row>
    <row r="8" spans="1:18" x14ac:dyDescent="0.2">
      <c r="A8" s="47">
        <v>121</v>
      </c>
      <c r="B8" s="48">
        <v>140</v>
      </c>
      <c r="C8" s="48" t="s">
        <v>273</v>
      </c>
      <c r="D8" s="48" t="s">
        <v>274</v>
      </c>
      <c r="E8" s="47" t="s">
        <v>149</v>
      </c>
      <c r="F8" s="49"/>
      <c r="G8" s="48" t="s">
        <v>121</v>
      </c>
      <c r="H8" s="47">
        <v>0.03</v>
      </c>
      <c r="I8" s="47" t="s">
        <v>45</v>
      </c>
      <c r="J8" s="47" t="s">
        <v>121</v>
      </c>
      <c r="K8" s="47">
        <v>5.0000000000000001E-3</v>
      </c>
      <c r="L8" s="47" t="s">
        <v>31</v>
      </c>
      <c r="M8" s="50">
        <f t="shared" si="2"/>
        <v>4.9999999999999991</v>
      </c>
      <c r="N8" s="47" t="s">
        <v>996</v>
      </c>
      <c r="O8" s="47" t="s">
        <v>76</v>
      </c>
      <c r="P8" s="47">
        <v>3</v>
      </c>
      <c r="Q8" s="52">
        <v>45672</v>
      </c>
      <c r="R8" s="14" t="str">
        <f t="shared" si="3"/>
        <v>Yes</v>
      </c>
    </row>
    <row r="9" spans="1:18" x14ac:dyDescent="0.2">
      <c r="A9" s="47">
        <v>639</v>
      </c>
      <c r="B9" s="48">
        <v>622</v>
      </c>
      <c r="C9" s="48" t="s">
        <v>947</v>
      </c>
      <c r="D9" s="48" t="s">
        <v>948</v>
      </c>
      <c r="E9" s="47"/>
      <c r="F9" s="49"/>
      <c r="G9" s="48" t="s">
        <v>121</v>
      </c>
      <c r="H9" s="47">
        <v>1100</v>
      </c>
      <c r="I9" s="47" t="s">
        <v>31</v>
      </c>
      <c r="J9" s="47" t="s">
        <v>121</v>
      </c>
      <c r="K9" s="47">
        <v>200</v>
      </c>
      <c r="L9" s="47" t="s">
        <v>49</v>
      </c>
      <c r="M9" s="50">
        <f t="shared" si="2"/>
        <v>4.5</v>
      </c>
      <c r="N9" s="47" t="s">
        <v>997</v>
      </c>
      <c r="O9" s="47" t="s">
        <v>76</v>
      </c>
      <c r="P9" s="47">
        <v>4</v>
      </c>
      <c r="Q9" s="52">
        <v>45672</v>
      </c>
      <c r="R9" s="14" t="str">
        <f t="shared" si="3"/>
        <v>Yes</v>
      </c>
    </row>
    <row r="10" spans="1:18" x14ac:dyDescent="0.2">
      <c r="A10" s="47">
        <v>494</v>
      </c>
      <c r="B10" s="48">
        <v>541</v>
      </c>
      <c r="C10" s="48" t="s">
        <v>791</v>
      </c>
      <c r="D10" s="48" t="s">
        <v>792</v>
      </c>
      <c r="E10" s="47" t="s">
        <v>772</v>
      </c>
      <c r="F10" s="49" t="s">
        <v>1121</v>
      </c>
      <c r="G10" s="48" t="s">
        <v>121</v>
      </c>
      <c r="H10" s="47">
        <v>4.0000000000000002E-4</v>
      </c>
      <c r="I10" s="47" t="s">
        <v>38</v>
      </c>
      <c r="J10" s="47" t="s">
        <v>121</v>
      </c>
      <c r="K10" s="47">
        <v>1.2999999999999999E-4</v>
      </c>
      <c r="L10" s="47" t="s">
        <v>49</v>
      </c>
      <c r="M10" s="50">
        <f t="shared" si="2"/>
        <v>2.0769230769230775</v>
      </c>
      <c r="N10" s="47" t="s">
        <v>998</v>
      </c>
      <c r="O10" s="47" t="s">
        <v>76</v>
      </c>
      <c r="P10" s="47">
        <v>5</v>
      </c>
      <c r="Q10" s="52">
        <v>45859</v>
      </c>
      <c r="R10" s="14" t="str">
        <f t="shared" si="3"/>
        <v>Yes</v>
      </c>
    </row>
    <row r="11" spans="1:18" x14ac:dyDescent="0.2">
      <c r="A11" s="47">
        <v>493</v>
      </c>
      <c r="B11" s="48">
        <v>540</v>
      </c>
      <c r="C11" s="48" t="s">
        <v>789</v>
      </c>
      <c r="D11" s="48" t="s">
        <v>790</v>
      </c>
      <c r="E11" s="47" t="s">
        <v>772</v>
      </c>
      <c r="F11" s="49" t="s">
        <v>1121</v>
      </c>
      <c r="G11" s="48" t="s">
        <v>121</v>
      </c>
      <c r="H11" s="47">
        <v>4.0000000000000001E-3</v>
      </c>
      <c r="I11" s="47" t="s">
        <v>38</v>
      </c>
      <c r="J11" s="47" t="s">
        <v>121</v>
      </c>
      <c r="K11" s="47">
        <v>1.2999999999999999E-3</v>
      </c>
      <c r="L11" s="47" t="s">
        <v>49</v>
      </c>
      <c r="M11" s="50">
        <f t="shared" si="2"/>
        <v>2.0769230769230771</v>
      </c>
      <c r="N11" s="47" t="s">
        <v>998</v>
      </c>
      <c r="O11" s="47" t="s">
        <v>76</v>
      </c>
      <c r="P11" s="47">
        <v>6</v>
      </c>
      <c r="Q11" s="52">
        <v>45859</v>
      </c>
      <c r="R11" s="14" t="str">
        <f t="shared" si="3"/>
        <v>Yes</v>
      </c>
    </row>
    <row r="12" spans="1:18" x14ac:dyDescent="0.2">
      <c r="A12" s="47">
        <v>6</v>
      </c>
      <c r="B12" s="48">
        <v>5</v>
      </c>
      <c r="C12" s="48" t="s">
        <v>132</v>
      </c>
      <c r="D12" s="48" t="s">
        <v>133</v>
      </c>
      <c r="E12" s="47"/>
      <c r="F12" s="49"/>
      <c r="G12" s="48" t="s">
        <v>121</v>
      </c>
      <c r="H12" s="47">
        <v>0.9</v>
      </c>
      <c r="I12" s="47" t="s">
        <v>31</v>
      </c>
      <c r="J12" s="47" t="s">
        <v>121</v>
      </c>
      <c r="K12" s="47">
        <v>0.35</v>
      </c>
      <c r="L12" s="47" t="s">
        <v>122</v>
      </c>
      <c r="M12" s="50">
        <f t="shared" si="2"/>
        <v>1.5714285714285716</v>
      </c>
      <c r="N12" s="47" t="s">
        <v>999</v>
      </c>
      <c r="O12" s="47" t="s">
        <v>76</v>
      </c>
      <c r="P12" s="47">
        <v>7</v>
      </c>
      <c r="Q12" s="52">
        <v>45859</v>
      </c>
      <c r="R12" s="14" t="str">
        <f t="shared" si="3"/>
        <v>Yes</v>
      </c>
    </row>
    <row r="13" spans="1:18" x14ac:dyDescent="0.2">
      <c r="A13" s="47">
        <v>482</v>
      </c>
      <c r="B13" s="48">
        <v>528</v>
      </c>
      <c r="C13" s="48" t="s">
        <v>775</v>
      </c>
      <c r="D13" s="48" t="s">
        <v>776</v>
      </c>
      <c r="E13" s="47" t="s">
        <v>772</v>
      </c>
      <c r="F13" s="49" t="s">
        <v>1121</v>
      </c>
      <c r="G13" s="48" t="s">
        <v>970</v>
      </c>
      <c r="H13" s="47">
        <v>1E-4</v>
      </c>
      <c r="I13" s="47" t="s">
        <v>38</v>
      </c>
      <c r="J13" s="47" t="s">
        <v>121</v>
      </c>
      <c r="K13" s="47">
        <v>4.0000000000000003E-5</v>
      </c>
      <c r="L13" s="47" t="s">
        <v>49</v>
      </c>
      <c r="M13" s="50">
        <f t="shared" si="2"/>
        <v>1.5</v>
      </c>
      <c r="N13" s="47" t="s">
        <v>1000</v>
      </c>
      <c r="O13" s="47" t="s">
        <v>76</v>
      </c>
      <c r="P13" s="47">
        <v>8</v>
      </c>
      <c r="Q13" s="52">
        <v>45859</v>
      </c>
      <c r="R13" s="14" t="str">
        <f t="shared" si="3"/>
        <v>Yes</v>
      </c>
    </row>
    <row r="14" spans="1:18" x14ac:dyDescent="0.2">
      <c r="A14" s="47">
        <v>44</v>
      </c>
      <c r="B14" s="48">
        <v>46</v>
      </c>
      <c r="C14" s="48" t="s">
        <v>171</v>
      </c>
      <c r="D14" s="48" t="s">
        <v>172</v>
      </c>
      <c r="E14" s="47"/>
      <c r="F14" s="49">
        <v>18</v>
      </c>
      <c r="G14" s="48" t="s">
        <v>970</v>
      </c>
      <c r="H14" s="47">
        <v>6</v>
      </c>
      <c r="I14" s="47" t="s">
        <v>31</v>
      </c>
      <c r="J14" s="47" t="s">
        <v>121</v>
      </c>
      <c r="K14" s="47">
        <v>3</v>
      </c>
      <c r="L14" s="47" t="s">
        <v>49</v>
      </c>
      <c r="M14" s="50">
        <f t="shared" si="2"/>
        <v>1</v>
      </c>
      <c r="N14" s="47" t="s">
        <v>1001</v>
      </c>
      <c r="O14" s="47" t="s">
        <v>78</v>
      </c>
      <c r="P14" s="47">
        <v>9</v>
      </c>
      <c r="Q14" s="52">
        <v>45859</v>
      </c>
      <c r="R14" s="14" t="str">
        <f t="shared" si="3"/>
        <v>Yes</v>
      </c>
    </row>
    <row r="15" spans="1:18" x14ac:dyDescent="0.2">
      <c r="A15" s="47">
        <v>471</v>
      </c>
      <c r="B15" s="48">
        <v>470</v>
      </c>
      <c r="C15" s="48" t="s">
        <v>704</v>
      </c>
      <c r="D15" s="48" t="s">
        <v>705</v>
      </c>
      <c r="E15" s="47" t="s">
        <v>689</v>
      </c>
      <c r="F15" s="49" t="s">
        <v>1121</v>
      </c>
      <c r="G15" s="48" t="s">
        <v>970</v>
      </c>
      <c r="H15" s="47">
        <v>8.0000000000000004E-4</v>
      </c>
      <c r="I15" s="47" t="s">
        <v>38</v>
      </c>
      <c r="J15" s="47" t="s">
        <v>121</v>
      </c>
      <c r="K15" s="47">
        <v>4.0000000000000002E-4</v>
      </c>
      <c r="L15" s="47" t="s">
        <v>49</v>
      </c>
      <c r="M15" s="50">
        <f t="shared" si="2"/>
        <v>1</v>
      </c>
      <c r="N15" s="47" t="s">
        <v>1001</v>
      </c>
      <c r="O15" s="47" t="s">
        <v>76</v>
      </c>
      <c r="P15" s="47">
        <v>10</v>
      </c>
      <c r="Q15" s="52">
        <v>45859</v>
      </c>
      <c r="R15" s="14" t="str">
        <f t="shared" si="3"/>
        <v>Yes</v>
      </c>
    </row>
    <row r="16" spans="1:18" x14ac:dyDescent="0.2">
      <c r="A16" s="47">
        <v>485</v>
      </c>
      <c r="B16" s="48">
        <v>531</v>
      </c>
      <c r="C16" s="48" t="s">
        <v>781</v>
      </c>
      <c r="D16" s="48" t="s">
        <v>782</v>
      </c>
      <c r="E16" s="47" t="s">
        <v>772</v>
      </c>
      <c r="F16" s="49" t="s">
        <v>1121</v>
      </c>
      <c r="G16" s="48" t="s">
        <v>970</v>
      </c>
      <c r="H16" s="47">
        <v>8.0000000000000004E-4</v>
      </c>
      <c r="I16" s="47" t="s">
        <v>38</v>
      </c>
      <c r="J16" s="47" t="s">
        <v>121</v>
      </c>
      <c r="K16" s="47">
        <v>4.0000000000000002E-4</v>
      </c>
      <c r="L16" s="47" t="s">
        <v>49</v>
      </c>
      <c r="M16" s="50">
        <f t="shared" si="2"/>
        <v>1</v>
      </c>
      <c r="N16" s="47" t="s">
        <v>1001</v>
      </c>
      <c r="O16" s="47" t="s">
        <v>76</v>
      </c>
      <c r="P16" s="47">
        <v>11</v>
      </c>
      <c r="Q16" s="52">
        <v>45859</v>
      </c>
      <c r="R16" s="14" t="str">
        <f t="shared" si="3"/>
        <v>Yes</v>
      </c>
    </row>
    <row r="17" spans="1:18" x14ac:dyDescent="0.2">
      <c r="A17" s="47">
        <v>105</v>
      </c>
      <c r="B17" s="48">
        <v>118</v>
      </c>
      <c r="C17" s="48" t="s">
        <v>254</v>
      </c>
      <c r="D17" s="48" t="s">
        <v>255</v>
      </c>
      <c r="E17" s="47"/>
      <c r="F17" s="49"/>
      <c r="G17" s="48" t="s">
        <v>121</v>
      </c>
      <c r="H17" s="47">
        <v>2</v>
      </c>
      <c r="I17" s="47" t="s">
        <v>31</v>
      </c>
      <c r="J17" s="47" t="s">
        <v>121</v>
      </c>
      <c r="K17" s="47">
        <v>300</v>
      </c>
      <c r="L17" s="47" t="s">
        <v>122</v>
      </c>
      <c r="M17" s="50">
        <f t="shared" si="2"/>
        <v>0.99333333333333329</v>
      </c>
      <c r="N17" s="47" t="s">
        <v>1002</v>
      </c>
      <c r="O17" s="47" t="s">
        <v>76</v>
      </c>
      <c r="P17" s="47">
        <v>12</v>
      </c>
      <c r="Q17" s="52">
        <v>45672</v>
      </c>
      <c r="R17" s="14" t="str">
        <f t="shared" si="3"/>
        <v>Yes</v>
      </c>
    </row>
    <row r="18" spans="1:18" x14ac:dyDescent="0.2">
      <c r="A18" s="47">
        <v>644</v>
      </c>
      <c r="B18" s="48">
        <v>627</v>
      </c>
      <c r="C18" s="48" t="s">
        <v>956</v>
      </c>
      <c r="D18" s="48" t="s">
        <v>957</v>
      </c>
      <c r="E18" s="47"/>
      <c r="F18" s="49"/>
      <c r="G18" s="48" t="s">
        <v>121</v>
      </c>
      <c r="H18" s="47">
        <v>4</v>
      </c>
      <c r="I18" s="47" t="s">
        <v>31</v>
      </c>
      <c r="J18" s="47" t="s">
        <v>121</v>
      </c>
      <c r="K18" s="47">
        <v>200</v>
      </c>
      <c r="L18" s="47" t="s">
        <v>45</v>
      </c>
      <c r="M18" s="50">
        <f t="shared" si="2"/>
        <v>0.98</v>
      </c>
      <c r="N18" s="47" t="s">
        <v>1003</v>
      </c>
      <c r="O18" s="47" t="s">
        <v>76</v>
      </c>
      <c r="P18" s="47">
        <v>13</v>
      </c>
      <c r="Q18" s="52">
        <v>45672</v>
      </c>
      <c r="R18" s="14" t="str">
        <f t="shared" si="3"/>
        <v>Yes</v>
      </c>
    </row>
    <row r="19" spans="1:18" x14ac:dyDescent="0.2">
      <c r="A19" s="47">
        <v>63</v>
      </c>
      <c r="B19" s="48">
        <v>73</v>
      </c>
      <c r="C19" s="48" t="s">
        <v>205</v>
      </c>
      <c r="D19" s="48" t="s">
        <v>206</v>
      </c>
      <c r="E19" s="47"/>
      <c r="F19" s="49"/>
      <c r="G19" s="48" t="s">
        <v>121</v>
      </c>
      <c r="H19" s="47">
        <v>1.7</v>
      </c>
      <c r="I19" s="47" t="s">
        <v>49</v>
      </c>
      <c r="J19" s="47" t="s">
        <v>121</v>
      </c>
      <c r="K19" s="47">
        <v>33</v>
      </c>
      <c r="L19" s="47" t="s">
        <v>31</v>
      </c>
      <c r="M19" s="50">
        <f t="shared" si="2"/>
        <v>0.94848484848484849</v>
      </c>
      <c r="N19" s="47" t="s">
        <v>974</v>
      </c>
      <c r="O19" s="47" t="s">
        <v>78</v>
      </c>
      <c r="P19" s="47">
        <v>14</v>
      </c>
      <c r="Q19" s="52">
        <v>45859</v>
      </c>
      <c r="R19" s="14" t="str">
        <f t="shared" si="3"/>
        <v>Yes</v>
      </c>
    </row>
    <row r="20" spans="1:18" x14ac:dyDescent="0.2">
      <c r="A20" s="47">
        <v>466</v>
      </c>
      <c r="B20" s="48">
        <v>464</v>
      </c>
      <c r="C20" s="48" t="s">
        <v>694</v>
      </c>
      <c r="D20" s="48" t="s">
        <v>695</v>
      </c>
      <c r="E20" s="47" t="s">
        <v>689</v>
      </c>
      <c r="F20" s="49" t="s">
        <v>1121</v>
      </c>
      <c r="G20" s="48" t="s">
        <v>121</v>
      </c>
      <c r="H20" s="47">
        <v>6.7000000000000002E-3</v>
      </c>
      <c r="I20" s="47" t="s">
        <v>38</v>
      </c>
      <c r="J20" s="47" t="s">
        <v>121</v>
      </c>
      <c r="K20" s="47">
        <v>0.13</v>
      </c>
      <c r="L20" s="47" t="s">
        <v>49</v>
      </c>
      <c r="M20" s="50">
        <f t="shared" si="2"/>
        <v>0.94846153846153847</v>
      </c>
      <c r="N20" s="47" t="s">
        <v>974</v>
      </c>
      <c r="O20" s="47" t="s">
        <v>76</v>
      </c>
      <c r="P20" s="47">
        <v>15</v>
      </c>
      <c r="Q20" s="52">
        <v>45859</v>
      </c>
      <c r="R20" s="14" t="str">
        <f t="shared" si="3"/>
        <v>Yes</v>
      </c>
    </row>
    <row r="21" spans="1:18" x14ac:dyDescent="0.2">
      <c r="A21" s="47">
        <v>624</v>
      </c>
      <c r="B21" s="47" t="s">
        <v>935</v>
      </c>
      <c r="C21" s="47" t="s">
        <v>936</v>
      </c>
      <c r="D21" s="47" t="s">
        <v>937</v>
      </c>
      <c r="E21" s="47"/>
      <c r="F21" s="49"/>
      <c r="G21" s="47" t="s">
        <v>121</v>
      </c>
      <c r="H21" s="47">
        <v>4</v>
      </c>
      <c r="I21" s="47" t="s">
        <v>49</v>
      </c>
      <c r="J21" s="47" t="s">
        <v>121</v>
      </c>
      <c r="K21" s="47">
        <v>60</v>
      </c>
      <c r="L21" s="47" t="s">
        <v>45</v>
      </c>
      <c r="M21" s="50">
        <f t="shared" si="2"/>
        <v>0.93333333333333335</v>
      </c>
      <c r="N21" s="47" t="s">
        <v>1004</v>
      </c>
      <c r="O21" s="47" t="s">
        <v>76</v>
      </c>
      <c r="P21" s="47">
        <v>16</v>
      </c>
      <c r="Q21" s="52">
        <v>45672</v>
      </c>
      <c r="R21" s="14" t="str">
        <f t="shared" si="3"/>
        <v>Yes</v>
      </c>
    </row>
    <row r="22" spans="1:18" x14ac:dyDescent="0.2">
      <c r="A22" s="47">
        <v>167</v>
      </c>
      <c r="B22" s="48">
        <v>112</v>
      </c>
      <c r="C22" s="48" t="s">
        <v>321</v>
      </c>
      <c r="D22" s="48" t="s">
        <v>322</v>
      </c>
      <c r="E22" s="47" t="s">
        <v>248</v>
      </c>
      <c r="F22" s="49"/>
      <c r="G22" s="48" t="s">
        <v>970</v>
      </c>
      <c r="H22" s="47">
        <v>5</v>
      </c>
      <c r="I22" s="47" t="s">
        <v>49</v>
      </c>
      <c r="J22" s="47" t="s">
        <v>121</v>
      </c>
      <c r="K22" s="47">
        <v>60</v>
      </c>
      <c r="L22" s="47" t="s">
        <v>31</v>
      </c>
      <c r="M22" s="50">
        <f t="shared" si="2"/>
        <v>0.91666666666666663</v>
      </c>
      <c r="N22" s="47" t="s">
        <v>1005</v>
      </c>
      <c r="O22" s="47" t="s">
        <v>78</v>
      </c>
      <c r="P22" s="47">
        <v>17</v>
      </c>
      <c r="Q22" s="52">
        <v>45859</v>
      </c>
      <c r="R22" s="14" t="str">
        <f t="shared" si="3"/>
        <v>Yes</v>
      </c>
    </row>
    <row r="23" spans="1:18" x14ac:dyDescent="0.2">
      <c r="A23" s="47">
        <v>608</v>
      </c>
      <c r="B23" s="48">
        <v>600</v>
      </c>
      <c r="C23" s="48" t="s">
        <v>915</v>
      </c>
      <c r="D23" s="48" t="s">
        <v>916</v>
      </c>
      <c r="E23" s="47"/>
      <c r="F23" s="49"/>
      <c r="G23" s="48" t="s">
        <v>121</v>
      </c>
      <c r="H23" s="47">
        <v>420</v>
      </c>
      <c r="I23" s="47" t="s">
        <v>49</v>
      </c>
      <c r="J23" s="47" t="s">
        <v>121</v>
      </c>
      <c r="K23" s="47">
        <v>5000</v>
      </c>
      <c r="L23" s="47" t="s">
        <v>122</v>
      </c>
      <c r="M23" s="50">
        <f t="shared" si="2"/>
        <v>0.91600000000000004</v>
      </c>
      <c r="N23" s="47" t="s">
        <v>1005</v>
      </c>
      <c r="O23" s="47" t="s">
        <v>84</v>
      </c>
      <c r="P23" s="47">
        <v>18</v>
      </c>
      <c r="Q23" s="52">
        <v>45859</v>
      </c>
      <c r="R23" s="14" t="str">
        <f t="shared" si="3"/>
        <v>Yes</v>
      </c>
    </row>
    <row r="24" spans="1:18" x14ac:dyDescent="0.2">
      <c r="A24" s="47">
        <v>500</v>
      </c>
      <c r="B24" s="48">
        <v>547</v>
      </c>
      <c r="C24" s="48" t="s">
        <v>803</v>
      </c>
      <c r="D24" s="48" t="s">
        <v>804</v>
      </c>
      <c r="E24" s="47" t="s">
        <v>772</v>
      </c>
      <c r="F24" s="49" t="s">
        <v>1121</v>
      </c>
      <c r="G24" s="48" t="s">
        <v>970</v>
      </c>
      <c r="H24" s="47">
        <v>4.0000000000000002E-4</v>
      </c>
      <c r="I24" s="47" t="s">
        <v>38</v>
      </c>
      <c r="J24" s="47" t="s">
        <v>121</v>
      </c>
      <c r="K24" s="47">
        <v>4.0000000000000001E-3</v>
      </c>
      <c r="L24" s="47" t="s">
        <v>49</v>
      </c>
      <c r="M24" s="50">
        <f t="shared" si="2"/>
        <v>0.89999999999999991</v>
      </c>
      <c r="N24" s="47" t="s">
        <v>975</v>
      </c>
      <c r="O24" s="47" t="s">
        <v>76</v>
      </c>
      <c r="P24" s="47">
        <v>19</v>
      </c>
      <c r="Q24" s="52">
        <v>45859</v>
      </c>
      <c r="R24" s="14" t="str">
        <f t="shared" si="3"/>
        <v>Yes</v>
      </c>
    </row>
    <row r="25" spans="1:18" x14ac:dyDescent="0.2">
      <c r="A25" s="47">
        <v>3</v>
      </c>
      <c r="B25" s="48">
        <v>634</v>
      </c>
      <c r="C25" s="48" t="s">
        <v>127</v>
      </c>
      <c r="D25" s="48" t="s">
        <v>128</v>
      </c>
      <c r="E25" s="47"/>
      <c r="F25" s="49"/>
      <c r="G25" s="48" t="s">
        <v>121</v>
      </c>
      <c r="H25" s="47">
        <v>3200</v>
      </c>
      <c r="I25" s="47" t="s">
        <v>38</v>
      </c>
      <c r="J25" s="47" t="s">
        <v>120</v>
      </c>
      <c r="K25" s="47">
        <v>31000</v>
      </c>
      <c r="L25" s="47" t="s">
        <v>31</v>
      </c>
      <c r="M25" s="50">
        <f t="shared" si="2"/>
        <v>0.89677419354838706</v>
      </c>
      <c r="N25" s="47" t="s">
        <v>975</v>
      </c>
      <c r="O25" s="47" t="s">
        <v>83</v>
      </c>
      <c r="P25" s="47">
        <v>20</v>
      </c>
      <c r="Q25" s="52">
        <v>45859</v>
      </c>
      <c r="R25" s="14" t="str">
        <f t="shared" si="3"/>
        <v>Yes</v>
      </c>
    </row>
    <row r="26" spans="1:18" x14ac:dyDescent="0.2">
      <c r="A26" s="47">
        <v>360</v>
      </c>
      <c r="B26" s="48">
        <v>381</v>
      </c>
      <c r="C26" s="48" t="s">
        <v>566</v>
      </c>
      <c r="D26" s="48" t="s">
        <v>567</v>
      </c>
      <c r="E26" s="47"/>
      <c r="F26" s="49"/>
      <c r="G26" s="48" t="s">
        <v>121</v>
      </c>
      <c r="H26" s="47">
        <v>1</v>
      </c>
      <c r="I26" s="47" t="s">
        <v>31</v>
      </c>
      <c r="J26" s="47" t="s">
        <v>121</v>
      </c>
      <c r="K26" s="47">
        <v>9</v>
      </c>
      <c r="L26" s="47" t="s">
        <v>45</v>
      </c>
      <c r="M26" s="50">
        <f t="shared" si="2"/>
        <v>0.88888888888888884</v>
      </c>
      <c r="N26" s="47" t="s">
        <v>1006</v>
      </c>
      <c r="O26" s="47" t="s">
        <v>76</v>
      </c>
      <c r="P26" s="47">
        <v>21</v>
      </c>
      <c r="Q26" s="52">
        <v>45672</v>
      </c>
      <c r="R26" s="14" t="str">
        <f t="shared" si="3"/>
        <v>Yes</v>
      </c>
    </row>
    <row r="27" spans="1:18" x14ac:dyDescent="0.2">
      <c r="A27" s="47">
        <v>103</v>
      </c>
      <c r="B27" s="48">
        <v>230</v>
      </c>
      <c r="C27" s="48" t="s">
        <v>252</v>
      </c>
      <c r="D27" s="48" t="s">
        <v>253</v>
      </c>
      <c r="E27" s="47"/>
      <c r="F27" s="49"/>
      <c r="G27" s="48" t="s">
        <v>121</v>
      </c>
      <c r="H27" s="47">
        <v>4000</v>
      </c>
      <c r="I27" s="47" t="s">
        <v>47</v>
      </c>
      <c r="J27" s="47" t="s">
        <v>121</v>
      </c>
      <c r="K27" s="47">
        <v>30000</v>
      </c>
      <c r="L27" s="47" t="s">
        <v>49</v>
      </c>
      <c r="M27" s="50">
        <f t="shared" si="2"/>
        <v>0.8666666666666667</v>
      </c>
      <c r="N27" s="47" t="s">
        <v>1007</v>
      </c>
      <c r="O27" s="47" t="s">
        <v>84</v>
      </c>
      <c r="P27" s="47">
        <v>22</v>
      </c>
      <c r="Q27" s="52">
        <v>45672</v>
      </c>
      <c r="R27" s="14" t="str">
        <f t="shared" si="3"/>
        <v>Yes</v>
      </c>
    </row>
    <row r="28" spans="1:18" x14ac:dyDescent="0.2">
      <c r="A28" s="47">
        <v>55</v>
      </c>
      <c r="B28" s="48">
        <v>58</v>
      </c>
      <c r="C28" s="48" t="s">
        <v>184</v>
      </c>
      <c r="D28" s="48" t="s">
        <v>185</v>
      </c>
      <c r="E28" s="47" t="s">
        <v>149</v>
      </c>
      <c r="F28" s="49"/>
      <c r="G28" s="48" t="s">
        <v>121</v>
      </c>
      <c r="H28" s="47">
        <v>1E-3</v>
      </c>
      <c r="I28" s="47" t="s">
        <v>31</v>
      </c>
      <c r="J28" s="47" t="s">
        <v>121</v>
      </c>
      <c r="K28" s="47">
        <v>7.0000000000000001E-3</v>
      </c>
      <c r="L28" s="47" t="s">
        <v>49</v>
      </c>
      <c r="M28" s="50">
        <f t="shared" si="2"/>
        <v>0.8571428571428571</v>
      </c>
      <c r="N28" s="47" t="s">
        <v>1008</v>
      </c>
      <c r="O28" s="47" t="s">
        <v>76</v>
      </c>
      <c r="P28" s="47">
        <v>23</v>
      </c>
      <c r="Q28" s="52">
        <v>45672</v>
      </c>
      <c r="R28" s="14" t="str">
        <f t="shared" si="3"/>
        <v>Yes</v>
      </c>
    </row>
    <row r="29" spans="1:18" x14ac:dyDescent="0.2">
      <c r="A29" s="47">
        <v>122</v>
      </c>
      <c r="B29" s="48">
        <v>136</v>
      </c>
      <c r="C29" s="48" t="s">
        <v>275</v>
      </c>
      <c r="D29" s="48" t="s">
        <v>276</v>
      </c>
      <c r="E29" s="47" t="s">
        <v>149</v>
      </c>
      <c r="F29" s="49"/>
      <c r="G29" s="48" t="s">
        <v>121</v>
      </c>
      <c r="H29" s="47">
        <v>0.03</v>
      </c>
      <c r="I29" s="47" t="s">
        <v>45</v>
      </c>
      <c r="J29" s="47" t="s">
        <v>121</v>
      </c>
      <c r="K29" s="47">
        <v>0.2</v>
      </c>
      <c r="L29" s="47" t="s">
        <v>49</v>
      </c>
      <c r="M29" s="50">
        <f t="shared" si="2"/>
        <v>0.85</v>
      </c>
      <c r="N29" s="47" t="s">
        <v>979</v>
      </c>
      <c r="O29" s="47" t="s">
        <v>76</v>
      </c>
      <c r="P29" s="47">
        <v>24</v>
      </c>
      <c r="Q29" s="52">
        <v>45672</v>
      </c>
      <c r="R29" s="14" t="str">
        <f t="shared" si="3"/>
        <v>Yes</v>
      </c>
    </row>
    <row r="30" spans="1:18" x14ac:dyDescent="0.2">
      <c r="A30" s="47">
        <v>501</v>
      </c>
      <c r="B30" s="48">
        <v>548</v>
      </c>
      <c r="C30" s="48" t="s">
        <v>805</v>
      </c>
      <c r="D30" s="48" t="s">
        <v>806</v>
      </c>
      <c r="E30" s="47" t="s">
        <v>772</v>
      </c>
      <c r="F30" s="49" t="s">
        <v>1121</v>
      </c>
      <c r="G30" s="48" t="s">
        <v>121</v>
      </c>
      <c r="H30" s="47">
        <v>0.02</v>
      </c>
      <c r="I30" s="47" t="s">
        <v>38</v>
      </c>
      <c r="J30" s="47" t="s">
        <v>121</v>
      </c>
      <c r="K30" s="47">
        <v>0.13</v>
      </c>
      <c r="L30" s="47" t="s">
        <v>49</v>
      </c>
      <c r="M30" s="50">
        <f t="shared" si="2"/>
        <v>0.84615384615384615</v>
      </c>
      <c r="N30" s="47" t="s">
        <v>979</v>
      </c>
      <c r="O30" s="47" t="s">
        <v>76</v>
      </c>
      <c r="P30" s="47">
        <v>25</v>
      </c>
      <c r="Q30" s="52">
        <v>45859</v>
      </c>
      <c r="R30" s="14" t="str">
        <f t="shared" si="3"/>
        <v>Yes</v>
      </c>
    </row>
    <row r="31" spans="1:18" x14ac:dyDescent="0.2">
      <c r="A31" s="47">
        <v>8</v>
      </c>
      <c r="B31" s="48">
        <v>7</v>
      </c>
      <c r="C31" s="48" t="s">
        <v>136</v>
      </c>
      <c r="D31" s="48" t="s">
        <v>137</v>
      </c>
      <c r="E31" s="47"/>
      <c r="F31" s="49"/>
      <c r="G31" s="48" t="s">
        <v>121</v>
      </c>
      <c r="H31" s="47">
        <v>0.2</v>
      </c>
      <c r="I31" s="47" t="s">
        <v>47</v>
      </c>
      <c r="J31" s="47" t="s">
        <v>121</v>
      </c>
      <c r="K31" s="47">
        <v>1</v>
      </c>
      <c r="L31" s="47" t="s">
        <v>45</v>
      </c>
      <c r="M31" s="50">
        <f t="shared" si="2"/>
        <v>0.8</v>
      </c>
      <c r="N31" s="47" t="s">
        <v>980</v>
      </c>
      <c r="O31" s="47" t="s">
        <v>84</v>
      </c>
      <c r="P31" s="47">
        <v>26</v>
      </c>
      <c r="Q31" s="52">
        <v>45672</v>
      </c>
      <c r="R31" s="14" t="str">
        <f t="shared" si="3"/>
        <v>Yes</v>
      </c>
    </row>
    <row r="32" spans="1:18" x14ac:dyDescent="0.2">
      <c r="A32" s="47">
        <v>486</v>
      </c>
      <c r="B32" s="48">
        <v>532</v>
      </c>
      <c r="C32" s="48" t="s">
        <v>783</v>
      </c>
      <c r="D32" s="48" t="s">
        <v>784</v>
      </c>
      <c r="E32" s="47" t="s">
        <v>772</v>
      </c>
      <c r="F32" s="49" t="s">
        <v>1121</v>
      </c>
      <c r="G32" s="48" t="s">
        <v>970</v>
      </c>
      <c r="H32" s="47">
        <v>8.0000000000000004E-4</v>
      </c>
      <c r="I32" s="47" t="s">
        <v>38</v>
      </c>
      <c r="J32" s="47" t="s">
        <v>121</v>
      </c>
      <c r="K32" s="47">
        <v>4.0000000000000001E-3</v>
      </c>
      <c r="L32" s="47" t="s">
        <v>49</v>
      </c>
      <c r="M32" s="50">
        <f t="shared" si="2"/>
        <v>0.8</v>
      </c>
      <c r="N32" s="47" t="s">
        <v>980</v>
      </c>
      <c r="O32" s="47" t="s">
        <v>76</v>
      </c>
      <c r="P32" s="47">
        <v>27</v>
      </c>
      <c r="Q32" s="52">
        <v>45859</v>
      </c>
      <c r="R32" s="14" t="str">
        <f t="shared" si="3"/>
        <v>Yes</v>
      </c>
    </row>
    <row r="33" spans="1:18" x14ac:dyDescent="0.2">
      <c r="A33" s="47">
        <v>487</v>
      </c>
      <c r="B33" s="48">
        <v>533</v>
      </c>
      <c r="C33" s="48" t="s">
        <v>785</v>
      </c>
      <c r="D33" s="48" t="s">
        <v>786</v>
      </c>
      <c r="E33" s="47" t="s">
        <v>772</v>
      </c>
      <c r="F33" s="49" t="s">
        <v>1121</v>
      </c>
      <c r="G33" s="48" t="s">
        <v>121</v>
      </c>
      <c r="H33" s="47">
        <v>0.04</v>
      </c>
      <c r="I33" s="47" t="s">
        <v>38</v>
      </c>
      <c r="J33" s="47" t="s">
        <v>121</v>
      </c>
      <c r="K33" s="47">
        <v>0.13</v>
      </c>
      <c r="L33" s="47" t="s">
        <v>49</v>
      </c>
      <c r="M33" s="50">
        <f t="shared" si="2"/>
        <v>0.69230769230769229</v>
      </c>
      <c r="N33" s="47" t="s">
        <v>1009</v>
      </c>
      <c r="O33" s="47" t="s">
        <v>76</v>
      </c>
      <c r="P33" s="47">
        <v>28</v>
      </c>
      <c r="Q33" s="52">
        <v>45859</v>
      </c>
      <c r="R33" s="14" t="str">
        <f t="shared" si="3"/>
        <v>Yes</v>
      </c>
    </row>
    <row r="34" spans="1:18" x14ac:dyDescent="0.2">
      <c r="A34" s="47">
        <v>495</v>
      </c>
      <c r="B34" s="48">
        <v>542</v>
      </c>
      <c r="C34" s="48" t="s">
        <v>793</v>
      </c>
      <c r="D34" s="48" t="s">
        <v>794</v>
      </c>
      <c r="E34" s="47" t="s">
        <v>772</v>
      </c>
      <c r="F34" s="49" t="s">
        <v>1121</v>
      </c>
      <c r="G34" s="48" t="s">
        <v>970</v>
      </c>
      <c r="H34" s="47">
        <v>1.2999999999999999E-4</v>
      </c>
      <c r="I34" s="47" t="s">
        <v>38</v>
      </c>
      <c r="J34" s="47" t="s">
        <v>121</v>
      </c>
      <c r="K34" s="47">
        <v>4.0000000000000002E-4</v>
      </c>
      <c r="L34" s="47" t="s">
        <v>49</v>
      </c>
      <c r="M34" s="50">
        <f t="shared" si="2"/>
        <v>0.67500000000000016</v>
      </c>
      <c r="N34" s="47" t="s">
        <v>1010</v>
      </c>
      <c r="O34" s="47" t="s">
        <v>76</v>
      </c>
      <c r="P34" s="47">
        <v>29</v>
      </c>
      <c r="Q34" s="52">
        <v>45859</v>
      </c>
      <c r="R34" s="14" t="str">
        <f t="shared" si="3"/>
        <v>Yes</v>
      </c>
    </row>
    <row r="35" spans="1:18" x14ac:dyDescent="0.2">
      <c r="A35" s="47">
        <v>465</v>
      </c>
      <c r="B35" s="48">
        <v>463</v>
      </c>
      <c r="C35" s="48" t="s">
        <v>692</v>
      </c>
      <c r="D35" s="48" t="s">
        <v>693</v>
      </c>
      <c r="E35" s="47" t="s">
        <v>689</v>
      </c>
      <c r="F35" s="49" t="s">
        <v>1121</v>
      </c>
      <c r="G35" s="48" t="s">
        <v>970</v>
      </c>
      <c r="H35" s="47">
        <v>0.13</v>
      </c>
      <c r="I35" s="47" t="s">
        <v>38</v>
      </c>
      <c r="J35" s="47" t="s">
        <v>121</v>
      </c>
      <c r="K35" s="47">
        <v>0.4</v>
      </c>
      <c r="L35" s="47" t="s">
        <v>49</v>
      </c>
      <c r="M35" s="50">
        <f t="shared" si="2"/>
        <v>0.67500000000000004</v>
      </c>
      <c r="N35" s="47" t="s">
        <v>1010</v>
      </c>
      <c r="O35" s="47" t="s">
        <v>76</v>
      </c>
      <c r="P35" s="47">
        <v>30</v>
      </c>
      <c r="Q35" s="52">
        <v>45859</v>
      </c>
      <c r="R35" s="14" t="str">
        <f t="shared" si="3"/>
        <v>Yes</v>
      </c>
    </row>
    <row r="36" spans="1:18" x14ac:dyDescent="0.2">
      <c r="A36" s="47">
        <v>81</v>
      </c>
      <c r="B36" s="48">
        <v>90</v>
      </c>
      <c r="C36" s="48" t="s">
        <v>222</v>
      </c>
      <c r="D36" s="48" t="s">
        <v>223</v>
      </c>
      <c r="E36" s="47"/>
      <c r="F36" s="49"/>
      <c r="G36" s="48" t="s">
        <v>121</v>
      </c>
      <c r="H36" s="47">
        <v>300</v>
      </c>
      <c r="I36" s="47" t="s">
        <v>31</v>
      </c>
      <c r="J36" s="47" t="s">
        <v>121</v>
      </c>
      <c r="K36" s="47">
        <v>800</v>
      </c>
      <c r="L36" s="47" t="s">
        <v>122</v>
      </c>
      <c r="M36" s="50">
        <f t="shared" si="2"/>
        <v>0.625</v>
      </c>
      <c r="N36" s="47" t="s">
        <v>1011</v>
      </c>
      <c r="O36" s="47" t="s">
        <v>78</v>
      </c>
      <c r="P36" s="47">
        <v>31</v>
      </c>
      <c r="Q36" s="52">
        <v>45859</v>
      </c>
      <c r="R36" s="14" t="str">
        <f t="shared" si="3"/>
        <v>Yes</v>
      </c>
    </row>
    <row r="37" spans="1:18" x14ac:dyDescent="0.2">
      <c r="A37" s="47">
        <v>289</v>
      </c>
      <c r="B37" s="48">
        <v>297</v>
      </c>
      <c r="C37" s="48" t="s">
        <v>462</v>
      </c>
      <c r="D37" s="48" t="s">
        <v>463</v>
      </c>
      <c r="E37" s="47"/>
      <c r="F37" s="49"/>
      <c r="G37" s="48" t="s">
        <v>121</v>
      </c>
      <c r="H37" s="47">
        <v>0.03</v>
      </c>
      <c r="I37" s="47" t="s">
        <v>49</v>
      </c>
      <c r="J37" s="47" t="s">
        <v>121</v>
      </c>
      <c r="K37" s="47">
        <v>6.9000000000000006E-2</v>
      </c>
      <c r="L37" s="47" t="s">
        <v>31</v>
      </c>
      <c r="M37" s="50">
        <f t="shared" si="2"/>
        <v>0.56521739130434789</v>
      </c>
      <c r="N37" s="47" t="s">
        <v>1012</v>
      </c>
      <c r="O37" s="47" t="s">
        <v>76</v>
      </c>
      <c r="P37" s="47">
        <v>32</v>
      </c>
      <c r="Q37" s="52">
        <v>45672</v>
      </c>
      <c r="R37" s="14" t="str">
        <f t="shared" si="3"/>
        <v>Yes</v>
      </c>
    </row>
    <row r="38" spans="1:18" x14ac:dyDescent="0.2">
      <c r="A38" s="47">
        <v>280</v>
      </c>
      <c r="B38" s="48">
        <v>292</v>
      </c>
      <c r="C38" s="48" t="s">
        <v>468</v>
      </c>
      <c r="D38" s="48" t="s">
        <v>469</v>
      </c>
      <c r="E38" s="47"/>
      <c r="F38" s="49"/>
      <c r="G38" s="48" t="s">
        <v>121</v>
      </c>
      <c r="H38" s="47">
        <v>9</v>
      </c>
      <c r="I38" s="47" t="s">
        <v>49</v>
      </c>
      <c r="J38" s="47" t="s">
        <v>121</v>
      </c>
      <c r="K38" s="47">
        <v>20</v>
      </c>
      <c r="L38" s="47" t="s">
        <v>122</v>
      </c>
      <c r="M38" s="50">
        <f t="shared" si="2"/>
        <v>0.55000000000000004</v>
      </c>
      <c r="N38" s="47" t="s">
        <v>1013</v>
      </c>
      <c r="O38" s="47" t="s">
        <v>76</v>
      </c>
      <c r="P38" s="47">
        <v>33</v>
      </c>
      <c r="Q38" s="52">
        <v>45672</v>
      </c>
      <c r="R38" s="14" t="str">
        <f t="shared" si="3"/>
        <v>Yes</v>
      </c>
    </row>
    <row r="39" spans="1:18" x14ac:dyDescent="0.2">
      <c r="A39" s="47">
        <v>319</v>
      </c>
      <c r="B39" s="48">
        <v>346</v>
      </c>
      <c r="C39" s="48" t="s">
        <v>548</v>
      </c>
      <c r="D39" s="48" t="s">
        <v>549</v>
      </c>
      <c r="E39" s="47"/>
      <c r="F39" s="49"/>
      <c r="G39" s="48" t="s">
        <v>121</v>
      </c>
      <c r="H39" s="47">
        <v>3600</v>
      </c>
      <c r="I39" s="47" t="s">
        <v>31</v>
      </c>
      <c r="J39" s="47" t="s">
        <v>121</v>
      </c>
      <c r="K39" s="47">
        <v>8000</v>
      </c>
      <c r="L39" s="47" t="s">
        <v>49</v>
      </c>
      <c r="M39" s="50">
        <f t="shared" si="2"/>
        <v>0.55000000000000004</v>
      </c>
      <c r="N39" s="47" t="s">
        <v>1013</v>
      </c>
      <c r="O39" s="47" t="s">
        <v>76</v>
      </c>
      <c r="P39" s="47">
        <v>34</v>
      </c>
      <c r="Q39" s="52">
        <v>45672</v>
      </c>
      <c r="R39" s="14" t="str">
        <f t="shared" si="3"/>
        <v>Yes</v>
      </c>
    </row>
    <row r="40" spans="1:18" x14ac:dyDescent="0.2">
      <c r="A40" s="47">
        <v>497</v>
      </c>
      <c r="B40" s="48">
        <v>544</v>
      </c>
      <c r="C40" s="48" t="s">
        <v>797</v>
      </c>
      <c r="D40" s="48" t="s">
        <v>798</v>
      </c>
      <c r="E40" s="47" t="s">
        <v>772</v>
      </c>
      <c r="F40" s="49" t="s">
        <v>1121</v>
      </c>
      <c r="G40" s="48" t="s">
        <v>970</v>
      </c>
      <c r="H40" s="47">
        <v>2.0000000000000001E-4</v>
      </c>
      <c r="I40" s="47" t="s">
        <v>38</v>
      </c>
      <c r="J40" s="47" t="s">
        <v>121</v>
      </c>
      <c r="K40" s="47">
        <v>4.0000000000000002E-4</v>
      </c>
      <c r="L40" s="47" t="s">
        <v>49</v>
      </c>
      <c r="M40" s="50">
        <f t="shared" si="2"/>
        <v>0.5</v>
      </c>
      <c r="N40" s="47" t="s">
        <v>984</v>
      </c>
      <c r="O40" s="47" t="s">
        <v>76</v>
      </c>
      <c r="P40" s="47">
        <v>35</v>
      </c>
      <c r="Q40" s="52">
        <v>45859</v>
      </c>
      <c r="R40" s="14" t="str">
        <f t="shared" si="3"/>
        <v>Yes</v>
      </c>
    </row>
    <row r="41" spans="1:18" x14ac:dyDescent="0.2">
      <c r="A41" s="47">
        <v>499</v>
      </c>
      <c r="B41" s="48">
        <v>546</v>
      </c>
      <c r="C41" s="48" t="s">
        <v>801</v>
      </c>
      <c r="D41" s="48" t="s">
        <v>802</v>
      </c>
      <c r="E41" s="47" t="s">
        <v>772</v>
      </c>
      <c r="F41" s="49" t="s">
        <v>1121</v>
      </c>
      <c r="G41" s="48" t="s">
        <v>970</v>
      </c>
      <c r="H41" s="47">
        <v>2E-3</v>
      </c>
      <c r="I41" s="47" t="s">
        <v>38</v>
      </c>
      <c r="J41" s="47" t="s">
        <v>121</v>
      </c>
      <c r="K41" s="47">
        <v>4.0000000000000001E-3</v>
      </c>
      <c r="L41" s="47" t="s">
        <v>49</v>
      </c>
      <c r="M41" s="50">
        <f t="shared" si="2"/>
        <v>0.5</v>
      </c>
      <c r="N41" s="47" t="s">
        <v>984</v>
      </c>
      <c r="O41" s="47" t="s">
        <v>76</v>
      </c>
      <c r="P41" s="47">
        <v>36</v>
      </c>
      <c r="Q41" s="52">
        <v>45859</v>
      </c>
      <c r="R41" s="14" t="str">
        <f t="shared" si="3"/>
        <v>Yes</v>
      </c>
    </row>
    <row r="42" spans="1:18" x14ac:dyDescent="0.2">
      <c r="A42" s="47">
        <v>484</v>
      </c>
      <c r="B42" s="48">
        <v>530</v>
      </c>
      <c r="C42" s="48" t="s">
        <v>779</v>
      </c>
      <c r="D42" s="48" t="s">
        <v>780</v>
      </c>
      <c r="E42" s="47" t="s">
        <v>772</v>
      </c>
      <c r="F42" s="49" t="s">
        <v>1121</v>
      </c>
      <c r="G42" s="48" t="s">
        <v>970</v>
      </c>
      <c r="H42" s="47">
        <v>5.6999999999999998E-4</v>
      </c>
      <c r="I42" s="47" t="s">
        <v>38</v>
      </c>
      <c r="J42" s="47" t="s">
        <v>121</v>
      </c>
      <c r="K42" s="47">
        <v>4.0000000000000002E-4</v>
      </c>
      <c r="L42" s="47" t="s">
        <v>49</v>
      </c>
      <c r="M42" s="50">
        <f t="shared" si="2"/>
        <v>0.42499999999999988</v>
      </c>
      <c r="N42" s="47" t="s">
        <v>1014</v>
      </c>
      <c r="O42" s="47" t="s">
        <v>76</v>
      </c>
      <c r="P42" s="47">
        <v>37</v>
      </c>
      <c r="Q42" s="52">
        <v>45859</v>
      </c>
      <c r="R42" s="14" t="str">
        <f t="shared" si="3"/>
        <v>Yes</v>
      </c>
    </row>
    <row r="43" spans="1:18" x14ac:dyDescent="0.2">
      <c r="A43" s="47">
        <v>492</v>
      </c>
      <c r="B43" s="48">
        <v>539</v>
      </c>
      <c r="C43" s="48" t="s">
        <v>787</v>
      </c>
      <c r="D43" s="48" t="s">
        <v>788</v>
      </c>
      <c r="E43" s="47" t="s">
        <v>772</v>
      </c>
      <c r="F43" s="49" t="s">
        <v>1121</v>
      </c>
      <c r="G43" s="48" t="s">
        <v>970</v>
      </c>
      <c r="H43" s="47">
        <v>5.6999999999999998E-4</v>
      </c>
      <c r="I43" s="47" t="s">
        <v>38</v>
      </c>
      <c r="J43" s="47" t="s">
        <v>121</v>
      </c>
      <c r="K43" s="47">
        <v>4.0000000000000002E-4</v>
      </c>
      <c r="L43" s="47" t="s">
        <v>49</v>
      </c>
      <c r="M43" s="50">
        <f t="shared" si="2"/>
        <v>0.42499999999999988</v>
      </c>
      <c r="N43" s="47" t="s">
        <v>1014</v>
      </c>
      <c r="O43" s="47" t="s">
        <v>76</v>
      </c>
      <c r="P43" s="47">
        <v>38</v>
      </c>
      <c r="Q43" s="52">
        <v>45859</v>
      </c>
      <c r="R43" s="14" t="str">
        <f t="shared" si="3"/>
        <v>Yes</v>
      </c>
    </row>
    <row r="44" spans="1:18" x14ac:dyDescent="0.2">
      <c r="A44" s="47">
        <v>106</v>
      </c>
      <c r="B44" s="48">
        <v>325</v>
      </c>
      <c r="C44" s="48" t="s">
        <v>243</v>
      </c>
      <c r="D44" s="48" t="s">
        <v>244</v>
      </c>
      <c r="E44" s="47"/>
      <c r="F44" s="49"/>
      <c r="G44" s="48" t="s">
        <v>121</v>
      </c>
      <c r="H44" s="47">
        <v>62</v>
      </c>
      <c r="I44" s="47" t="s">
        <v>31</v>
      </c>
      <c r="J44" s="47" t="s">
        <v>121</v>
      </c>
      <c r="K44" s="47">
        <v>90</v>
      </c>
      <c r="L44" s="47" t="s">
        <v>122</v>
      </c>
      <c r="M44" s="50">
        <f t="shared" si="2"/>
        <v>0.31111111111111112</v>
      </c>
      <c r="N44" s="47" t="s">
        <v>1015</v>
      </c>
      <c r="O44" s="47" t="s">
        <v>76</v>
      </c>
      <c r="P44" s="47">
        <v>39</v>
      </c>
      <c r="Q44" s="52">
        <v>45672</v>
      </c>
      <c r="R44" s="14" t="str">
        <f t="shared" si="3"/>
        <v>Yes</v>
      </c>
    </row>
    <row r="45" spans="1:18" x14ac:dyDescent="0.2">
      <c r="A45" s="47">
        <v>419</v>
      </c>
      <c r="B45" s="48">
        <v>507</v>
      </c>
      <c r="C45" s="48" t="s">
        <v>855</v>
      </c>
      <c r="D45" s="48" t="s">
        <v>856</v>
      </c>
      <c r="E45" s="47"/>
      <c r="F45" s="49"/>
      <c r="G45" s="48" t="s">
        <v>121</v>
      </c>
      <c r="H45" s="47">
        <v>7</v>
      </c>
      <c r="I45" s="47" t="s">
        <v>49</v>
      </c>
      <c r="J45" s="47" t="s">
        <v>121</v>
      </c>
      <c r="K45" s="47">
        <v>10</v>
      </c>
      <c r="L45" s="47" t="s">
        <v>122</v>
      </c>
      <c r="M45" s="50">
        <f t="shared" si="2"/>
        <v>0.3</v>
      </c>
      <c r="N45" s="47" t="s">
        <v>1016</v>
      </c>
      <c r="O45" s="47" t="s">
        <v>86</v>
      </c>
      <c r="P45" s="47">
        <v>40</v>
      </c>
      <c r="Q45" s="52">
        <v>45672</v>
      </c>
      <c r="R45" s="14" t="str">
        <f t="shared" si="3"/>
        <v>Yes</v>
      </c>
    </row>
    <row r="46" spans="1:18" x14ac:dyDescent="0.2">
      <c r="A46" s="47">
        <v>238</v>
      </c>
      <c r="B46" s="48">
        <v>250</v>
      </c>
      <c r="C46" s="48" t="s">
        <v>408</v>
      </c>
      <c r="D46" s="48" t="s">
        <v>409</v>
      </c>
      <c r="E46" s="47"/>
      <c r="F46" s="49"/>
      <c r="G46" s="48" t="s">
        <v>121</v>
      </c>
      <c r="H46" s="47">
        <v>7</v>
      </c>
      <c r="I46" s="47" t="s">
        <v>45</v>
      </c>
      <c r="J46" s="47" t="s">
        <v>121</v>
      </c>
      <c r="K46" s="47">
        <v>9</v>
      </c>
      <c r="L46" s="47" t="s">
        <v>49</v>
      </c>
      <c r="M46" s="50">
        <f t="shared" si="2"/>
        <v>0.22222222222222221</v>
      </c>
      <c r="N46" s="47" t="s">
        <v>1017</v>
      </c>
      <c r="O46" s="47" t="s">
        <v>76</v>
      </c>
      <c r="P46" s="47">
        <v>41</v>
      </c>
      <c r="Q46" s="52">
        <v>45672</v>
      </c>
      <c r="R46" s="14" t="str">
        <f t="shared" si="3"/>
        <v>Yes</v>
      </c>
    </row>
    <row r="47" spans="1:18" x14ac:dyDescent="0.2">
      <c r="A47" s="47">
        <v>62</v>
      </c>
      <c r="B47" s="48">
        <v>324</v>
      </c>
      <c r="C47" s="48" t="s">
        <v>199</v>
      </c>
      <c r="D47" s="48" t="s">
        <v>200</v>
      </c>
      <c r="E47" s="47"/>
      <c r="F47" s="49"/>
      <c r="G47" s="48" t="s">
        <v>121</v>
      </c>
      <c r="H47" s="47">
        <v>3.9</v>
      </c>
      <c r="I47" s="47" t="s">
        <v>31</v>
      </c>
      <c r="J47" s="47" t="s">
        <v>121</v>
      </c>
      <c r="K47" s="47">
        <v>5</v>
      </c>
      <c r="L47" s="47" t="s">
        <v>122</v>
      </c>
      <c r="M47" s="50">
        <f t="shared" si="2"/>
        <v>0.22000000000000003</v>
      </c>
      <c r="N47" s="47" t="s">
        <v>1017</v>
      </c>
      <c r="O47" s="47" t="s">
        <v>76</v>
      </c>
      <c r="P47" s="47">
        <v>42</v>
      </c>
      <c r="Q47" s="52">
        <v>45859</v>
      </c>
      <c r="R47" s="14" t="str">
        <f t="shared" si="3"/>
        <v>Yes</v>
      </c>
    </row>
    <row r="48" spans="1:18" x14ac:dyDescent="0.2">
      <c r="A48" s="47">
        <v>588</v>
      </c>
      <c r="B48" s="48">
        <v>585</v>
      </c>
      <c r="C48" s="48" t="s">
        <v>892</v>
      </c>
      <c r="D48" s="48" t="s">
        <v>893</v>
      </c>
      <c r="E48" s="47"/>
      <c r="F48" s="49"/>
      <c r="G48" s="48" t="s">
        <v>121</v>
      </c>
      <c r="H48" s="47">
        <v>850</v>
      </c>
      <c r="I48" s="47" t="s">
        <v>31</v>
      </c>
      <c r="J48" s="47" t="s">
        <v>121</v>
      </c>
      <c r="K48" s="47">
        <v>1000</v>
      </c>
      <c r="L48" s="47" t="s">
        <v>122</v>
      </c>
      <c r="M48" s="50">
        <f t="shared" si="2"/>
        <v>0.15</v>
      </c>
      <c r="N48" s="47" t="s">
        <v>1018</v>
      </c>
      <c r="O48" s="47" t="s">
        <v>76</v>
      </c>
      <c r="P48" s="47">
        <v>43</v>
      </c>
      <c r="Q48" s="52">
        <v>45672</v>
      </c>
      <c r="R48" s="14" t="str">
        <f t="shared" si="3"/>
        <v>Yes</v>
      </c>
    </row>
    <row r="49" spans="1:18" x14ac:dyDescent="0.2">
      <c r="A49" s="47">
        <v>202</v>
      </c>
      <c r="B49" s="48">
        <v>211</v>
      </c>
      <c r="C49" s="48" t="s">
        <v>360</v>
      </c>
      <c r="D49" s="48" t="s">
        <v>361</v>
      </c>
      <c r="E49" s="47"/>
      <c r="F49" s="49"/>
      <c r="G49" s="48" t="s">
        <v>121</v>
      </c>
      <c r="H49" s="47">
        <v>70</v>
      </c>
      <c r="I49" s="47" t="s">
        <v>47</v>
      </c>
      <c r="J49" s="47" t="s">
        <v>121</v>
      </c>
      <c r="K49" s="47">
        <v>80</v>
      </c>
      <c r="L49" s="47" t="s">
        <v>49</v>
      </c>
      <c r="M49" s="50">
        <f t="shared" si="2"/>
        <v>0.125</v>
      </c>
      <c r="N49" s="47" t="s">
        <v>1019</v>
      </c>
      <c r="O49" s="47" t="s">
        <v>76</v>
      </c>
      <c r="P49" s="47">
        <v>44</v>
      </c>
      <c r="Q49" s="52">
        <v>45672</v>
      </c>
      <c r="R49" s="14" t="str">
        <f t="shared" si="3"/>
        <v>Yes</v>
      </c>
    </row>
    <row r="50" spans="1:18" x14ac:dyDescent="0.2">
      <c r="A50" s="47">
        <v>260</v>
      </c>
      <c r="B50" s="48">
        <v>271</v>
      </c>
      <c r="C50" s="48" t="s">
        <v>434</v>
      </c>
      <c r="D50" s="48" t="s">
        <v>435</v>
      </c>
      <c r="E50" s="47" t="s">
        <v>423</v>
      </c>
      <c r="F50" s="49"/>
      <c r="G50" s="48" t="s">
        <v>121</v>
      </c>
      <c r="H50" s="47">
        <v>1.1000000000000001</v>
      </c>
      <c r="I50" s="47" t="s">
        <v>47</v>
      </c>
      <c r="J50" s="47" t="s">
        <v>121</v>
      </c>
      <c r="K50" s="47">
        <v>1</v>
      </c>
      <c r="L50" s="47" t="s">
        <v>47</v>
      </c>
      <c r="M50" s="50">
        <f t="shared" si="2"/>
        <v>0.10000000000000009</v>
      </c>
      <c r="N50" s="47" t="s">
        <v>1020</v>
      </c>
      <c r="O50" s="47" t="s">
        <v>84</v>
      </c>
      <c r="P50" s="47">
        <v>45</v>
      </c>
      <c r="Q50" s="52">
        <v>45672</v>
      </c>
      <c r="R50" s="14" t="str">
        <f t="shared" si="3"/>
        <v>Yes</v>
      </c>
    </row>
    <row r="51" spans="1:18" x14ac:dyDescent="0.2">
      <c r="A51" s="47">
        <v>483</v>
      </c>
      <c r="B51" s="48">
        <v>529</v>
      </c>
      <c r="C51" s="48" t="s">
        <v>777</v>
      </c>
      <c r="D51" s="48" t="s">
        <v>778</v>
      </c>
      <c r="E51" s="47" t="s">
        <v>772</v>
      </c>
      <c r="F51" s="49" t="s">
        <v>1121</v>
      </c>
      <c r="G51" s="48" t="s">
        <v>970</v>
      </c>
      <c r="H51" s="47">
        <v>4.4000000000000002E-4</v>
      </c>
      <c r="I51" s="47" t="s">
        <v>38</v>
      </c>
      <c r="J51" s="47" t="s">
        <v>121</v>
      </c>
      <c r="K51" s="47">
        <v>4.0000000000000002E-4</v>
      </c>
      <c r="L51" s="47" t="s">
        <v>49</v>
      </c>
      <c r="M51" s="50">
        <f t="shared" si="2"/>
        <v>9.9999999999999992E-2</v>
      </c>
      <c r="N51" s="47" t="s">
        <v>1020</v>
      </c>
      <c r="O51" s="47" t="s">
        <v>76</v>
      </c>
      <c r="P51" s="47">
        <v>46</v>
      </c>
      <c r="Q51" s="52">
        <v>45859</v>
      </c>
      <c r="R51" s="14" t="str">
        <f t="shared" si="3"/>
        <v>Yes</v>
      </c>
    </row>
    <row r="52" spans="1:18" x14ac:dyDescent="0.2">
      <c r="A52" s="47">
        <v>496</v>
      </c>
      <c r="B52" s="48">
        <v>543</v>
      </c>
      <c r="C52" s="48" t="s">
        <v>795</v>
      </c>
      <c r="D52" s="48" t="s">
        <v>796</v>
      </c>
      <c r="E52" s="47" t="s">
        <v>772</v>
      </c>
      <c r="F52" s="49" t="s">
        <v>1121</v>
      </c>
      <c r="G52" s="48" t="s">
        <v>970</v>
      </c>
      <c r="H52" s="47">
        <v>4.4000000000000002E-4</v>
      </c>
      <c r="I52" s="47" t="s">
        <v>38</v>
      </c>
      <c r="J52" s="47" t="s">
        <v>121</v>
      </c>
      <c r="K52" s="47">
        <v>4.0000000000000002E-4</v>
      </c>
      <c r="L52" s="47" t="s">
        <v>49</v>
      </c>
      <c r="M52" s="50">
        <f t="shared" si="2"/>
        <v>9.9999999999999992E-2</v>
      </c>
      <c r="N52" s="47" t="s">
        <v>1020</v>
      </c>
      <c r="O52" s="47" t="s">
        <v>76</v>
      </c>
      <c r="P52" s="47">
        <v>47</v>
      </c>
      <c r="Q52" s="52">
        <v>45859</v>
      </c>
      <c r="R52" s="14" t="str">
        <f t="shared" si="3"/>
        <v>Yes</v>
      </c>
    </row>
    <row r="53" spans="1:18" x14ac:dyDescent="0.2">
      <c r="A53" s="47">
        <v>11</v>
      </c>
      <c r="B53" s="47" t="s">
        <v>140</v>
      </c>
      <c r="C53" s="47" t="s">
        <v>141</v>
      </c>
      <c r="D53" s="47" t="s">
        <v>142</v>
      </c>
      <c r="E53" s="47"/>
      <c r="F53" s="49"/>
      <c r="G53" s="47" t="s">
        <v>121</v>
      </c>
      <c r="H53" s="47">
        <v>6</v>
      </c>
      <c r="I53" s="47" t="s">
        <v>47</v>
      </c>
      <c r="J53" s="47" t="s">
        <v>120</v>
      </c>
      <c r="K53" s="47" t="s">
        <v>126</v>
      </c>
      <c r="L53" s="47" t="s">
        <v>126</v>
      </c>
      <c r="M53" s="50" t="e">
        <f t="shared" si="2"/>
        <v>#VALUE!</v>
      </c>
      <c r="N53" s="47" t="s">
        <v>991</v>
      </c>
      <c r="O53" s="47"/>
      <c r="P53" s="47">
        <v>48</v>
      </c>
      <c r="Q53" s="52">
        <v>45672</v>
      </c>
      <c r="R53" s="14" t="str">
        <f t="shared" si="3"/>
        <v>No</v>
      </c>
    </row>
    <row r="54" spans="1:18" x14ac:dyDescent="0.2">
      <c r="A54" s="47">
        <v>40</v>
      </c>
      <c r="B54" s="47" t="s">
        <v>166</v>
      </c>
      <c r="C54" s="47" t="s">
        <v>167</v>
      </c>
      <c r="D54" s="47" t="s">
        <v>168</v>
      </c>
      <c r="E54" s="47"/>
      <c r="F54" s="49"/>
      <c r="G54" s="47" t="s">
        <v>121</v>
      </c>
      <c r="H54" s="47">
        <v>10</v>
      </c>
      <c r="I54" s="47" t="s">
        <v>31</v>
      </c>
      <c r="J54" s="47" t="s">
        <v>120</v>
      </c>
      <c r="K54" s="47" t="s">
        <v>126</v>
      </c>
      <c r="L54" s="47" t="s">
        <v>126</v>
      </c>
      <c r="M54" s="50" t="e">
        <f t="shared" si="2"/>
        <v>#VALUE!</v>
      </c>
      <c r="N54" s="47" t="s">
        <v>991</v>
      </c>
      <c r="O54" s="47"/>
      <c r="P54" s="47">
        <v>49</v>
      </c>
      <c r="Q54" s="52">
        <v>45672</v>
      </c>
      <c r="R54" s="14" t="str">
        <f t="shared" si="3"/>
        <v>No</v>
      </c>
    </row>
    <row r="55" spans="1:18" x14ac:dyDescent="0.2">
      <c r="A55" s="47">
        <v>56</v>
      </c>
      <c r="B55" s="47">
        <v>62</v>
      </c>
      <c r="C55" s="47" t="s">
        <v>186</v>
      </c>
      <c r="D55" s="47" t="s">
        <v>187</v>
      </c>
      <c r="E55" s="47"/>
      <c r="F55" s="49">
        <v>17</v>
      </c>
      <c r="G55" s="47" t="s">
        <v>121</v>
      </c>
      <c r="H55" s="47">
        <v>0.4</v>
      </c>
      <c r="I55" s="47" t="s">
        <v>47</v>
      </c>
      <c r="J55" s="47" t="s">
        <v>120</v>
      </c>
      <c r="K55" s="47" t="s">
        <v>126</v>
      </c>
      <c r="L55" s="47" t="s">
        <v>126</v>
      </c>
      <c r="M55" s="50" t="e">
        <f t="shared" si="2"/>
        <v>#VALUE!</v>
      </c>
      <c r="N55" s="47" t="s">
        <v>991</v>
      </c>
      <c r="O55" s="47"/>
      <c r="P55" s="47">
        <v>50</v>
      </c>
      <c r="Q55" s="52">
        <v>45672</v>
      </c>
      <c r="R55" s="14" t="str">
        <f t="shared" si="3"/>
        <v>No</v>
      </c>
    </row>
    <row r="56" spans="1:18" x14ac:dyDescent="0.2">
      <c r="A56" s="47">
        <v>57</v>
      </c>
      <c r="B56" s="47" t="s">
        <v>193</v>
      </c>
      <c r="C56" s="47" t="s">
        <v>194</v>
      </c>
      <c r="D56" s="47" t="s">
        <v>195</v>
      </c>
      <c r="E56" s="47"/>
      <c r="F56" s="49">
        <v>2</v>
      </c>
      <c r="G56" s="47" t="s">
        <v>121</v>
      </c>
      <c r="H56" s="47">
        <v>9.6</v>
      </c>
      <c r="I56" s="47" t="s">
        <v>38</v>
      </c>
      <c r="J56" s="47" t="s">
        <v>121</v>
      </c>
      <c r="K56" s="47" t="s">
        <v>126</v>
      </c>
      <c r="L56" s="47" t="s">
        <v>126</v>
      </c>
      <c r="M56" s="50" t="e">
        <f t="shared" si="2"/>
        <v>#VALUE!</v>
      </c>
      <c r="N56" s="47" t="s">
        <v>991</v>
      </c>
      <c r="O56" s="47"/>
      <c r="P56" s="47">
        <v>51</v>
      </c>
      <c r="Q56" s="52">
        <v>45672</v>
      </c>
      <c r="R56" s="14" t="str">
        <f t="shared" si="3"/>
        <v>No</v>
      </c>
    </row>
    <row r="57" spans="1:18" x14ac:dyDescent="0.2">
      <c r="A57" s="47">
        <v>59</v>
      </c>
      <c r="B57" s="47" t="s">
        <v>196</v>
      </c>
      <c r="C57" s="47" t="s">
        <v>197</v>
      </c>
      <c r="D57" s="47" t="s">
        <v>198</v>
      </c>
      <c r="E57" s="47"/>
      <c r="F57" s="49"/>
      <c r="G57" s="47" t="s">
        <v>121</v>
      </c>
      <c r="H57" s="47">
        <v>60</v>
      </c>
      <c r="I57" s="47" t="s">
        <v>45</v>
      </c>
      <c r="J57" s="47" t="s">
        <v>120</v>
      </c>
      <c r="K57" s="47" t="s">
        <v>126</v>
      </c>
      <c r="L57" s="47" t="s">
        <v>126</v>
      </c>
      <c r="M57" s="50" t="e">
        <f t="shared" si="2"/>
        <v>#VALUE!</v>
      </c>
      <c r="N57" s="47" t="s">
        <v>991</v>
      </c>
      <c r="O57" s="47"/>
      <c r="P57" s="47">
        <v>52</v>
      </c>
      <c r="Q57" s="52">
        <v>45672</v>
      </c>
      <c r="R57" s="14" t="str">
        <f t="shared" si="3"/>
        <v>No</v>
      </c>
    </row>
    <row r="58" spans="1:18" x14ac:dyDescent="0.2">
      <c r="A58" s="47">
        <v>70</v>
      </c>
      <c r="B58" s="47">
        <v>80</v>
      </c>
      <c r="C58" s="47" t="s">
        <v>216</v>
      </c>
      <c r="D58" s="47" t="s">
        <v>217</v>
      </c>
      <c r="E58" s="47"/>
      <c r="F58" s="49"/>
      <c r="G58" s="47" t="s">
        <v>121</v>
      </c>
      <c r="H58" s="47">
        <v>5000</v>
      </c>
      <c r="I58" s="47" t="s">
        <v>45</v>
      </c>
      <c r="J58" s="47" t="s">
        <v>120</v>
      </c>
      <c r="K58" s="47" t="s">
        <v>126</v>
      </c>
      <c r="L58" s="47" t="s">
        <v>126</v>
      </c>
      <c r="M58" s="50" t="e">
        <f t="shared" si="2"/>
        <v>#VALUE!</v>
      </c>
      <c r="N58" s="47" t="s">
        <v>991</v>
      </c>
      <c r="O58" s="47"/>
      <c r="P58" s="47">
        <v>53</v>
      </c>
      <c r="Q58" s="52">
        <v>45672</v>
      </c>
      <c r="R58" s="14" t="str">
        <f t="shared" si="3"/>
        <v>No</v>
      </c>
    </row>
    <row r="59" spans="1:18" x14ac:dyDescent="0.2">
      <c r="A59" s="47">
        <v>86</v>
      </c>
      <c r="B59" s="47" t="s">
        <v>228</v>
      </c>
      <c r="C59" s="47" t="s">
        <v>229</v>
      </c>
      <c r="D59" s="47" t="s">
        <v>230</v>
      </c>
      <c r="E59" s="47"/>
      <c r="F59" s="49"/>
      <c r="G59" s="47" t="s">
        <v>121</v>
      </c>
      <c r="H59" s="47">
        <v>0.9</v>
      </c>
      <c r="I59" s="47" t="s">
        <v>45</v>
      </c>
      <c r="J59" s="47" t="s">
        <v>120</v>
      </c>
      <c r="K59" s="47" t="s">
        <v>126</v>
      </c>
      <c r="L59" s="47" t="s">
        <v>126</v>
      </c>
      <c r="M59" s="50" t="e">
        <f t="shared" si="2"/>
        <v>#VALUE!</v>
      </c>
      <c r="N59" s="47" t="s">
        <v>991</v>
      </c>
      <c r="O59" s="47"/>
      <c r="P59" s="47">
        <v>54</v>
      </c>
      <c r="Q59" s="52">
        <v>45672</v>
      </c>
      <c r="R59" s="14" t="str">
        <f t="shared" si="3"/>
        <v>No</v>
      </c>
    </row>
    <row r="60" spans="1:18" x14ac:dyDescent="0.2">
      <c r="A60" s="47">
        <v>101</v>
      </c>
      <c r="B60" s="47" t="s">
        <v>249</v>
      </c>
      <c r="C60" s="47" t="s">
        <v>250</v>
      </c>
      <c r="D60" s="47" t="s">
        <v>251</v>
      </c>
      <c r="E60" s="47"/>
      <c r="F60" s="49"/>
      <c r="G60" s="47" t="s">
        <v>121</v>
      </c>
      <c r="H60" s="47">
        <v>300</v>
      </c>
      <c r="I60" s="47" t="s">
        <v>47</v>
      </c>
      <c r="J60" s="47" t="s">
        <v>120</v>
      </c>
      <c r="K60" s="47" t="s">
        <v>126</v>
      </c>
      <c r="L60" s="47" t="s">
        <v>126</v>
      </c>
      <c r="M60" s="50" t="e">
        <f t="shared" si="2"/>
        <v>#VALUE!</v>
      </c>
      <c r="N60" s="47" t="s">
        <v>991</v>
      </c>
      <c r="O60" s="47"/>
      <c r="P60" s="47">
        <v>55</v>
      </c>
      <c r="Q60" s="52">
        <v>45672</v>
      </c>
      <c r="R60" s="14" t="str">
        <f t="shared" si="3"/>
        <v>No</v>
      </c>
    </row>
    <row r="61" spans="1:18" x14ac:dyDescent="0.2">
      <c r="A61" s="47">
        <v>110</v>
      </c>
      <c r="B61" s="47" t="s">
        <v>257</v>
      </c>
      <c r="C61" s="47" t="s">
        <v>258</v>
      </c>
      <c r="D61" s="47" t="s">
        <v>259</v>
      </c>
      <c r="E61" s="47"/>
      <c r="F61" s="49"/>
      <c r="G61" s="47" t="s">
        <v>121</v>
      </c>
      <c r="H61" s="47">
        <v>2</v>
      </c>
      <c r="I61" s="47" t="s">
        <v>47</v>
      </c>
      <c r="J61" s="47" t="s">
        <v>120</v>
      </c>
      <c r="K61" s="47" t="s">
        <v>126</v>
      </c>
      <c r="L61" s="47" t="s">
        <v>126</v>
      </c>
      <c r="M61" s="50" t="e">
        <f t="shared" si="2"/>
        <v>#VALUE!</v>
      </c>
      <c r="N61" s="47" t="s">
        <v>991</v>
      </c>
      <c r="O61" s="47"/>
      <c r="P61" s="47">
        <v>56</v>
      </c>
      <c r="Q61" s="52">
        <v>45672</v>
      </c>
      <c r="R61" s="14" t="str">
        <f t="shared" si="3"/>
        <v>No</v>
      </c>
    </row>
    <row r="62" spans="1:18" x14ac:dyDescent="0.2">
      <c r="A62" s="47">
        <v>119</v>
      </c>
      <c r="B62" s="47" t="s">
        <v>268</v>
      </c>
      <c r="C62" s="47" t="s">
        <v>269</v>
      </c>
      <c r="D62" s="47" t="s">
        <v>270</v>
      </c>
      <c r="E62" s="47" t="s">
        <v>149</v>
      </c>
      <c r="F62" s="49">
        <v>12</v>
      </c>
      <c r="G62" s="47" t="s">
        <v>121</v>
      </c>
      <c r="H62" s="47">
        <v>1.4</v>
      </c>
      <c r="I62" s="47" t="s">
        <v>38</v>
      </c>
      <c r="J62" s="47" t="s">
        <v>120</v>
      </c>
      <c r="K62" s="47" t="s">
        <v>126</v>
      </c>
      <c r="L62" s="47" t="s">
        <v>126</v>
      </c>
      <c r="M62" s="50" t="e">
        <f t="shared" si="2"/>
        <v>#VALUE!</v>
      </c>
      <c r="N62" s="47" t="s">
        <v>991</v>
      </c>
      <c r="O62" s="47"/>
      <c r="P62" s="47">
        <v>57</v>
      </c>
      <c r="Q62" s="52">
        <v>45672</v>
      </c>
      <c r="R62" s="14" t="str">
        <f t="shared" si="3"/>
        <v>No</v>
      </c>
    </row>
    <row r="63" spans="1:18" x14ac:dyDescent="0.2">
      <c r="A63" s="47">
        <v>120</v>
      </c>
      <c r="B63" s="47" t="s">
        <v>271</v>
      </c>
      <c r="C63" s="47" t="s">
        <v>271</v>
      </c>
      <c r="D63" s="47" t="s">
        <v>272</v>
      </c>
      <c r="E63" s="47" t="s">
        <v>149</v>
      </c>
      <c r="F63" s="49"/>
      <c r="G63" s="47" t="s">
        <v>121</v>
      </c>
      <c r="H63" s="47">
        <v>0.06</v>
      </c>
      <c r="I63" s="47" t="s">
        <v>49</v>
      </c>
      <c r="J63" s="47" t="s">
        <v>120</v>
      </c>
      <c r="K63" s="47" t="s">
        <v>126</v>
      </c>
      <c r="L63" s="47" t="s">
        <v>126</v>
      </c>
      <c r="M63" s="50" t="e">
        <f t="shared" si="2"/>
        <v>#VALUE!</v>
      </c>
      <c r="N63" s="47" t="s">
        <v>991</v>
      </c>
      <c r="O63" s="47"/>
      <c r="P63" s="47">
        <v>58</v>
      </c>
      <c r="Q63" s="52">
        <v>45672</v>
      </c>
      <c r="R63" s="14" t="str">
        <f t="shared" si="3"/>
        <v>No</v>
      </c>
    </row>
    <row r="64" spans="1:18" x14ac:dyDescent="0.2">
      <c r="A64" s="47">
        <v>134</v>
      </c>
      <c r="B64" s="47">
        <v>156</v>
      </c>
      <c r="C64" s="47" t="s">
        <v>289</v>
      </c>
      <c r="D64" s="47" t="s">
        <v>290</v>
      </c>
      <c r="E64" s="47"/>
      <c r="F64" s="49">
        <v>4</v>
      </c>
      <c r="G64" s="47" t="s">
        <v>121</v>
      </c>
      <c r="H64" s="47">
        <v>2.7</v>
      </c>
      <c r="I64" s="47" t="s">
        <v>38</v>
      </c>
      <c r="J64" s="47" t="s">
        <v>120</v>
      </c>
      <c r="K64" s="47" t="s">
        <v>126</v>
      </c>
      <c r="L64" s="47" t="s">
        <v>126</v>
      </c>
      <c r="M64" s="50" t="e">
        <f t="shared" si="2"/>
        <v>#VALUE!</v>
      </c>
      <c r="N64" s="47" t="s">
        <v>991</v>
      </c>
      <c r="O64" s="47"/>
      <c r="P64" s="47">
        <v>59</v>
      </c>
      <c r="Q64" s="52">
        <v>45859</v>
      </c>
      <c r="R64" s="14" t="str">
        <f t="shared" si="3"/>
        <v>No</v>
      </c>
    </row>
    <row r="65" spans="1:18" x14ac:dyDescent="0.2">
      <c r="A65" s="47">
        <v>140</v>
      </c>
      <c r="B65" s="47" t="s">
        <v>297</v>
      </c>
      <c r="C65" s="47" t="s">
        <v>298</v>
      </c>
      <c r="D65" s="47" t="s">
        <v>299</v>
      </c>
      <c r="E65" s="47"/>
      <c r="F65" s="49"/>
      <c r="G65" s="47" t="s">
        <v>121</v>
      </c>
      <c r="H65" s="47">
        <v>700</v>
      </c>
      <c r="I65" s="47" t="s">
        <v>47</v>
      </c>
      <c r="J65" s="47" t="s">
        <v>120</v>
      </c>
      <c r="K65" s="47" t="s">
        <v>126</v>
      </c>
      <c r="L65" s="47" t="s">
        <v>126</v>
      </c>
      <c r="M65" s="50" t="e">
        <f t="shared" si="2"/>
        <v>#VALUE!</v>
      </c>
      <c r="N65" s="47" t="s">
        <v>991</v>
      </c>
      <c r="O65" s="47"/>
      <c r="P65" s="47">
        <v>60</v>
      </c>
      <c r="Q65" s="52">
        <v>45672</v>
      </c>
      <c r="R65" s="14" t="str">
        <f t="shared" si="3"/>
        <v>No</v>
      </c>
    </row>
    <row r="66" spans="1:18" x14ac:dyDescent="0.2">
      <c r="A66" s="47">
        <v>170</v>
      </c>
      <c r="B66" s="47" t="s">
        <v>327</v>
      </c>
      <c r="C66" s="47" t="s">
        <v>328</v>
      </c>
      <c r="D66" s="47" t="s">
        <v>329</v>
      </c>
      <c r="E66" s="47"/>
      <c r="F66" s="49">
        <v>17</v>
      </c>
      <c r="G66" s="47" t="s">
        <v>121</v>
      </c>
      <c r="H66" s="47">
        <v>40</v>
      </c>
      <c r="I66" s="47" t="s">
        <v>47</v>
      </c>
      <c r="J66" s="47" t="s">
        <v>120</v>
      </c>
      <c r="K66" s="47" t="s">
        <v>126</v>
      </c>
      <c r="L66" s="47" t="s">
        <v>126</v>
      </c>
      <c r="M66" s="50" t="e">
        <f t="shared" si="2"/>
        <v>#VALUE!</v>
      </c>
      <c r="N66" s="47" t="s">
        <v>991</v>
      </c>
      <c r="O66" s="47"/>
      <c r="P66" s="47">
        <v>61</v>
      </c>
      <c r="Q66" s="52">
        <v>45672</v>
      </c>
      <c r="R66" s="14" t="str">
        <f t="shared" si="3"/>
        <v>No</v>
      </c>
    </row>
    <row r="67" spans="1:18" x14ac:dyDescent="0.2">
      <c r="A67" s="47">
        <v>171</v>
      </c>
      <c r="B67" s="48">
        <v>116</v>
      </c>
      <c r="C67" s="48" t="s">
        <v>330</v>
      </c>
      <c r="D67" s="48" t="s">
        <v>331</v>
      </c>
      <c r="E67" s="47"/>
      <c r="F67" s="49"/>
      <c r="G67" s="48" t="s">
        <v>121</v>
      </c>
      <c r="H67" s="47">
        <v>40</v>
      </c>
      <c r="I67" s="47" t="s">
        <v>47</v>
      </c>
      <c r="J67" s="47" t="s">
        <v>120</v>
      </c>
      <c r="K67" s="47" t="s">
        <v>126</v>
      </c>
      <c r="L67" s="47" t="s">
        <v>126</v>
      </c>
      <c r="M67" s="50" t="e">
        <f t="shared" si="2"/>
        <v>#VALUE!</v>
      </c>
      <c r="N67" s="47" t="s">
        <v>991</v>
      </c>
      <c r="O67" s="47"/>
      <c r="P67" s="47">
        <v>62</v>
      </c>
      <c r="Q67" s="52">
        <v>45672</v>
      </c>
      <c r="R67" s="14" t="str">
        <f t="shared" si="3"/>
        <v>No</v>
      </c>
    </row>
    <row r="68" spans="1:18" x14ac:dyDescent="0.2">
      <c r="A68" s="47">
        <v>184</v>
      </c>
      <c r="B68" s="47" t="s">
        <v>343</v>
      </c>
      <c r="C68" s="47" t="s">
        <v>344</v>
      </c>
      <c r="D68" s="47" t="s">
        <v>345</v>
      </c>
      <c r="E68" s="47"/>
      <c r="F68" s="49">
        <v>17</v>
      </c>
      <c r="G68" s="47" t="s">
        <v>121</v>
      </c>
      <c r="H68" s="47">
        <v>0.3</v>
      </c>
      <c r="I68" s="47" t="s">
        <v>47</v>
      </c>
      <c r="J68" s="47" t="s">
        <v>120</v>
      </c>
      <c r="K68" s="47" t="s">
        <v>126</v>
      </c>
      <c r="L68" s="47" t="s">
        <v>126</v>
      </c>
      <c r="M68" s="50" t="e">
        <f t="shared" si="2"/>
        <v>#VALUE!</v>
      </c>
      <c r="N68" s="47" t="s">
        <v>991</v>
      </c>
      <c r="O68" s="47"/>
      <c r="P68" s="47">
        <v>63</v>
      </c>
      <c r="Q68" s="52">
        <v>45672</v>
      </c>
      <c r="R68" s="14" t="str">
        <f t="shared" si="3"/>
        <v>No</v>
      </c>
    </row>
    <row r="69" spans="1:18" x14ac:dyDescent="0.2">
      <c r="A69" s="47">
        <v>203</v>
      </c>
      <c r="B69" s="48">
        <v>212</v>
      </c>
      <c r="C69" s="48" t="s">
        <v>362</v>
      </c>
      <c r="D69" s="48" t="s">
        <v>363</v>
      </c>
      <c r="E69" s="47"/>
      <c r="F69" s="49"/>
      <c r="G69" s="48" t="s">
        <v>121</v>
      </c>
      <c r="H69" s="47">
        <v>8.0000000000000002E-3</v>
      </c>
      <c r="I69" s="47" t="s">
        <v>47</v>
      </c>
      <c r="J69" s="47" t="s">
        <v>120</v>
      </c>
      <c r="K69" s="47" t="s">
        <v>126</v>
      </c>
      <c r="L69" s="47" t="s">
        <v>126</v>
      </c>
      <c r="M69" s="50" t="e">
        <f t="shared" si="2"/>
        <v>#VALUE!</v>
      </c>
      <c r="N69" s="47" t="s">
        <v>991</v>
      </c>
      <c r="O69" s="47"/>
      <c r="P69" s="47">
        <v>64</v>
      </c>
      <c r="Q69" s="52">
        <v>45672</v>
      </c>
      <c r="R69" s="14" t="str">
        <f t="shared" si="3"/>
        <v>No</v>
      </c>
    </row>
    <row r="70" spans="1:18" x14ac:dyDescent="0.2">
      <c r="A70" s="47">
        <v>222</v>
      </c>
      <c r="B70" s="47" t="s">
        <v>380</v>
      </c>
      <c r="C70" s="47" t="s">
        <v>381</v>
      </c>
      <c r="D70" s="47" t="s">
        <v>382</v>
      </c>
      <c r="E70" s="47"/>
      <c r="F70" s="49"/>
      <c r="G70" s="47" t="s">
        <v>121</v>
      </c>
      <c r="H70" s="47">
        <v>70</v>
      </c>
      <c r="I70" s="47" t="s">
        <v>47</v>
      </c>
      <c r="J70" s="47" t="s">
        <v>120</v>
      </c>
      <c r="K70" s="47" t="s">
        <v>126</v>
      </c>
      <c r="L70" s="47" t="s">
        <v>126</v>
      </c>
      <c r="M70" s="50" t="e">
        <f t="shared" si="2"/>
        <v>#VALUE!</v>
      </c>
      <c r="N70" s="47" t="s">
        <v>991</v>
      </c>
      <c r="O70" s="47"/>
      <c r="P70" s="47">
        <v>65</v>
      </c>
      <c r="Q70" s="52">
        <v>45672</v>
      </c>
      <c r="R70" s="14" t="str">
        <f t="shared" si="3"/>
        <v>No</v>
      </c>
    </row>
    <row r="71" spans="1:18" x14ac:dyDescent="0.2">
      <c r="A71" s="47">
        <v>225</v>
      </c>
      <c r="B71" s="47">
        <v>231</v>
      </c>
      <c r="C71" s="47" t="s">
        <v>387</v>
      </c>
      <c r="D71" s="47" t="s">
        <v>388</v>
      </c>
      <c r="E71" s="47"/>
      <c r="F71" s="49"/>
      <c r="G71" s="47" t="s">
        <v>121</v>
      </c>
      <c r="H71" s="47">
        <v>6100</v>
      </c>
      <c r="I71" s="47" t="s">
        <v>38</v>
      </c>
      <c r="J71" s="47" t="s">
        <v>120</v>
      </c>
      <c r="K71" s="47" t="s">
        <v>126</v>
      </c>
      <c r="L71" s="47" t="s">
        <v>126</v>
      </c>
      <c r="M71" s="50" t="e">
        <f t="shared" ref="M71:M134" si="4">IF(H71="--","--",ABS((H71-K71)/K71))</f>
        <v>#VALUE!</v>
      </c>
      <c r="N71" s="47" t="s">
        <v>991</v>
      </c>
      <c r="O71" s="47"/>
      <c r="P71" s="47">
        <v>66</v>
      </c>
      <c r="Q71" s="52">
        <v>45672</v>
      </c>
      <c r="R71" s="14" t="str">
        <f t="shared" ref="R71:R134" si="5">IF(LEFT(N71,3)="Yes","Yes","No")</f>
        <v>No</v>
      </c>
    </row>
    <row r="72" spans="1:18" x14ac:dyDescent="0.2">
      <c r="A72" s="47">
        <v>232</v>
      </c>
      <c r="B72" s="47" t="s">
        <v>399</v>
      </c>
      <c r="C72" s="47" t="s">
        <v>400</v>
      </c>
      <c r="D72" s="47" t="s">
        <v>401</v>
      </c>
      <c r="E72" s="47"/>
      <c r="F72" s="49"/>
      <c r="G72" s="47" t="s">
        <v>121</v>
      </c>
      <c r="H72" s="47">
        <v>40000</v>
      </c>
      <c r="I72" s="47" t="s">
        <v>45</v>
      </c>
      <c r="J72" s="47" t="s">
        <v>120</v>
      </c>
      <c r="K72" s="47" t="s">
        <v>126</v>
      </c>
      <c r="L72" s="47" t="s">
        <v>126</v>
      </c>
      <c r="M72" s="50" t="e">
        <f t="shared" si="4"/>
        <v>#VALUE!</v>
      </c>
      <c r="N72" s="47" t="s">
        <v>991</v>
      </c>
      <c r="O72" s="47"/>
      <c r="P72" s="47">
        <v>67</v>
      </c>
      <c r="Q72" s="52">
        <v>45672</v>
      </c>
      <c r="R72" s="14" t="str">
        <f t="shared" si="5"/>
        <v>No</v>
      </c>
    </row>
    <row r="73" spans="1:18" x14ac:dyDescent="0.2">
      <c r="A73" s="47">
        <v>234</v>
      </c>
      <c r="B73" s="47" t="s">
        <v>402</v>
      </c>
      <c r="C73" s="47" t="s">
        <v>403</v>
      </c>
      <c r="D73" s="47" t="s">
        <v>404</v>
      </c>
      <c r="E73" s="47"/>
      <c r="F73" s="49"/>
      <c r="G73" s="47" t="s">
        <v>121</v>
      </c>
      <c r="H73" s="47">
        <v>300</v>
      </c>
      <c r="I73" s="47" t="s">
        <v>47</v>
      </c>
      <c r="J73" s="47" t="s">
        <v>120</v>
      </c>
      <c r="K73" s="47" t="s">
        <v>126</v>
      </c>
      <c r="L73" s="47" t="s">
        <v>126</v>
      </c>
      <c r="M73" s="50" t="e">
        <f t="shared" si="4"/>
        <v>#VALUE!</v>
      </c>
      <c r="N73" s="47" t="s">
        <v>991</v>
      </c>
      <c r="O73" s="47"/>
      <c r="P73" s="47">
        <v>68</v>
      </c>
      <c r="Q73" s="52">
        <v>45672</v>
      </c>
      <c r="R73" s="14" t="str">
        <f t="shared" si="5"/>
        <v>No</v>
      </c>
    </row>
    <row r="74" spans="1:18" x14ac:dyDescent="0.2">
      <c r="A74" s="47">
        <v>242</v>
      </c>
      <c r="B74" s="47">
        <v>247</v>
      </c>
      <c r="C74" s="47" t="s">
        <v>414</v>
      </c>
      <c r="D74" s="47" t="s">
        <v>415</v>
      </c>
      <c r="E74" s="47"/>
      <c r="F74" s="49"/>
      <c r="G74" s="47" t="s">
        <v>121</v>
      </c>
      <c r="H74" s="47">
        <v>1200</v>
      </c>
      <c r="I74" s="47" t="s">
        <v>38</v>
      </c>
      <c r="J74" s="47" t="s">
        <v>121</v>
      </c>
      <c r="K74" s="47" t="s">
        <v>126</v>
      </c>
      <c r="L74" s="47" t="s">
        <v>126</v>
      </c>
      <c r="M74" s="50" t="e">
        <f t="shared" si="4"/>
        <v>#VALUE!</v>
      </c>
      <c r="N74" s="47" t="s">
        <v>991</v>
      </c>
      <c r="O74" s="47"/>
      <c r="P74" s="47">
        <v>69</v>
      </c>
      <c r="Q74" s="52">
        <v>45672</v>
      </c>
      <c r="R74" s="14" t="str">
        <f t="shared" si="5"/>
        <v>No</v>
      </c>
    </row>
    <row r="75" spans="1:18" x14ac:dyDescent="0.2">
      <c r="A75" s="47">
        <v>245</v>
      </c>
      <c r="B75" s="47">
        <v>243</v>
      </c>
      <c r="C75" s="47" t="s">
        <v>410</v>
      </c>
      <c r="D75" s="47" t="s">
        <v>411</v>
      </c>
      <c r="E75" s="47"/>
      <c r="F75" s="49"/>
      <c r="G75" s="47" t="s">
        <v>121</v>
      </c>
      <c r="H75" s="47">
        <v>5000</v>
      </c>
      <c r="I75" s="47" t="s">
        <v>47</v>
      </c>
      <c r="J75" s="47" t="s">
        <v>120</v>
      </c>
      <c r="K75" s="47" t="s">
        <v>126</v>
      </c>
      <c r="L75" s="47" t="s">
        <v>126</v>
      </c>
      <c r="M75" s="50" t="e">
        <f t="shared" si="4"/>
        <v>#VALUE!</v>
      </c>
      <c r="N75" s="47" t="s">
        <v>991</v>
      </c>
      <c r="O75" s="47"/>
      <c r="P75" s="47">
        <v>70</v>
      </c>
      <c r="Q75" s="52">
        <v>45672</v>
      </c>
      <c r="R75" s="14" t="str">
        <f t="shared" si="5"/>
        <v>No</v>
      </c>
    </row>
    <row r="76" spans="1:18" x14ac:dyDescent="0.2">
      <c r="A76" s="47">
        <v>266</v>
      </c>
      <c r="B76" s="47" t="s">
        <v>442</v>
      </c>
      <c r="C76" s="47" t="s">
        <v>443</v>
      </c>
      <c r="D76" s="47" t="s">
        <v>444</v>
      </c>
      <c r="E76" s="47"/>
      <c r="F76" s="49"/>
      <c r="G76" s="47" t="s">
        <v>121</v>
      </c>
      <c r="H76" s="47">
        <v>400</v>
      </c>
      <c r="I76" s="47" t="s">
        <v>47</v>
      </c>
      <c r="J76" s="47" t="s">
        <v>120</v>
      </c>
      <c r="K76" s="47" t="s">
        <v>126</v>
      </c>
      <c r="L76" s="47" t="s">
        <v>126</v>
      </c>
      <c r="M76" s="50" t="e">
        <f t="shared" si="4"/>
        <v>#VALUE!</v>
      </c>
      <c r="N76" s="47" t="s">
        <v>991</v>
      </c>
      <c r="O76" s="47"/>
      <c r="P76" s="47">
        <v>71</v>
      </c>
      <c r="Q76" s="52">
        <v>45672</v>
      </c>
      <c r="R76" s="14" t="str">
        <f t="shared" si="5"/>
        <v>No</v>
      </c>
    </row>
    <row r="77" spans="1:18" x14ac:dyDescent="0.2">
      <c r="A77" s="47">
        <v>287</v>
      </c>
      <c r="B77" s="47" t="s">
        <v>472</v>
      </c>
      <c r="C77" s="47" t="s">
        <v>473</v>
      </c>
      <c r="D77" s="47" t="s">
        <v>474</v>
      </c>
      <c r="E77" s="47"/>
      <c r="F77" s="49">
        <v>17</v>
      </c>
      <c r="G77" s="47" t="s">
        <v>121</v>
      </c>
      <c r="H77" s="47">
        <v>400</v>
      </c>
      <c r="I77" s="47" t="s">
        <v>47</v>
      </c>
      <c r="J77" s="47" t="s">
        <v>120</v>
      </c>
      <c r="K77" s="47" t="s">
        <v>126</v>
      </c>
      <c r="L77" s="47" t="s">
        <v>126</v>
      </c>
      <c r="M77" s="50" t="e">
        <f t="shared" si="4"/>
        <v>#VALUE!</v>
      </c>
      <c r="N77" s="47" t="s">
        <v>991</v>
      </c>
      <c r="O77" s="47"/>
      <c r="P77" s="47">
        <v>72</v>
      </c>
      <c r="Q77" s="52">
        <v>45672</v>
      </c>
      <c r="R77" s="14" t="str">
        <f t="shared" si="5"/>
        <v>No</v>
      </c>
    </row>
    <row r="78" spans="1:18" x14ac:dyDescent="0.2">
      <c r="A78" s="47">
        <v>296</v>
      </c>
      <c r="B78" s="47">
        <v>301</v>
      </c>
      <c r="C78" s="47" t="s">
        <v>477</v>
      </c>
      <c r="D78" s="47" t="s">
        <v>478</v>
      </c>
      <c r="E78" s="47"/>
      <c r="F78" s="49"/>
      <c r="G78" s="47" t="s">
        <v>121</v>
      </c>
      <c r="H78" s="47">
        <v>390</v>
      </c>
      <c r="I78" s="47" t="s">
        <v>38</v>
      </c>
      <c r="J78" s="47" t="s">
        <v>120</v>
      </c>
      <c r="K78" s="47" t="s">
        <v>126</v>
      </c>
      <c r="L78" s="47" t="s">
        <v>126</v>
      </c>
      <c r="M78" s="50" t="e">
        <f t="shared" si="4"/>
        <v>#VALUE!</v>
      </c>
      <c r="N78" s="47" t="s">
        <v>991</v>
      </c>
      <c r="O78" s="47"/>
      <c r="P78" s="47">
        <v>73</v>
      </c>
      <c r="Q78" s="52">
        <v>45672</v>
      </c>
      <c r="R78" s="14" t="str">
        <f t="shared" si="5"/>
        <v>No</v>
      </c>
    </row>
    <row r="79" spans="1:18" x14ac:dyDescent="0.2">
      <c r="A79" s="47">
        <v>302</v>
      </c>
      <c r="B79" s="47" t="s">
        <v>488</v>
      </c>
      <c r="C79" s="47" t="s">
        <v>488</v>
      </c>
      <c r="D79" s="47" t="s">
        <v>489</v>
      </c>
      <c r="E79" s="47"/>
      <c r="F79" s="49"/>
      <c r="G79" s="47" t="s">
        <v>121</v>
      </c>
      <c r="H79" s="47">
        <v>300</v>
      </c>
      <c r="I79" s="47" t="s">
        <v>31</v>
      </c>
      <c r="J79" s="47" t="s">
        <v>120</v>
      </c>
      <c r="K79" s="47" t="s">
        <v>126</v>
      </c>
      <c r="L79" s="47" t="s">
        <v>126</v>
      </c>
      <c r="M79" s="50" t="e">
        <f t="shared" si="4"/>
        <v>#VALUE!</v>
      </c>
      <c r="N79" s="47" t="s">
        <v>991</v>
      </c>
      <c r="O79" s="47"/>
      <c r="P79" s="47">
        <v>74</v>
      </c>
      <c r="Q79" s="52">
        <v>45672</v>
      </c>
      <c r="R79" s="14" t="str">
        <f t="shared" si="5"/>
        <v>No</v>
      </c>
    </row>
    <row r="80" spans="1:18" x14ac:dyDescent="0.2">
      <c r="A80" s="47">
        <v>316</v>
      </c>
      <c r="B80" s="47" t="s">
        <v>509</v>
      </c>
      <c r="C80" s="47" t="s">
        <v>510</v>
      </c>
      <c r="D80" s="47" t="s">
        <v>511</v>
      </c>
      <c r="E80" s="47"/>
      <c r="F80" s="49"/>
      <c r="G80" s="47" t="s">
        <v>121</v>
      </c>
      <c r="H80" s="47">
        <v>20</v>
      </c>
      <c r="I80" s="47" t="s">
        <v>47</v>
      </c>
      <c r="J80" s="47" t="s">
        <v>120</v>
      </c>
      <c r="K80" s="47" t="s">
        <v>126</v>
      </c>
      <c r="L80" s="47" t="s">
        <v>126</v>
      </c>
      <c r="M80" s="50" t="e">
        <f t="shared" si="4"/>
        <v>#VALUE!</v>
      </c>
      <c r="N80" s="47" t="s">
        <v>991</v>
      </c>
      <c r="O80" s="47"/>
      <c r="P80" s="47">
        <v>75</v>
      </c>
      <c r="Q80" s="52">
        <v>45672</v>
      </c>
      <c r="R80" s="14" t="str">
        <f t="shared" si="5"/>
        <v>No</v>
      </c>
    </row>
    <row r="81" spans="1:18" x14ac:dyDescent="0.2">
      <c r="A81" s="47">
        <v>317</v>
      </c>
      <c r="B81" s="47" t="s">
        <v>512</v>
      </c>
      <c r="C81" s="47" t="s">
        <v>513</v>
      </c>
      <c r="D81" s="47" t="s">
        <v>514</v>
      </c>
      <c r="E81" s="47"/>
      <c r="F81" s="49"/>
      <c r="G81" s="47" t="s">
        <v>121</v>
      </c>
      <c r="H81" s="47">
        <v>30</v>
      </c>
      <c r="I81" s="47" t="s">
        <v>47</v>
      </c>
      <c r="J81" s="47" t="s">
        <v>120</v>
      </c>
      <c r="K81" s="47" t="s">
        <v>126</v>
      </c>
      <c r="L81" s="47" t="s">
        <v>126</v>
      </c>
      <c r="M81" s="50" t="e">
        <f t="shared" si="4"/>
        <v>#VALUE!</v>
      </c>
      <c r="N81" s="47" t="s">
        <v>991</v>
      </c>
      <c r="O81" s="47"/>
      <c r="P81" s="47">
        <v>76</v>
      </c>
      <c r="Q81" s="52">
        <v>45672</v>
      </c>
      <c r="R81" s="14" t="str">
        <f t="shared" si="5"/>
        <v>No</v>
      </c>
    </row>
    <row r="82" spans="1:18" x14ac:dyDescent="0.2">
      <c r="A82" s="47">
        <v>318</v>
      </c>
      <c r="B82" s="47" t="s">
        <v>515</v>
      </c>
      <c r="C82" s="47" t="s">
        <v>516</v>
      </c>
      <c r="D82" s="47" t="s">
        <v>517</v>
      </c>
      <c r="E82" s="47"/>
      <c r="F82" s="49"/>
      <c r="G82" s="47" t="s">
        <v>121</v>
      </c>
      <c r="H82" s="47">
        <v>2800</v>
      </c>
      <c r="I82" s="47" t="s">
        <v>38</v>
      </c>
      <c r="J82" s="47" t="s">
        <v>120</v>
      </c>
      <c r="K82" s="47" t="s">
        <v>126</v>
      </c>
      <c r="L82" s="47" t="s">
        <v>126</v>
      </c>
      <c r="M82" s="50" t="e">
        <f t="shared" si="4"/>
        <v>#VALUE!</v>
      </c>
      <c r="N82" s="47" t="s">
        <v>991</v>
      </c>
      <c r="O82" s="47"/>
      <c r="P82" s="47">
        <v>77</v>
      </c>
      <c r="Q82" s="52">
        <v>45672</v>
      </c>
      <c r="R82" s="14" t="str">
        <f t="shared" si="5"/>
        <v>No</v>
      </c>
    </row>
    <row r="83" spans="1:18" x14ac:dyDescent="0.2">
      <c r="A83" s="47">
        <v>320</v>
      </c>
      <c r="B83" s="47" t="s">
        <v>545</v>
      </c>
      <c r="C83" s="47" t="s">
        <v>546</v>
      </c>
      <c r="D83" s="47" t="s">
        <v>547</v>
      </c>
      <c r="E83" s="47"/>
      <c r="F83" s="49"/>
      <c r="G83" s="47" t="s">
        <v>121</v>
      </c>
      <c r="H83" s="47">
        <v>30</v>
      </c>
      <c r="I83" s="47" t="s">
        <v>45</v>
      </c>
      <c r="J83" s="47" t="s">
        <v>120</v>
      </c>
      <c r="K83" s="47" t="s">
        <v>126</v>
      </c>
      <c r="L83" s="47" t="s">
        <v>126</v>
      </c>
      <c r="M83" s="50" t="e">
        <f t="shared" si="4"/>
        <v>#VALUE!</v>
      </c>
      <c r="N83" s="47" t="s">
        <v>991</v>
      </c>
      <c r="O83" s="47"/>
      <c r="P83" s="47">
        <v>78</v>
      </c>
      <c r="Q83" s="52">
        <v>45672</v>
      </c>
      <c r="R83" s="14" t="str">
        <f t="shared" si="5"/>
        <v>No</v>
      </c>
    </row>
    <row r="84" spans="1:18" x14ac:dyDescent="0.2">
      <c r="A84" s="47">
        <v>321</v>
      </c>
      <c r="B84" s="47" t="s">
        <v>522</v>
      </c>
      <c r="C84" s="47" t="s">
        <v>523</v>
      </c>
      <c r="D84" s="47" t="s">
        <v>524</v>
      </c>
      <c r="E84" s="47"/>
      <c r="F84" s="49">
        <v>17</v>
      </c>
      <c r="G84" s="47" t="s">
        <v>121</v>
      </c>
      <c r="H84" s="47">
        <v>100</v>
      </c>
      <c r="I84" s="47" t="s">
        <v>47</v>
      </c>
      <c r="J84" s="47" t="s">
        <v>120</v>
      </c>
      <c r="K84" s="47" t="s">
        <v>126</v>
      </c>
      <c r="L84" s="47" t="s">
        <v>126</v>
      </c>
      <c r="M84" s="50" t="e">
        <f t="shared" si="4"/>
        <v>#VALUE!</v>
      </c>
      <c r="N84" s="47" t="s">
        <v>991</v>
      </c>
      <c r="O84" s="47"/>
      <c r="P84" s="47">
        <v>79</v>
      </c>
      <c r="Q84" s="52">
        <v>45672</v>
      </c>
      <c r="R84" s="14" t="str">
        <f t="shared" si="5"/>
        <v>No</v>
      </c>
    </row>
    <row r="85" spans="1:18" x14ac:dyDescent="0.2">
      <c r="A85" s="47">
        <v>327</v>
      </c>
      <c r="B85" s="47">
        <v>334</v>
      </c>
      <c r="C85" s="47" t="s">
        <v>531</v>
      </c>
      <c r="D85" s="47" t="s">
        <v>532</v>
      </c>
      <c r="E85" s="47"/>
      <c r="F85" s="49">
        <v>17</v>
      </c>
      <c r="G85" s="47" t="s">
        <v>121</v>
      </c>
      <c r="H85" s="47">
        <v>0.02</v>
      </c>
      <c r="I85" s="47" t="s">
        <v>47</v>
      </c>
      <c r="J85" s="47" t="s">
        <v>120</v>
      </c>
      <c r="K85" s="47" t="s">
        <v>126</v>
      </c>
      <c r="L85" s="47" t="s">
        <v>126</v>
      </c>
      <c r="M85" s="50" t="e">
        <f t="shared" si="4"/>
        <v>#VALUE!</v>
      </c>
      <c r="N85" s="47" t="s">
        <v>991</v>
      </c>
      <c r="O85" s="47"/>
      <c r="P85" s="47">
        <v>80</v>
      </c>
      <c r="Q85" s="52">
        <v>45672</v>
      </c>
      <c r="R85" s="14" t="str">
        <f t="shared" si="5"/>
        <v>No</v>
      </c>
    </row>
    <row r="86" spans="1:18" x14ac:dyDescent="0.2">
      <c r="A86" s="47">
        <v>330</v>
      </c>
      <c r="B86" s="47">
        <v>338</v>
      </c>
      <c r="C86" s="47" t="s">
        <v>536</v>
      </c>
      <c r="D86" s="47" t="s">
        <v>537</v>
      </c>
      <c r="E86" s="47"/>
      <c r="F86" s="49">
        <v>17</v>
      </c>
      <c r="G86" s="47" t="s">
        <v>121</v>
      </c>
      <c r="H86" s="47">
        <v>2</v>
      </c>
      <c r="I86" s="47" t="s">
        <v>47</v>
      </c>
      <c r="J86" s="47" t="s">
        <v>120</v>
      </c>
      <c r="K86" s="47" t="s">
        <v>126</v>
      </c>
      <c r="L86" s="47" t="s">
        <v>126</v>
      </c>
      <c r="M86" s="50" t="e">
        <f t="shared" si="4"/>
        <v>#VALUE!</v>
      </c>
      <c r="N86" s="47" t="s">
        <v>991</v>
      </c>
      <c r="O86" s="47"/>
      <c r="P86" s="47">
        <v>81</v>
      </c>
      <c r="Q86" s="52">
        <v>45672</v>
      </c>
      <c r="R86" s="14" t="str">
        <f t="shared" si="5"/>
        <v>No</v>
      </c>
    </row>
    <row r="87" spans="1:18" x14ac:dyDescent="0.2">
      <c r="A87" s="47">
        <v>358</v>
      </c>
      <c r="B87" s="47" t="s">
        <v>561</v>
      </c>
      <c r="C87" s="47" t="s">
        <v>562</v>
      </c>
      <c r="D87" s="47" t="s">
        <v>563</v>
      </c>
      <c r="E87" s="47"/>
      <c r="F87" s="49"/>
      <c r="G87" s="47" t="s">
        <v>121</v>
      </c>
      <c r="H87" s="47">
        <v>6</v>
      </c>
      <c r="I87" s="47" t="s">
        <v>47</v>
      </c>
      <c r="J87" s="47" t="s">
        <v>120</v>
      </c>
      <c r="K87" s="47" t="s">
        <v>126</v>
      </c>
      <c r="L87" s="47" t="s">
        <v>126</v>
      </c>
      <c r="M87" s="50" t="e">
        <f t="shared" si="4"/>
        <v>#VALUE!</v>
      </c>
      <c r="N87" s="47" t="s">
        <v>991</v>
      </c>
      <c r="O87" s="47"/>
      <c r="P87" s="47">
        <v>82</v>
      </c>
      <c r="Q87" s="52">
        <v>45672</v>
      </c>
      <c r="R87" s="14" t="str">
        <f t="shared" si="5"/>
        <v>No</v>
      </c>
    </row>
    <row r="88" spans="1:18" x14ac:dyDescent="0.2">
      <c r="A88" s="47">
        <v>367</v>
      </c>
      <c r="B88" s="47" t="s">
        <v>572</v>
      </c>
      <c r="C88" s="47" t="s">
        <v>573</v>
      </c>
      <c r="D88" s="47" t="s">
        <v>574</v>
      </c>
      <c r="E88" s="47"/>
      <c r="F88" s="49"/>
      <c r="G88" s="47" t="s">
        <v>121</v>
      </c>
      <c r="H88" s="47">
        <v>5</v>
      </c>
      <c r="I88" s="47" t="s">
        <v>47</v>
      </c>
      <c r="J88" s="47" t="s">
        <v>120</v>
      </c>
      <c r="K88" s="47" t="s">
        <v>126</v>
      </c>
      <c r="L88" s="47" t="s">
        <v>126</v>
      </c>
      <c r="M88" s="50" t="e">
        <f t="shared" si="4"/>
        <v>#VALUE!</v>
      </c>
      <c r="N88" s="47" t="s">
        <v>991</v>
      </c>
      <c r="O88" s="47"/>
      <c r="P88" s="47">
        <v>83</v>
      </c>
      <c r="Q88" s="52">
        <v>45672</v>
      </c>
      <c r="R88" s="14" t="str">
        <f t="shared" si="5"/>
        <v>No</v>
      </c>
    </row>
    <row r="89" spans="1:18" x14ac:dyDescent="0.2">
      <c r="A89" s="47">
        <v>373</v>
      </c>
      <c r="B89" s="48">
        <v>180</v>
      </c>
      <c r="C89" s="48" t="s">
        <v>585</v>
      </c>
      <c r="D89" s="48" t="s">
        <v>586</v>
      </c>
      <c r="E89" s="47"/>
      <c r="F89" s="49">
        <v>17</v>
      </c>
      <c r="G89" s="48" t="s">
        <v>121</v>
      </c>
      <c r="H89" s="47">
        <v>0.04</v>
      </c>
      <c r="I89" s="47" t="s">
        <v>47</v>
      </c>
      <c r="J89" s="47" t="s">
        <v>120</v>
      </c>
      <c r="K89" s="47" t="s">
        <v>126</v>
      </c>
      <c r="L89" s="47" t="s">
        <v>126</v>
      </c>
      <c r="M89" s="50" t="e">
        <f t="shared" si="4"/>
        <v>#VALUE!</v>
      </c>
      <c r="N89" s="47" t="s">
        <v>991</v>
      </c>
      <c r="O89" s="47"/>
      <c r="P89" s="47">
        <v>84</v>
      </c>
      <c r="Q89" s="52">
        <v>45672</v>
      </c>
      <c r="R89" s="14" t="str">
        <f t="shared" si="5"/>
        <v>No</v>
      </c>
    </row>
    <row r="90" spans="1:18" x14ac:dyDescent="0.2">
      <c r="A90" s="47">
        <v>393</v>
      </c>
      <c r="B90" s="47" t="s">
        <v>807</v>
      </c>
      <c r="C90" s="47" t="s">
        <v>808</v>
      </c>
      <c r="D90" s="47" t="s">
        <v>809</v>
      </c>
      <c r="E90" s="47" t="s">
        <v>810</v>
      </c>
      <c r="F90" s="49"/>
      <c r="G90" s="47" t="s">
        <v>121</v>
      </c>
      <c r="H90" s="47">
        <v>1</v>
      </c>
      <c r="I90" s="47" t="s">
        <v>38</v>
      </c>
      <c r="J90" s="47" t="s">
        <v>120</v>
      </c>
      <c r="K90" s="47" t="s">
        <v>126</v>
      </c>
      <c r="L90" s="47" t="s">
        <v>126</v>
      </c>
      <c r="M90" s="50" t="e">
        <f t="shared" si="4"/>
        <v>#VALUE!</v>
      </c>
      <c r="N90" s="47" t="s">
        <v>991</v>
      </c>
      <c r="O90" s="47"/>
      <c r="P90" s="47">
        <v>85</v>
      </c>
      <c r="Q90" s="52">
        <v>45672</v>
      </c>
      <c r="R90" s="14" t="str">
        <f t="shared" si="5"/>
        <v>No</v>
      </c>
    </row>
    <row r="91" spans="1:18" ht="15.75" customHeight="1" x14ac:dyDescent="0.2">
      <c r="A91" s="47">
        <v>394</v>
      </c>
      <c r="B91" s="47" t="s">
        <v>837</v>
      </c>
      <c r="C91" s="47" t="s">
        <v>838</v>
      </c>
      <c r="D91" s="47" t="s">
        <v>839</v>
      </c>
      <c r="E91" s="47" t="s">
        <v>810</v>
      </c>
      <c r="F91" s="49">
        <v>12</v>
      </c>
      <c r="G91" s="47" t="s">
        <v>121</v>
      </c>
      <c r="H91" s="47">
        <v>0.01</v>
      </c>
      <c r="I91" s="47" t="s">
        <v>38</v>
      </c>
      <c r="J91" s="47" t="s">
        <v>120</v>
      </c>
      <c r="K91" s="47" t="s">
        <v>126</v>
      </c>
      <c r="L91" s="47" t="s">
        <v>126</v>
      </c>
      <c r="M91" s="50" t="e">
        <f t="shared" si="4"/>
        <v>#VALUE!</v>
      </c>
      <c r="N91" s="47" t="s">
        <v>991</v>
      </c>
      <c r="O91" s="47"/>
      <c r="P91" s="47">
        <v>86</v>
      </c>
      <c r="Q91" s="52">
        <v>45672</v>
      </c>
      <c r="R91" s="14" t="str">
        <f t="shared" si="5"/>
        <v>No</v>
      </c>
    </row>
    <row r="92" spans="1:18" x14ac:dyDescent="0.2">
      <c r="A92" s="47">
        <v>396</v>
      </c>
      <c r="B92" s="47" t="s">
        <v>814</v>
      </c>
      <c r="C92" s="47" t="s">
        <v>815</v>
      </c>
      <c r="D92" s="47" t="s">
        <v>816</v>
      </c>
      <c r="E92" s="47" t="s">
        <v>810</v>
      </c>
      <c r="F92" s="49">
        <v>12</v>
      </c>
      <c r="G92" s="47" t="s">
        <v>121</v>
      </c>
      <c r="H92" s="47">
        <v>3.5</v>
      </c>
      <c r="I92" s="47" t="s">
        <v>38</v>
      </c>
      <c r="J92" s="47" t="s">
        <v>120</v>
      </c>
      <c r="K92" s="47" t="s">
        <v>126</v>
      </c>
      <c r="L92" s="47" t="s">
        <v>126</v>
      </c>
      <c r="M92" s="50" t="e">
        <f t="shared" si="4"/>
        <v>#VALUE!</v>
      </c>
      <c r="N92" s="47" t="s">
        <v>991</v>
      </c>
      <c r="O92" s="47"/>
      <c r="P92" s="47">
        <v>87</v>
      </c>
      <c r="Q92" s="52">
        <v>45672</v>
      </c>
      <c r="R92" s="14" t="str">
        <f t="shared" si="5"/>
        <v>No</v>
      </c>
    </row>
    <row r="93" spans="1:18" x14ac:dyDescent="0.2">
      <c r="A93" s="47">
        <v>397</v>
      </c>
      <c r="B93" s="47" t="s">
        <v>840</v>
      </c>
      <c r="C93" s="47" t="s">
        <v>841</v>
      </c>
      <c r="D93" s="47" t="s">
        <v>842</v>
      </c>
      <c r="E93" s="47" t="s">
        <v>810</v>
      </c>
      <c r="F93" s="49"/>
      <c r="G93" s="47" t="s">
        <v>121</v>
      </c>
      <c r="H93" s="47">
        <v>2600</v>
      </c>
      <c r="I93" s="47" t="s">
        <v>38</v>
      </c>
      <c r="J93" s="47" t="s">
        <v>120</v>
      </c>
      <c r="K93" s="47" t="s">
        <v>126</v>
      </c>
      <c r="L93" s="47" t="s">
        <v>126</v>
      </c>
      <c r="M93" s="50" t="e">
        <f t="shared" si="4"/>
        <v>#VALUE!</v>
      </c>
      <c r="N93" s="47" t="s">
        <v>991</v>
      </c>
      <c r="O93" s="47"/>
      <c r="P93" s="47">
        <v>88</v>
      </c>
      <c r="Q93" s="52">
        <v>45672</v>
      </c>
      <c r="R93" s="14" t="str">
        <f t="shared" si="5"/>
        <v>No</v>
      </c>
    </row>
    <row r="94" spans="1:18" x14ac:dyDescent="0.2">
      <c r="A94" s="47">
        <v>398</v>
      </c>
      <c r="B94" s="47" t="s">
        <v>817</v>
      </c>
      <c r="C94" s="47" t="s">
        <v>818</v>
      </c>
      <c r="D94" s="47" t="s">
        <v>819</v>
      </c>
      <c r="E94" s="47" t="s">
        <v>810</v>
      </c>
      <c r="F94" s="49">
        <v>12</v>
      </c>
      <c r="G94" s="47" t="s">
        <v>121</v>
      </c>
      <c r="H94" s="47">
        <v>6.9999999999999999E-6</v>
      </c>
      <c r="I94" s="47" t="s">
        <v>38</v>
      </c>
      <c r="J94" s="47" t="s">
        <v>120</v>
      </c>
      <c r="K94" s="47" t="s">
        <v>126</v>
      </c>
      <c r="L94" s="47" t="s">
        <v>126</v>
      </c>
      <c r="M94" s="50" t="e">
        <f t="shared" si="4"/>
        <v>#VALUE!</v>
      </c>
      <c r="N94" s="47" t="s">
        <v>991</v>
      </c>
      <c r="O94" s="47"/>
      <c r="P94" s="47">
        <v>89</v>
      </c>
      <c r="Q94" s="52">
        <v>45859</v>
      </c>
      <c r="R94" s="14" t="str">
        <f t="shared" si="5"/>
        <v>No</v>
      </c>
    </row>
    <row r="95" spans="1:18" x14ac:dyDescent="0.2">
      <c r="A95" s="47">
        <v>399</v>
      </c>
      <c r="B95" s="47" t="s">
        <v>820</v>
      </c>
      <c r="C95" s="47" t="s">
        <v>821</v>
      </c>
      <c r="D95" s="47" t="s">
        <v>822</v>
      </c>
      <c r="E95" s="47" t="s">
        <v>810</v>
      </c>
      <c r="F95" s="49">
        <v>12</v>
      </c>
      <c r="G95" s="47" t="s">
        <v>121</v>
      </c>
      <c r="H95" s="47">
        <v>4.2000000000000003E-2</v>
      </c>
      <c r="I95" s="47" t="s">
        <v>38</v>
      </c>
      <c r="J95" s="47" t="s">
        <v>120</v>
      </c>
      <c r="K95" s="47" t="s">
        <v>126</v>
      </c>
      <c r="L95" s="47" t="s">
        <v>126</v>
      </c>
      <c r="M95" s="50" t="e">
        <f t="shared" si="4"/>
        <v>#VALUE!</v>
      </c>
      <c r="N95" s="47" t="s">
        <v>991</v>
      </c>
      <c r="O95" s="47"/>
      <c r="P95" s="47">
        <v>90</v>
      </c>
      <c r="Q95" s="52">
        <v>45672</v>
      </c>
      <c r="R95" s="14" t="str">
        <f t="shared" si="5"/>
        <v>No</v>
      </c>
    </row>
    <row r="96" spans="1:18" x14ac:dyDescent="0.2">
      <c r="A96" s="47">
        <v>401</v>
      </c>
      <c r="B96" s="47" t="s">
        <v>826</v>
      </c>
      <c r="C96" s="47" t="s">
        <v>827</v>
      </c>
      <c r="D96" s="47" t="s">
        <v>828</v>
      </c>
      <c r="E96" s="47" t="s">
        <v>810</v>
      </c>
      <c r="F96" s="49">
        <v>12</v>
      </c>
      <c r="G96" s="47" t="s">
        <v>121</v>
      </c>
      <c r="H96" s="47">
        <v>0.5</v>
      </c>
      <c r="I96" s="47" t="s">
        <v>38</v>
      </c>
      <c r="J96" s="47" t="s">
        <v>120</v>
      </c>
      <c r="K96" s="47" t="s">
        <v>126</v>
      </c>
      <c r="L96" s="47" t="s">
        <v>126</v>
      </c>
      <c r="M96" s="50" t="e">
        <f t="shared" si="4"/>
        <v>#VALUE!</v>
      </c>
      <c r="N96" s="47" t="s">
        <v>991</v>
      </c>
      <c r="O96" s="47"/>
      <c r="P96" s="47">
        <v>91</v>
      </c>
      <c r="Q96" s="52">
        <v>45672</v>
      </c>
      <c r="R96" s="14" t="str">
        <f t="shared" si="5"/>
        <v>No</v>
      </c>
    </row>
    <row r="97" spans="1:18" x14ac:dyDescent="0.2">
      <c r="A97" s="47">
        <v>403</v>
      </c>
      <c r="B97" s="47" t="s">
        <v>832</v>
      </c>
      <c r="C97" s="47" t="s">
        <v>833</v>
      </c>
      <c r="D97" s="47" t="s">
        <v>834</v>
      </c>
      <c r="E97" s="47" t="s">
        <v>810</v>
      </c>
      <c r="F97" s="49">
        <v>10</v>
      </c>
      <c r="G97" s="47" t="s">
        <v>121</v>
      </c>
      <c r="H97" s="47">
        <v>1E-4</v>
      </c>
      <c r="I97" s="47" t="s">
        <v>38</v>
      </c>
      <c r="J97" s="47" t="s">
        <v>120</v>
      </c>
      <c r="K97" s="47" t="s">
        <v>126</v>
      </c>
      <c r="L97" s="47" t="s">
        <v>126</v>
      </c>
      <c r="M97" s="50" t="e">
        <f t="shared" si="4"/>
        <v>#VALUE!</v>
      </c>
      <c r="N97" s="47" t="s">
        <v>991</v>
      </c>
      <c r="O97" s="47"/>
      <c r="P97" s="47">
        <v>92</v>
      </c>
      <c r="Q97" s="52">
        <v>45672</v>
      </c>
      <c r="R97" s="14" t="str">
        <f t="shared" si="5"/>
        <v>No</v>
      </c>
    </row>
    <row r="98" spans="1:18" x14ac:dyDescent="0.2">
      <c r="A98" s="47">
        <v>404</v>
      </c>
      <c r="B98" s="47">
        <v>491</v>
      </c>
      <c r="C98" s="47" t="s">
        <v>835</v>
      </c>
      <c r="D98" s="47" t="s">
        <v>836</v>
      </c>
      <c r="E98" s="47" t="s">
        <v>810</v>
      </c>
      <c r="F98" s="49">
        <v>12</v>
      </c>
      <c r="G98" s="47" t="s">
        <v>121</v>
      </c>
      <c r="H98" s="47">
        <v>4.0000000000000002E-4</v>
      </c>
      <c r="I98" s="47" t="s">
        <v>38</v>
      </c>
      <c r="J98" s="47" t="s">
        <v>120</v>
      </c>
      <c r="K98" s="47" t="s">
        <v>126</v>
      </c>
      <c r="L98" s="47" t="s">
        <v>126</v>
      </c>
      <c r="M98" s="50" t="e">
        <f t="shared" si="4"/>
        <v>#VALUE!</v>
      </c>
      <c r="N98" s="47" t="s">
        <v>991</v>
      </c>
      <c r="O98" s="47"/>
      <c r="P98" s="47">
        <v>93</v>
      </c>
      <c r="Q98" s="52">
        <v>45672</v>
      </c>
      <c r="R98" s="14" t="str">
        <f t="shared" si="5"/>
        <v>No</v>
      </c>
    </row>
    <row r="99" spans="1:18" x14ac:dyDescent="0.2">
      <c r="A99" s="47">
        <v>405</v>
      </c>
      <c r="B99" s="47">
        <v>490</v>
      </c>
      <c r="C99" s="47" t="s">
        <v>843</v>
      </c>
      <c r="D99" s="47" t="s">
        <v>844</v>
      </c>
      <c r="E99" s="47" t="s">
        <v>810</v>
      </c>
      <c r="F99" s="49">
        <v>12</v>
      </c>
      <c r="G99" s="47" t="s">
        <v>121</v>
      </c>
      <c r="H99" s="47">
        <v>1E-4</v>
      </c>
      <c r="I99" s="47" t="s">
        <v>38</v>
      </c>
      <c r="J99" s="47" t="s">
        <v>120</v>
      </c>
      <c r="K99" s="47" t="s">
        <v>126</v>
      </c>
      <c r="L99" s="47" t="s">
        <v>126</v>
      </c>
      <c r="M99" s="50" t="e">
        <f t="shared" si="4"/>
        <v>#VALUE!</v>
      </c>
      <c r="N99" s="47" t="s">
        <v>991</v>
      </c>
      <c r="O99" s="47"/>
      <c r="P99" s="47">
        <v>94</v>
      </c>
      <c r="Q99" s="52">
        <v>45672</v>
      </c>
      <c r="R99" s="14" t="str">
        <f t="shared" si="5"/>
        <v>No</v>
      </c>
    </row>
    <row r="100" spans="1:18" x14ac:dyDescent="0.2">
      <c r="A100" s="47">
        <v>428</v>
      </c>
      <c r="B100" s="47" t="s">
        <v>649</v>
      </c>
      <c r="C100" s="47" t="s">
        <v>650</v>
      </c>
      <c r="D100" s="47" t="s">
        <v>651</v>
      </c>
      <c r="E100" s="47" t="s">
        <v>646</v>
      </c>
      <c r="F100" s="49" t="s">
        <v>1121</v>
      </c>
      <c r="G100" s="48" t="s">
        <v>121</v>
      </c>
      <c r="H100" s="47">
        <v>0.13</v>
      </c>
      <c r="I100" s="47" t="s">
        <v>38</v>
      </c>
      <c r="J100" s="47" t="s">
        <v>120</v>
      </c>
      <c r="K100" s="47" t="s">
        <v>126</v>
      </c>
      <c r="L100" s="47" t="s">
        <v>126</v>
      </c>
      <c r="M100" s="50" t="e">
        <f t="shared" si="4"/>
        <v>#VALUE!</v>
      </c>
      <c r="N100" s="47" t="s">
        <v>991</v>
      </c>
      <c r="O100" s="47"/>
      <c r="P100" s="47">
        <v>95</v>
      </c>
      <c r="Q100" s="52">
        <v>45859</v>
      </c>
      <c r="R100" s="14" t="str">
        <f t="shared" si="5"/>
        <v>No</v>
      </c>
    </row>
    <row r="101" spans="1:18" x14ac:dyDescent="0.2">
      <c r="A101" s="47">
        <v>429</v>
      </c>
      <c r="B101" s="47" t="s">
        <v>652</v>
      </c>
      <c r="C101" s="47" t="s">
        <v>653</v>
      </c>
      <c r="D101" s="47" t="s">
        <v>654</v>
      </c>
      <c r="E101" s="47" t="s">
        <v>646</v>
      </c>
      <c r="F101" s="49" t="s">
        <v>1121</v>
      </c>
      <c r="G101" s="48" t="s">
        <v>121</v>
      </c>
      <c r="H101" s="47">
        <v>6.7000000000000002E-3</v>
      </c>
      <c r="I101" s="47" t="s">
        <v>38</v>
      </c>
      <c r="J101" s="47" t="s">
        <v>120</v>
      </c>
      <c r="K101" s="47" t="s">
        <v>126</v>
      </c>
      <c r="L101" s="47" t="s">
        <v>126</v>
      </c>
      <c r="M101" s="50" t="e">
        <f t="shared" si="4"/>
        <v>#VALUE!</v>
      </c>
      <c r="N101" s="47" t="s">
        <v>991</v>
      </c>
      <c r="O101" s="47"/>
      <c r="P101" s="47">
        <v>96</v>
      </c>
      <c r="Q101" s="52">
        <v>45859</v>
      </c>
      <c r="R101" s="14" t="str">
        <f t="shared" si="5"/>
        <v>No</v>
      </c>
    </row>
    <row r="102" spans="1:18" x14ac:dyDescent="0.2">
      <c r="A102" s="47">
        <v>430</v>
      </c>
      <c r="B102" s="47" t="s">
        <v>655</v>
      </c>
      <c r="C102" s="47" t="s">
        <v>656</v>
      </c>
      <c r="D102" s="47" t="s">
        <v>657</v>
      </c>
      <c r="E102" s="47" t="s">
        <v>646</v>
      </c>
      <c r="F102" s="49" t="s">
        <v>1121</v>
      </c>
      <c r="G102" s="48" t="s">
        <v>121</v>
      </c>
      <c r="H102" s="47">
        <v>1.3</v>
      </c>
      <c r="I102" s="47" t="s">
        <v>38</v>
      </c>
      <c r="J102" s="47" t="s">
        <v>120</v>
      </c>
      <c r="K102" s="47" t="s">
        <v>126</v>
      </c>
      <c r="L102" s="47" t="s">
        <v>126</v>
      </c>
      <c r="M102" s="50" t="e">
        <f t="shared" si="4"/>
        <v>#VALUE!</v>
      </c>
      <c r="N102" s="47" t="s">
        <v>991</v>
      </c>
      <c r="O102" s="47"/>
      <c r="P102" s="47">
        <v>97</v>
      </c>
      <c r="Q102" s="52">
        <v>45859</v>
      </c>
      <c r="R102" s="14" t="str">
        <f t="shared" si="5"/>
        <v>No</v>
      </c>
    </row>
    <row r="103" spans="1:18" x14ac:dyDescent="0.2">
      <c r="A103" s="47">
        <v>431</v>
      </c>
      <c r="B103" s="47" t="s">
        <v>658</v>
      </c>
      <c r="C103" s="47" t="s">
        <v>659</v>
      </c>
      <c r="D103" s="47" t="s">
        <v>660</v>
      </c>
      <c r="E103" s="47" t="s">
        <v>646</v>
      </c>
      <c r="F103" s="49" t="s">
        <v>1121</v>
      </c>
      <c r="G103" s="48" t="s">
        <v>121</v>
      </c>
      <c r="H103" s="47">
        <v>1.3</v>
      </c>
      <c r="I103" s="47" t="s">
        <v>38</v>
      </c>
      <c r="J103" s="47" t="s">
        <v>120</v>
      </c>
      <c r="K103" s="47" t="s">
        <v>126</v>
      </c>
      <c r="L103" s="47" t="s">
        <v>126</v>
      </c>
      <c r="M103" s="50" t="e">
        <f t="shared" si="4"/>
        <v>#VALUE!</v>
      </c>
      <c r="N103" s="47" t="s">
        <v>991</v>
      </c>
      <c r="O103" s="47"/>
      <c r="P103" s="47">
        <v>98</v>
      </c>
      <c r="Q103" s="52">
        <v>45859</v>
      </c>
      <c r="R103" s="14" t="str">
        <f t="shared" si="5"/>
        <v>No</v>
      </c>
    </row>
    <row r="104" spans="1:18" x14ac:dyDescent="0.2">
      <c r="A104" s="47">
        <v>432</v>
      </c>
      <c r="B104" s="47" t="s">
        <v>661</v>
      </c>
      <c r="C104" s="47" t="s">
        <v>662</v>
      </c>
      <c r="D104" s="47" t="s">
        <v>663</v>
      </c>
      <c r="E104" s="47" t="s">
        <v>646</v>
      </c>
      <c r="F104" s="49" t="s">
        <v>1121</v>
      </c>
      <c r="G104" s="48" t="s">
        <v>121</v>
      </c>
      <c r="H104" s="47">
        <v>1.3</v>
      </c>
      <c r="I104" s="47" t="s">
        <v>38</v>
      </c>
      <c r="J104" s="47" t="s">
        <v>120</v>
      </c>
      <c r="K104" s="47" t="s">
        <v>126</v>
      </c>
      <c r="L104" s="47" t="s">
        <v>126</v>
      </c>
      <c r="M104" s="50" t="e">
        <f t="shared" si="4"/>
        <v>#VALUE!</v>
      </c>
      <c r="N104" s="47" t="s">
        <v>991</v>
      </c>
      <c r="O104" s="47"/>
      <c r="P104" s="47">
        <v>99</v>
      </c>
      <c r="Q104" s="52">
        <v>45859</v>
      </c>
      <c r="R104" s="14" t="str">
        <f t="shared" si="5"/>
        <v>No</v>
      </c>
    </row>
    <row r="105" spans="1:18" x14ac:dyDescent="0.2">
      <c r="A105" s="47">
        <v>433</v>
      </c>
      <c r="B105" s="47" t="s">
        <v>664</v>
      </c>
      <c r="C105" s="47" t="s">
        <v>665</v>
      </c>
      <c r="D105" s="47" t="s">
        <v>666</v>
      </c>
      <c r="E105" s="47" t="s">
        <v>646</v>
      </c>
      <c r="F105" s="49" t="s">
        <v>1121</v>
      </c>
      <c r="G105" s="48" t="s">
        <v>121</v>
      </c>
      <c r="H105" s="47">
        <v>1.3</v>
      </c>
      <c r="I105" s="47" t="s">
        <v>38</v>
      </c>
      <c r="J105" s="47" t="s">
        <v>120</v>
      </c>
      <c r="K105" s="47" t="s">
        <v>126</v>
      </c>
      <c r="L105" s="47" t="s">
        <v>126</v>
      </c>
      <c r="M105" s="50" t="e">
        <f t="shared" si="4"/>
        <v>#VALUE!</v>
      </c>
      <c r="N105" s="47" t="s">
        <v>991</v>
      </c>
      <c r="O105" s="47"/>
      <c r="P105" s="47">
        <v>100</v>
      </c>
      <c r="Q105" s="52">
        <v>45859</v>
      </c>
      <c r="R105" s="14" t="str">
        <f t="shared" si="5"/>
        <v>No</v>
      </c>
    </row>
    <row r="106" spans="1:18" x14ac:dyDescent="0.2">
      <c r="A106" s="47">
        <v>434</v>
      </c>
      <c r="B106" s="47" t="s">
        <v>667</v>
      </c>
      <c r="C106" s="47" t="s">
        <v>668</v>
      </c>
      <c r="D106" s="47" t="s">
        <v>669</v>
      </c>
      <c r="E106" s="47" t="s">
        <v>646</v>
      </c>
      <c r="F106" s="49" t="s">
        <v>1121</v>
      </c>
      <c r="G106" s="48" t="s">
        <v>121</v>
      </c>
      <c r="H106" s="47">
        <v>8.0000000000000004E-4</v>
      </c>
      <c r="I106" s="47" t="s">
        <v>38</v>
      </c>
      <c r="J106" s="47" t="s">
        <v>120</v>
      </c>
      <c r="K106" s="47" t="s">
        <v>126</v>
      </c>
      <c r="L106" s="47" t="s">
        <v>126</v>
      </c>
      <c r="M106" s="50" t="e">
        <f t="shared" si="4"/>
        <v>#VALUE!</v>
      </c>
      <c r="N106" s="47" t="s">
        <v>991</v>
      </c>
      <c r="O106" s="47"/>
      <c r="P106" s="47">
        <v>101</v>
      </c>
      <c r="Q106" s="52">
        <v>45859</v>
      </c>
      <c r="R106" s="14" t="str">
        <f t="shared" si="5"/>
        <v>No</v>
      </c>
    </row>
    <row r="107" spans="1:18" x14ac:dyDescent="0.2">
      <c r="A107" s="47">
        <v>435</v>
      </c>
      <c r="B107" s="47" t="s">
        <v>670</v>
      </c>
      <c r="C107" s="47" t="s">
        <v>671</v>
      </c>
      <c r="D107" s="47" t="s">
        <v>672</v>
      </c>
      <c r="E107" s="47" t="s">
        <v>646</v>
      </c>
      <c r="F107" s="49" t="s">
        <v>1121</v>
      </c>
      <c r="G107" s="48" t="s">
        <v>121</v>
      </c>
      <c r="H107" s="47">
        <v>1.3</v>
      </c>
      <c r="I107" s="47" t="s">
        <v>38</v>
      </c>
      <c r="J107" s="47" t="s">
        <v>120</v>
      </c>
      <c r="K107" s="47" t="s">
        <v>126</v>
      </c>
      <c r="L107" s="47" t="s">
        <v>126</v>
      </c>
      <c r="M107" s="50" t="e">
        <f t="shared" si="4"/>
        <v>#VALUE!</v>
      </c>
      <c r="N107" s="47" t="s">
        <v>991</v>
      </c>
      <c r="O107" s="47"/>
      <c r="P107" s="47">
        <v>102</v>
      </c>
      <c r="Q107" s="52">
        <v>45859</v>
      </c>
      <c r="R107" s="14" t="str">
        <f t="shared" si="5"/>
        <v>No</v>
      </c>
    </row>
    <row r="108" spans="1:18" x14ac:dyDescent="0.2">
      <c r="A108" s="47">
        <v>436</v>
      </c>
      <c r="B108" s="47" t="s">
        <v>673</v>
      </c>
      <c r="C108" s="47" t="s">
        <v>674</v>
      </c>
      <c r="D108" s="47" t="s">
        <v>675</v>
      </c>
      <c r="E108" s="47" t="s">
        <v>646</v>
      </c>
      <c r="F108" s="49" t="s">
        <v>1121</v>
      </c>
      <c r="G108" s="48" t="s">
        <v>121</v>
      </c>
      <c r="H108" s="47">
        <v>1.3</v>
      </c>
      <c r="I108" s="47" t="s">
        <v>38</v>
      </c>
      <c r="J108" s="47" t="s">
        <v>120</v>
      </c>
      <c r="K108" s="47" t="s">
        <v>126</v>
      </c>
      <c r="L108" s="47" t="s">
        <v>126</v>
      </c>
      <c r="M108" s="50" t="e">
        <f t="shared" si="4"/>
        <v>#VALUE!</v>
      </c>
      <c r="N108" s="47" t="s">
        <v>991</v>
      </c>
      <c r="O108" s="47"/>
      <c r="P108" s="47">
        <v>103</v>
      </c>
      <c r="Q108" s="52">
        <v>45859</v>
      </c>
      <c r="R108" s="14" t="str">
        <f t="shared" si="5"/>
        <v>No</v>
      </c>
    </row>
    <row r="109" spans="1:18" x14ac:dyDescent="0.2">
      <c r="A109" s="47">
        <v>437</v>
      </c>
      <c r="B109" s="47" t="s">
        <v>676</v>
      </c>
      <c r="C109" s="47" t="s">
        <v>677</v>
      </c>
      <c r="D109" s="47" t="s">
        <v>678</v>
      </c>
      <c r="E109" s="47" t="s">
        <v>646</v>
      </c>
      <c r="F109" s="49" t="s">
        <v>1121</v>
      </c>
      <c r="G109" s="48" t="s">
        <v>121</v>
      </c>
      <c r="H109" s="47">
        <v>1.3</v>
      </c>
      <c r="I109" s="47" t="s">
        <v>38</v>
      </c>
      <c r="J109" s="47" t="s">
        <v>120</v>
      </c>
      <c r="K109" s="47" t="s">
        <v>126</v>
      </c>
      <c r="L109" s="47" t="s">
        <v>126</v>
      </c>
      <c r="M109" s="50" t="e">
        <f t="shared" si="4"/>
        <v>#VALUE!</v>
      </c>
      <c r="N109" s="47" t="s">
        <v>991</v>
      </c>
      <c r="O109" s="47"/>
      <c r="P109" s="47">
        <v>104</v>
      </c>
      <c r="Q109" s="52">
        <v>45859</v>
      </c>
      <c r="R109" s="14" t="str">
        <f t="shared" si="5"/>
        <v>No</v>
      </c>
    </row>
    <row r="110" spans="1:18" x14ac:dyDescent="0.2">
      <c r="A110" s="47">
        <v>438</v>
      </c>
      <c r="B110" s="47" t="s">
        <v>679</v>
      </c>
      <c r="C110" s="47" t="s">
        <v>680</v>
      </c>
      <c r="D110" s="47" t="s">
        <v>681</v>
      </c>
      <c r="E110" s="47" t="s">
        <v>646</v>
      </c>
      <c r="F110" s="49" t="s">
        <v>1121</v>
      </c>
      <c r="G110" s="48" t="s">
        <v>121</v>
      </c>
      <c r="H110" s="47">
        <v>8.0000000000000002E-3</v>
      </c>
      <c r="I110" s="47" t="s">
        <v>38</v>
      </c>
      <c r="J110" s="47" t="s">
        <v>120</v>
      </c>
      <c r="K110" s="47" t="s">
        <v>126</v>
      </c>
      <c r="L110" s="47" t="s">
        <v>126</v>
      </c>
      <c r="M110" s="50" t="e">
        <f t="shared" si="4"/>
        <v>#VALUE!</v>
      </c>
      <c r="N110" s="47" t="s">
        <v>991</v>
      </c>
      <c r="O110" s="47"/>
      <c r="P110" s="47">
        <v>105</v>
      </c>
      <c r="Q110" s="52">
        <v>45859</v>
      </c>
      <c r="R110" s="14" t="str">
        <f t="shared" si="5"/>
        <v>No</v>
      </c>
    </row>
    <row r="111" spans="1:18" x14ac:dyDescent="0.2">
      <c r="A111" s="47">
        <v>439</v>
      </c>
      <c r="B111" s="47" t="s">
        <v>682</v>
      </c>
      <c r="C111" s="47" t="s">
        <v>683</v>
      </c>
      <c r="D111" s="47" t="s">
        <v>684</v>
      </c>
      <c r="E111" s="47" t="s">
        <v>646</v>
      </c>
      <c r="F111" s="49" t="s">
        <v>1121</v>
      </c>
      <c r="G111" s="48" t="s">
        <v>121</v>
      </c>
      <c r="H111" s="47">
        <v>1.3</v>
      </c>
      <c r="I111" s="47" t="s">
        <v>38</v>
      </c>
      <c r="J111" s="47" t="s">
        <v>120</v>
      </c>
      <c r="K111" s="47" t="s">
        <v>126</v>
      </c>
      <c r="L111" s="47" t="s">
        <v>126</v>
      </c>
      <c r="M111" s="50" t="e">
        <f t="shared" si="4"/>
        <v>#VALUE!</v>
      </c>
      <c r="N111" s="47" t="s">
        <v>991</v>
      </c>
      <c r="O111" s="47"/>
      <c r="P111" s="47">
        <v>106</v>
      </c>
      <c r="Q111" s="52">
        <v>45859</v>
      </c>
      <c r="R111" s="14" t="str">
        <f t="shared" si="5"/>
        <v>No</v>
      </c>
    </row>
    <row r="112" spans="1:18" x14ac:dyDescent="0.2">
      <c r="A112" s="47">
        <v>442</v>
      </c>
      <c r="B112" s="47" t="s">
        <v>685</v>
      </c>
      <c r="C112" s="47" t="s">
        <v>685</v>
      </c>
      <c r="D112" s="47" t="s">
        <v>686</v>
      </c>
      <c r="E112" s="47" t="s">
        <v>646</v>
      </c>
      <c r="F112" s="49" t="s">
        <v>1121</v>
      </c>
      <c r="G112" s="48" t="s">
        <v>121</v>
      </c>
      <c r="H112" s="47">
        <v>4.0000000000000003E-5</v>
      </c>
      <c r="I112" s="47" t="s">
        <v>38</v>
      </c>
      <c r="J112" s="47" t="s">
        <v>120</v>
      </c>
      <c r="K112" s="47" t="s">
        <v>126</v>
      </c>
      <c r="L112" s="47" t="s">
        <v>126</v>
      </c>
      <c r="M112" s="50" t="e">
        <f t="shared" si="4"/>
        <v>#VALUE!</v>
      </c>
      <c r="N112" s="47" t="s">
        <v>991</v>
      </c>
      <c r="O112" s="47"/>
      <c r="P112" s="47">
        <v>107</v>
      </c>
      <c r="Q112" s="52">
        <v>45672</v>
      </c>
      <c r="R112" s="14" t="str">
        <f t="shared" si="5"/>
        <v>No</v>
      </c>
    </row>
    <row r="113" spans="1:18" x14ac:dyDescent="0.2">
      <c r="A113" s="47">
        <v>444</v>
      </c>
      <c r="B113" s="47" t="s">
        <v>720</v>
      </c>
      <c r="C113" s="47" t="s">
        <v>721</v>
      </c>
      <c r="D113" s="47" t="s">
        <v>722</v>
      </c>
      <c r="E113" s="47" t="s">
        <v>719</v>
      </c>
      <c r="F113" s="49" t="s">
        <v>1121</v>
      </c>
      <c r="G113" s="47" t="s">
        <v>121</v>
      </c>
      <c r="H113" s="47">
        <v>4.0000000000000003E-5</v>
      </c>
      <c r="I113" s="47" t="s">
        <v>38</v>
      </c>
      <c r="J113" s="47" t="s">
        <v>120</v>
      </c>
      <c r="K113" s="47" t="s">
        <v>126</v>
      </c>
      <c r="L113" s="47" t="s">
        <v>126</v>
      </c>
      <c r="M113" s="50" t="e">
        <f t="shared" si="4"/>
        <v>#VALUE!</v>
      </c>
      <c r="N113" s="47" t="s">
        <v>991</v>
      </c>
      <c r="O113" s="47"/>
      <c r="P113" s="47">
        <v>108</v>
      </c>
      <c r="Q113" s="52">
        <v>45672</v>
      </c>
      <c r="R113" s="14" t="str">
        <f t="shared" si="5"/>
        <v>No</v>
      </c>
    </row>
    <row r="114" spans="1:18" x14ac:dyDescent="0.2">
      <c r="A114" s="47">
        <v>445</v>
      </c>
      <c r="B114" s="47" t="s">
        <v>723</v>
      </c>
      <c r="C114" s="47" t="s">
        <v>724</v>
      </c>
      <c r="D114" s="47" t="s">
        <v>725</v>
      </c>
      <c r="E114" s="47" t="s">
        <v>719</v>
      </c>
      <c r="F114" s="49" t="s">
        <v>1121</v>
      </c>
      <c r="G114" s="47" t="s">
        <v>121</v>
      </c>
      <c r="H114" s="47">
        <v>1E-4</v>
      </c>
      <c r="I114" s="47" t="s">
        <v>38</v>
      </c>
      <c r="J114" s="47" t="s">
        <v>120</v>
      </c>
      <c r="K114" s="47" t="s">
        <v>126</v>
      </c>
      <c r="L114" s="47" t="s">
        <v>126</v>
      </c>
      <c r="M114" s="50" t="e">
        <f t="shared" si="4"/>
        <v>#VALUE!</v>
      </c>
      <c r="N114" s="47" t="s">
        <v>991</v>
      </c>
      <c r="O114" s="47"/>
      <c r="P114" s="47">
        <v>109</v>
      </c>
      <c r="Q114" s="52">
        <v>45859</v>
      </c>
      <c r="R114" s="14" t="str">
        <f t="shared" si="5"/>
        <v>No</v>
      </c>
    </row>
    <row r="115" spans="1:18" x14ac:dyDescent="0.2">
      <c r="A115" s="47">
        <v>446</v>
      </c>
      <c r="B115" s="47" t="s">
        <v>726</v>
      </c>
      <c r="C115" s="47" t="s">
        <v>727</v>
      </c>
      <c r="D115" s="47" t="s">
        <v>728</v>
      </c>
      <c r="E115" s="47" t="s">
        <v>719</v>
      </c>
      <c r="F115" s="49" t="s">
        <v>1121</v>
      </c>
      <c r="G115" s="47" t="s">
        <v>121</v>
      </c>
      <c r="H115" s="47">
        <v>4.4000000000000002E-4</v>
      </c>
      <c r="I115" s="47" t="s">
        <v>38</v>
      </c>
      <c r="J115" s="47" t="s">
        <v>120</v>
      </c>
      <c r="K115" s="47" t="s">
        <v>126</v>
      </c>
      <c r="L115" s="47" t="s">
        <v>126</v>
      </c>
      <c r="M115" s="50" t="e">
        <f t="shared" si="4"/>
        <v>#VALUE!</v>
      </c>
      <c r="N115" s="47" t="s">
        <v>991</v>
      </c>
      <c r="O115" s="47"/>
      <c r="P115" s="47">
        <v>110</v>
      </c>
      <c r="Q115" s="52">
        <v>45859</v>
      </c>
      <c r="R115" s="14" t="str">
        <f t="shared" si="5"/>
        <v>No</v>
      </c>
    </row>
    <row r="116" spans="1:18" x14ac:dyDescent="0.2">
      <c r="A116" s="47">
        <v>447</v>
      </c>
      <c r="B116" s="47" t="s">
        <v>729</v>
      </c>
      <c r="C116" s="47" t="s">
        <v>730</v>
      </c>
      <c r="D116" s="47" t="s">
        <v>731</v>
      </c>
      <c r="E116" s="47" t="s">
        <v>719</v>
      </c>
      <c r="F116" s="49" t="s">
        <v>1121</v>
      </c>
      <c r="G116" s="47" t="s">
        <v>121</v>
      </c>
      <c r="H116" s="47">
        <v>5.6999999999999998E-4</v>
      </c>
      <c r="I116" s="47" t="s">
        <v>38</v>
      </c>
      <c r="J116" s="47" t="s">
        <v>120</v>
      </c>
      <c r="K116" s="47" t="s">
        <v>126</v>
      </c>
      <c r="L116" s="47" t="s">
        <v>126</v>
      </c>
      <c r="M116" s="50" t="e">
        <f t="shared" si="4"/>
        <v>#VALUE!</v>
      </c>
      <c r="N116" s="47" t="s">
        <v>991</v>
      </c>
      <c r="O116" s="47"/>
      <c r="P116" s="47">
        <v>111</v>
      </c>
      <c r="Q116" s="52">
        <v>45859</v>
      </c>
      <c r="R116" s="14" t="str">
        <f t="shared" si="5"/>
        <v>No</v>
      </c>
    </row>
    <row r="117" spans="1:18" x14ac:dyDescent="0.2">
      <c r="A117" s="47">
        <v>448</v>
      </c>
      <c r="B117" s="47" t="s">
        <v>732</v>
      </c>
      <c r="C117" s="47" t="s">
        <v>733</v>
      </c>
      <c r="D117" s="47" t="s">
        <v>734</v>
      </c>
      <c r="E117" s="47" t="s">
        <v>719</v>
      </c>
      <c r="F117" s="49" t="s">
        <v>1121</v>
      </c>
      <c r="G117" s="47" t="s">
        <v>121</v>
      </c>
      <c r="H117" s="47">
        <v>8.0000000000000004E-4</v>
      </c>
      <c r="I117" s="47" t="s">
        <v>38</v>
      </c>
      <c r="J117" s="47" t="s">
        <v>120</v>
      </c>
      <c r="K117" s="47" t="s">
        <v>126</v>
      </c>
      <c r="L117" s="47" t="s">
        <v>126</v>
      </c>
      <c r="M117" s="50" t="e">
        <f t="shared" si="4"/>
        <v>#VALUE!</v>
      </c>
      <c r="N117" s="47" t="s">
        <v>991</v>
      </c>
      <c r="O117" s="47"/>
      <c r="P117" s="47">
        <v>112</v>
      </c>
      <c r="Q117" s="52">
        <v>45859</v>
      </c>
      <c r="R117" s="14" t="str">
        <f t="shared" si="5"/>
        <v>No</v>
      </c>
    </row>
    <row r="118" spans="1:18" x14ac:dyDescent="0.2">
      <c r="A118" s="47">
        <v>449</v>
      </c>
      <c r="B118" s="47" t="s">
        <v>735</v>
      </c>
      <c r="C118" s="47" t="s">
        <v>736</v>
      </c>
      <c r="D118" s="47" t="s">
        <v>737</v>
      </c>
      <c r="E118" s="47" t="s">
        <v>719</v>
      </c>
      <c r="F118" s="49" t="s">
        <v>1121</v>
      </c>
      <c r="G118" s="47" t="s">
        <v>121</v>
      </c>
      <c r="H118" s="47">
        <v>8.0000000000000004E-4</v>
      </c>
      <c r="I118" s="47" t="s">
        <v>38</v>
      </c>
      <c r="J118" s="47" t="s">
        <v>120</v>
      </c>
      <c r="K118" s="47" t="s">
        <v>126</v>
      </c>
      <c r="L118" s="47" t="s">
        <v>126</v>
      </c>
      <c r="M118" s="50" t="e">
        <f t="shared" si="4"/>
        <v>#VALUE!</v>
      </c>
      <c r="N118" s="47" t="s">
        <v>991</v>
      </c>
      <c r="O118" s="47"/>
      <c r="P118" s="47">
        <v>113</v>
      </c>
      <c r="Q118" s="52">
        <v>45859</v>
      </c>
      <c r="R118" s="14" t="str">
        <f t="shared" si="5"/>
        <v>No</v>
      </c>
    </row>
    <row r="119" spans="1:18" x14ac:dyDescent="0.2">
      <c r="A119" s="47">
        <v>450</v>
      </c>
      <c r="B119" s="47" t="s">
        <v>738</v>
      </c>
      <c r="C119" s="47" t="s">
        <v>739</v>
      </c>
      <c r="D119" s="47" t="s">
        <v>740</v>
      </c>
      <c r="E119" s="47" t="s">
        <v>719</v>
      </c>
      <c r="F119" s="49" t="s">
        <v>1121</v>
      </c>
      <c r="G119" s="47" t="s">
        <v>121</v>
      </c>
      <c r="H119" s="47">
        <v>0.04</v>
      </c>
      <c r="I119" s="47" t="s">
        <v>38</v>
      </c>
      <c r="J119" s="47" t="s">
        <v>120</v>
      </c>
      <c r="K119" s="47" t="s">
        <v>126</v>
      </c>
      <c r="L119" s="47" t="s">
        <v>126</v>
      </c>
      <c r="M119" s="50" t="e">
        <f t="shared" si="4"/>
        <v>#VALUE!</v>
      </c>
      <c r="N119" s="47" t="s">
        <v>991</v>
      </c>
      <c r="O119" s="47"/>
      <c r="P119" s="47">
        <v>114</v>
      </c>
      <c r="Q119" s="52">
        <v>45859</v>
      </c>
      <c r="R119" s="14" t="str">
        <f t="shared" si="5"/>
        <v>No</v>
      </c>
    </row>
    <row r="120" spans="1:18" x14ac:dyDescent="0.2">
      <c r="A120" s="47">
        <v>451</v>
      </c>
      <c r="B120" s="47" t="s">
        <v>759</v>
      </c>
      <c r="C120" s="47" t="s">
        <v>760</v>
      </c>
      <c r="D120" s="47" t="s">
        <v>761</v>
      </c>
      <c r="E120" s="47" t="s">
        <v>719</v>
      </c>
      <c r="F120" s="49" t="s">
        <v>1121</v>
      </c>
      <c r="G120" s="47" t="s">
        <v>121</v>
      </c>
      <c r="H120" s="47">
        <v>5.6999999999999998E-4</v>
      </c>
      <c r="I120" s="47" t="s">
        <v>38</v>
      </c>
      <c r="J120" s="47" t="s">
        <v>120</v>
      </c>
      <c r="K120" s="47" t="s">
        <v>126</v>
      </c>
      <c r="L120" s="47" t="s">
        <v>126</v>
      </c>
      <c r="M120" s="50" t="e">
        <f t="shared" si="4"/>
        <v>#VALUE!</v>
      </c>
      <c r="N120" s="47" t="s">
        <v>991</v>
      </c>
      <c r="O120" s="47"/>
      <c r="P120" s="47">
        <v>115</v>
      </c>
      <c r="Q120" s="52">
        <v>45859</v>
      </c>
      <c r="R120" s="14" t="str">
        <f t="shared" si="5"/>
        <v>No</v>
      </c>
    </row>
    <row r="121" spans="1:18" x14ac:dyDescent="0.2">
      <c r="A121" s="47">
        <v>452</v>
      </c>
      <c r="B121" s="47" t="s">
        <v>762</v>
      </c>
      <c r="C121" s="47" t="s">
        <v>763</v>
      </c>
      <c r="D121" s="47" t="s">
        <v>764</v>
      </c>
      <c r="E121" s="47" t="s">
        <v>719</v>
      </c>
      <c r="F121" s="49" t="s">
        <v>1121</v>
      </c>
      <c r="G121" s="47" t="s">
        <v>121</v>
      </c>
      <c r="H121" s="47">
        <v>4.0000000000000001E-3</v>
      </c>
      <c r="I121" s="47" t="s">
        <v>38</v>
      </c>
      <c r="J121" s="47" t="s">
        <v>120</v>
      </c>
      <c r="K121" s="47" t="s">
        <v>126</v>
      </c>
      <c r="L121" s="47" t="s">
        <v>126</v>
      </c>
      <c r="M121" s="50" t="e">
        <f t="shared" si="4"/>
        <v>#VALUE!</v>
      </c>
      <c r="N121" s="47" t="s">
        <v>991</v>
      </c>
      <c r="O121" s="47"/>
      <c r="P121" s="47">
        <v>116</v>
      </c>
      <c r="Q121" s="52">
        <v>45859</v>
      </c>
      <c r="R121" s="14" t="str">
        <f t="shared" si="5"/>
        <v>No</v>
      </c>
    </row>
    <row r="122" spans="1:18" x14ac:dyDescent="0.2">
      <c r="A122" s="47">
        <v>453</v>
      </c>
      <c r="B122" s="47" t="s">
        <v>765</v>
      </c>
      <c r="C122" s="47" t="s">
        <v>766</v>
      </c>
      <c r="D122" s="47" t="s">
        <v>767</v>
      </c>
      <c r="E122" s="47" t="s">
        <v>719</v>
      </c>
      <c r="F122" s="49" t="s">
        <v>1121</v>
      </c>
      <c r="G122" s="47" t="s">
        <v>121</v>
      </c>
      <c r="H122" s="47">
        <v>4.0000000000000002E-4</v>
      </c>
      <c r="I122" s="47" t="s">
        <v>38</v>
      </c>
      <c r="J122" s="47" t="s">
        <v>120</v>
      </c>
      <c r="K122" s="47" t="s">
        <v>126</v>
      </c>
      <c r="L122" s="47" t="s">
        <v>126</v>
      </c>
      <c r="M122" s="50" t="e">
        <f t="shared" si="4"/>
        <v>#VALUE!</v>
      </c>
      <c r="N122" s="47" t="s">
        <v>991</v>
      </c>
      <c r="O122" s="47"/>
      <c r="P122" s="47">
        <v>117</v>
      </c>
      <c r="Q122" s="52">
        <v>45859</v>
      </c>
      <c r="R122" s="14" t="str">
        <f t="shared" si="5"/>
        <v>No</v>
      </c>
    </row>
    <row r="123" spans="1:18" x14ac:dyDescent="0.2">
      <c r="A123" s="47">
        <v>454</v>
      </c>
      <c r="B123" s="47" t="s">
        <v>768</v>
      </c>
      <c r="C123" s="47" t="s">
        <v>769</v>
      </c>
      <c r="D123" s="47" t="s">
        <v>770</v>
      </c>
      <c r="E123" s="47" t="s">
        <v>719</v>
      </c>
      <c r="F123" s="49" t="s">
        <v>1121</v>
      </c>
      <c r="G123" s="47" t="s">
        <v>121</v>
      </c>
      <c r="H123" s="47">
        <v>1.2999999999999999E-4</v>
      </c>
      <c r="I123" s="47" t="s">
        <v>38</v>
      </c>
      <c r="J123" s="47" t="s">
        <v>120</v>
      </c>
      <c r="K123" s="47" t="s">
        <v>126</v>
      </c>
      <c r="L123" s="47" t="s">
        <v>126</v>
      </c>
      <c r="M123" s="50" t="e">
        <f t="shared" si="4"/>
        <v>#VALUE!</v>
      </c>
      <c r="N123" s="47" t="s">
        <v>991</v>
      </c>
      <c r="O123" s="47"/>
      <c r="P123" s="47">
        <v>118</v>
      </c>
      <c r="Q123" s="52">
        <v>45859</v>
      </c>
      <c r="R123" s="14" t="str">
        <f t="shared" si="5"/>
        <v>No</v>
      </c>
    </row>
    <row r="124" spans="1:18" x14ac:dyDescent="0.2">
      <c r="A124" s="47">
        <v>455</v>
      </c>
      <c r="B124" s="47" t="s">
        <v>741</v>
      </c>
      <c r="C124" s="47" t="s">
        <v>742</v>
      </c>
      <c r="D124" s="47" t="s">
        <v>743</v>
      </c>
      <c r="E124" s="47" t="s">
        <v>719</v>
      </c>
      <c r="F124" s="49" t="s">
        <v>1121</v>
      </c>
      <c r="G124" s="47" t="s">
        <v>121</v>
      </c>
      <c r="H124" s="47">
        <v>4.4000000000000002E-4</v>
      </c>
      <c r="I124" s="47" t="s">
        <v>38</v>
      </c>
      <c r="J124" s="47" t="s">
        <v>120</v>
      </c>
      <c r="K124" s="47" t="s">
        <v>126</v>
      </c>
      <c r="L124" s="47" t="s">
        <v>126</v>
      </c>
      <c r="M124" s="50" t="e">
        <f t="shared" si="4"/>
        <v>#VALUE!</v>
      </c>
      <c r="N124" s="47" t="s">
        <v>991</v>
      </c>
      <c r="O124" s="47"/>
      <c r="P124" s="47">
        <v>119</v>
      </c>
      <c r="Q124" s="52">
        <v>45859</v>
      </c>
      <c r="R124" s="14" t="str">
        <f t="shared" si="5"/>
        <v>No</v>
      </c>
    </row>
    <row r="125" spans="1:18" x14ac:dyDescent="0.2">
      <c r="A125" s="47">
        <v>456</v>
      </c>
      <c r="B125" s="47" t="s">
        <v>744</v>
      </c>
      <c r="C125" s="47" t="s">
        <v>745</v>
      </c>
      <c r="D125" s="47" t="s">
        <v>746</v>
      </c>
      <c r="E125" s="47" t="s">
        <v>719</v>
      </c>
      <c r="F125" s="49" t="s">
        <v>1121</v>
      </c>
      <c r="G125" s="47" t="s">
        <v>121</v>
      </c>
      <c r="H125" s="47">
        <v>2.0000000000000001E-4</v>
      </c>
      <c r="I125" s="47" t="s">
        <v>38</v>
      </c>
      <c r="J125" s="47" t="s">
        <v>120</v>
      </c>
      <c r="K125" s="47" t="s">
        <v>126</v>
      </c>
      <c r="L125" s="47" t="s">
        <v>126</v>
      </c>
      <c r="M125" s="50" t="e">
        <f t="shared" si="4"/>
        <v>#VALUE!</v>
      </c>
      <c r="N125" s="47" t="s">
        <v>991</v>
      </c>
      <c r="O125" s="47"/>
      <c r="P125" s="47">
        <v>120</v>
      </c>
      <c r="Q125" s="52">
        <v>45859</v>
      </c>
      <c r="R125" s="14" t="str">
        <f t="shared" si="5"/>
        <v>No</v>
      </c>
    </row>
    <row r="126" spans="1:18" x14ac:dyDescent="0.2">
      <c r="A126" s="47">
        <v>457</v>
      </c>
      <c r="B126" s="47" t="s">
        <v>747</v>
      </c>
      <c r="C126" s="47" t="s">
        <v>748</v>
      </c>
      <c r="D126" s="47" t="s">
        <v>749</v>
      </c>
      <c r="E126" s="47" t="s">
        <v>719</v>
      </c>
      <c r="F126" s="49" t="s">
        <v>1121</v>
      </c>
      <c r="G126" s="47" t="s">
        <v>121</v>
      </c>
      <c r="H126" s="47">
        <v>4.0000000000000002E-4</v>
      </c>
      <c r="I126" s="47" t="s">
        <v>38</v>
      </c>
      <c r="J126" s="47" t="s">
        <v>120</v>
      </c>
      <c r="K126" s="47" t="s">
        <v>126</v>
      </c>
      <c r="L126" s="47" t="s">
        <v>126</v>
      </c>
      <c r="M126" s="50" t="e">
        <f t="shared" si="4"/>
        <v>#VALUE!</v>
      </c>
      <c r="N126" s="47" t="s">
        <v>991</v>
      </c>
      <c r="O126" s="47"/>
      <c r="P126" s="47">
        <v>121</v>
      </c>
      <c r="Q126" s="52">
        <v>45672</v>
      </c>
      <c r="R126" s="14" t="str">
        <f t="shared" si="5"/>
        <v>No</v>
      </c>
    </row>
    <row r="127" spans="1:18" x14ac:dyDescent="0.2">
      <c r="A127" s="47">
        <v>458</v>
      </c>
      <c r="B127" s="47" t="s">
        <v>750</v>
      </c>
      <c r="C127" s="47" t="s">
        <v>751</v>
      </c>
      <c r="D127" s="47" t="s">
        <v>752</v>
      </c>
      <c r="E127" s="47" t="s">
        <v>719</v>
      </c>
      <c r="F127" s="49" t="s">
        <v>1121</v>
      </c>
      <c r="G127" s="47" t="s">
        <v>121</v>
      </c>
      <c r="H127" s="47">
        <v>2E-3</v>
      </c>
      <c r="I127" s="47" t="s">
        <v>38</v>
      </c>
      <c r="J127" s="47" t="s">
        <v>120</v>
      </c>
      <c r="K127" s="47" t="s">
        <v>126</v>
      </c>
      <c r="L127" s="47" t="s">
        <v>126</v>
      </c>
      <c r="M127" s="50" t="e">
        <f t="shared" si="4"/>
        <v>#VALUE!</v>
      </c>
      <c r="N127" s="47" t="s">
        <v>991</v>
      </c>
      <c r="O127" s="47"/>
      <c r="P127" s="47">
        <v>122</v>
      </c>
      <c r="Q127" s="52">
        <v>45859</v>
      </c>
      <c r="R127" s="14" t="str">
        <f t="shared" si="5"/>
        <v>No</v>
      </c>
    </row>
    <row r="128" spans="1:18" x14ac:dyDescent="0.2">
      <c r="A128" s="47">
        <v>459</v>
      </c>
      <c r="B128" s="47" t="s">
        <v>753</v>
      </c>
      <c r="C128" s="47" t="s">
        <v>754</v>
      </c>
      <c r="D128" s="47" t="s">
        <v>755</v>
      </c>
      <c r="E128" s="47" t="s">
        <v>719</v>
      </c>
      <c r="F128" s="49" t="s">
        <v>1121</v>
      </c>
      <c r="G128" s="47" t="s">
        <v>121</v>
      </c>
      <c r="H128" s="47">
        <v>4.0000000000000002E-4</v>
      </c>
      <c r="I128" s="47" t="s">
        <v>38</v>
      </c>
      <c r="J128" s="47" t="s">
        <v>120</v>
      </c>
      <c r="K128" s="47" t="s">
        <v>126</v>
      </c>
      <c r="L128" s="47" t="s">
        <v>126</v>
      </c>
      <c r="M128" s="50" t="e">
        <f t="shared" si="4"/>
        <v>#VALUE!</v>
      </c>
      <c r="N128" s="47" t="s">
        <v>991</v>
      </c>
      <c r="O128" s="47"/>
      <c r="P128" s="47">
        <v>123</v>
      </c>
      <c r="Q128" s="52">
        <v>45859</v>
      </c>
      <c r="R128" s="14" t="str">
        <f t="shared" si="5"/>
        <v>No</v>
      </c>
    </row>
    <row r="129" spans="1:18" x14ac:dyDescent="0.2">
      <c r="A129" s="47">
        <v>460</v>
      </c>
      <c r="B129" s="47" t="s">
        <v>756</v>
      </c>
      <c r="C129" s="47" t="s">
        <v>757</v>
      </c>
      <c r="D129" s="47" t="s">
        <v>758</v>
      </c>
      <c r="E129" s="47" t="s">
        <v>719</v>
      </c>
      <c r="F129" s="49" t="s">
        <v>1121</v>
      </c>
      <c r="G129" s="47" t="s">
        <v>121</v>
      </c>
      <c r="H129" s="47">
        <v>0.02</v>
      </c>
      <c r="I129" s="47" t="s">
        <v>38</v>
      </c>
      <c r="J129" s="47" t="s">
        <v>120</v>
      </c>
      <c r="K129" s="47" t="s">
        <v>126</v>
      </c>
      <c r="L129" s="47" t="s">
        <v>126</v>
      </c>
      <c r="M129" s="50" t="e">
        <f t="shared" si="4"/>
        <v>#VALUE!</v>
      </c>
      <c r="N129" s="47" t="s">
        <v>991</v>
      </c>
      <c r="O129" s="47"/>
      <c r="P129" s="47">
        <v>124</v>
      </c>
      <c r="Q129" s="52">
        <v>45859</v>
      </c>
      <c r="R129" s="14" t="str">
        <f t="shared" si="5"/>
        <v>No</v>
      </c>
    </row>
    <row r="130" spans="1:18" x14ac:dyDescent="0.2">
      <c r="A130" s="47">
        <v>461</v>
      </c>
      <c r="B130" s="47" t="s">
        <v>717</v>
      </c>
      <c r="C130" s="47" t="s">
        <v>717</v>
      </c>
      <c r="D130" s="47" t="s">
        <v>718</v>
      </c>
      <c r="E130" s="47" t="s">
        <v>719</v>
      </c>
      <c r="F130" s="49" t="s">
        <v>1121</v>
      </c>
      <c r="G130" s="47" t="s">
        <v>121</v>
      </c>
      <c r="H130" s="47">
        <v>4.0000000000000003E-5</v>
      </c>
      <c r="I130" s="47" t="s">
        <v>38</v>
      </c>
      <c r="J130" s="47" t="s">
        <v>120</v>
      </c>
      <c r="K130" s="47" t="s">
        <v>126</v>
      </c>
      <c r="L130" s="47" t="s">
        <v>126</v>
      </c>
      <c r="M130" s="50" t="e">
        <f t="shared" si="4"/>
        <v>#VALUE!</v>
      </c>
      <c r="N130" s="47" t="s">
        <v>991</v>
      </c>
      <c r="O130" s="47"/>
      <c r="P130" s="47">
        <v>125</v>
      </c>
      <c r="Q130" s="52">
        <v>45672</v>
      </c>
      <c r="R130" s="14" t="str">
        <f t="shared" si="5"/>
        <v>No</v>
      </c>
    </row>
    <row r="131" spans="1:18" x14ac:dyDescent="0.2">
      <c r="A131" s="47">
        <v>518</v>
      </c>
      <c r="B131" s="47">
        <v>409</v>
      </c>
      <c r="C131" s="47" t="s">
        <v>634</v>
      </c>
      <c r="D131" s="47" t="s">
        <v>635</v>
      </c>
      <c r="E131" s="47" t="s">
        <v>314</v>
      </c>
      <c r="F131" s="49" t="s">
        <v>1215</v>
      </c>
      <c r="G131" s="47" t="s">
        <v>121</v>
      </c>
      <c r="H131" s="47">
        <v>2E-3</v>
      </c>
      <c r="I131" s="47" t="s">
        <v>47</v>
      </c>
      <c r="J131" s="47" t="s">
        <v>120</v>
      </c>
      <c r="K131" s="47" t="s">
        <v>126</v>
      </c>
      <c r="L131" s="47" t="s">
        <v>126</v>
      </c>
      <c r="M131" s="50" t="e">
        <f t="shared" si="4"/>
        <v>#VALUE!</v>
      </c>
      <c r="N131" s="47" t="s">
        <v>991</v>
      </c>
      <c r="O131" s="47"/>
      <c r="P131" s="47">
        <v>126</v>
      </c>
      <c r="Q131" s="52">
        <v>45672</v>
      </c>
      <c r="R131" s="14" t="str">
        <f t="shared" si="5"/>
        <v>No</v>
      </c>
    </row>
    <row r="132" spans="1:18" x14ac:dyDescent="0.2">
      <c r="A132" s="47">
        <v>543</v>
      </c>
      <c r="B132" s="47" t="s">
        <v>540</v>
      </c>
      <c r="C132" s="47" t="s">
        <v>541</v>
      </c>
      <c r="D132" s="47" t="s">
        <v>542</v>
      </c>
      <c r="E132" s="47" t="s">
        <v>314</v>
      </c>
      <c r="F132" s="49"/>
      <c r="G132" s="47" t="s">
        <v>121</v>
      </c>
      <c r="H132" s="47">
        <v>3.0000000000000001E-3</v>
      </c>
      <c r="I132" s="47" t="s">
        <v>47</v>
      </c>
      <c r="J132" s="47" t="s">
        <v>120</v>
      </c>
      <c r="K132" s="47" t="s">
        <v>126</v>
      </c>
      <c r="L132" s="47" t="s">
        <v>126</v>
      </c>
      <c r="M132" s="50" t="e">
        <f t="shared" si="4"/>
        <v>#VALUE!</v>
      </c>
      <c r="N132" s="47" t="s">
        <v>991</v>
      </c>
      <c r="O132" s="47"/>
      <c r="P132" s="47">
        <v>127</v>
      </c>
      <c r="Q132" s="52">
        <v>45672</v>
      </c>
      <c r="R132" s="14" t="str">
        <f t="shared" si="5"/>
        <v>No</v>
      </c>
    </row>
    <row r="133" spans="1:18" x14ac:dyDescent="0.2">
      <c r="A133" s="47">
        <v>554</v>
      </c>
      <c r="B133" s="47">
        <v>429</v>
      </c>
      <c r="C133" s="47" t="s">
        <v>640</v>
      </c>
      <c r="D133" s="47" t="s">
        <v>641</v>
      </c>
      <c r="E133" s="47" t="s">
        <v>314</v>
      </c>
      <c r="F133" s="49" t="s">
        <v>1215</v>
      </c>
      <c r="G133" s="47" t="s">
        <v>121</v>
      </c>
      <c r="H133" s="47">
        <v>2E-3</v>
      </c>
      <c r="I133" s="47" t="s">
        <v>47</v>
      </c>
      <c r="J133" s="47" t="s">
        <v>120</v>
      </c>
      <c r="K133" s="47" t="s">
        <v>126</v>
      </c>
      <c r="L133" s="47" t="s">
        <v>126</v>
      </c>
      <c r="M133" s="50" t="e">
        <f t="shared" si="4"/>
        <v>#VALUE!</v>
      </c>
      <c r="N133" s="47" t="s">
        <v>991</v>
      </c>
      <c r="O133" s="47"/>
      <c r="P133" s="47">
        <v>128</v>
      </c>
      <c r="Q133" s="52">
        <v>45672</v>
      </c>
      <c r="R133" s="14" t="str">
        <f t="shared" si="5"/>
        <v>No</v>
      </c>
    </row>
    <row r="134" spans="1:18" x14ac:dyDescent="0.2">
      <c r="A134" s="47">
        <v>567</v>
      </c>
      <c r="B134" s="47" t="s">
        <v>865</v>
      </c>
      <c r="C134" s="47" t="s">
        <v>866</v>
      </c>
      <c r="D134" s="47" t="s">
        <v>867</v>
      </c>
      <c r="E134" s="47"/>
      <c r="F134" s="49">
        <v>11</v>
      </c>
      <c r="G134" s="47" t="s">
        <v>121</v>
      </c>
      <c r="H134" s="47">
        <v>260</v>
      </c>
      <c r="I134" s="47" t="s">
        <v>38</v>
      </c>
      <c r="J134" s="47" t="s">
        <v>121</v>
      </c>
      <c r="K134" s="47" t="s">
        <v>126</v>
      </c>
      <c r="L134" s="47" t="s">
        <v>126</v>
      </c>
      <c r="M134" s="50" t="e">
        <f t="shared" si="4"/>
        <v>#VALUE!</v>
      </c>
      <c r="N134" s="47" t="s">
        <v>991</v>
      </c>
      <c r="O134" s="47"/>
      <c r="P134" s="47">
        <v>129</v>
      </c>
      <c r="Q134" s="52">
        <v>45672</v>
      </c>
      <c r="R134" s="14" t="str">
        <f t="shared" si="5"/>
        <v>No</v>
      </c>
    </row>
    <row r="135" spans="1:18" x14ac:dyDescent="0.2">
      <c r="A135" s="47">
        <v>580</v>
      </c>
      <c r="B135" s="48">
        <v>575</v>
      </c>
      <c r="C135" s="48" t="s">
        <v>879</v>
      </c>
      <c r="D135" s="48" t="s">
        <v>880</v>
      </c>
      <c r="E135" s="47" t="s">
        <v>149</v>
      </c>
      <c r="F135" s="49">
        <v>12</v>
      </c>
      <c r="G135" s="48" t="s">
        <v>121</v>
      </c>
      <c r="H135" s="47">
        <v>20</v>
      </c>
      <c r="I135" s="47" t="s">
        <v>49</v>
      </c>
      <c r="J135" s="47" t="s">
        <v>120</v>
      </c>
      <c r="K135" s="47" t="s">
        <v>126</v>
      </c>
      <c r="L135" s="47" t="s">
        <v>122</v>
      </c>
      <c r="M135" s="50" t="e">
        <f t="shared" ref="M135:M198" si="6">IF(H135="--","--",ABS((H135-K135)/K135))</f>
        <v>#VALUE!</v>
      </c>
      <c r="N135" s="47" t="s">
        <v>991</v>
      </c>
      <c r="O135" s="47"/>
      <c r="P135" s="47">
        <v>130</v>
      </c>
      <c r="Q135" s="52">
        <v>45672</v>
      </c>
      <c r="R135" s="14" t="str">
        <f t="shared" ref="R135:R198" si="7">IF(LEFT(N135,3)="Yes","Yes","No")</f>
        <v>No</v>
      </c>
    </row>
    <row r="136" spans="1:18" x14ac:dyDescent="0.2">
      <c r="A136" s="47">
        <v>582</v>
      </c>
      <c r="B136" s="47">
        <v>579</v>
      </c>
      <c r="C136" s="47" t="s">
        <v>883</v>
      </c>
      <c r="D136" s="47" t="s">
        <v>884</v>
      </c>
      <c r="E136" s="47"/>
      <c r="F136" s="49"/>
      <c r="G136" s="47" t="s">
        <v>121</v>
      </c>
      <c r="H136" s="47">
        <v>3</v>
      </c>
      <c r="I136" s="47" t="s">
        <v>49</v>
      </c>
      <c r="J136" s="47" t="s">
        <v>120</v>
      </c>
      <c r="K136" s="47" t="s">
        <v>126</v>
      </c>
      <c r="L136" s="47" t="s">
        <v>126</v>
      </c>
      <c r="M136" s="50" t="e">
        <f t="shared" si="6"/>
        <v>#VALUE!</v>
      </c>
      <c r="N136" s="47" t="s">
        <v>991</v>
      </c>
      <c r="O136" s="47"/>
      <c r="P136" s="47">
        <v>131</v>
      </c>
      <c r="Q136" s="52">
        <v>45672</v>
      </c>
      <c r="R136" s="14" t="str">
        <f t="shared" si="7"/>
        <v>No</v>
      </c>
    </row>
    <row r="137" spans="1:18" x14ac:dyDescent="0.2">
      <c r="A137" s="47">
        <v>583</v>
      </c>
      <c r="B137" s="47" t="s">
        <v>885</v>
      </c>
      <c r="C137" s="47" t="s">
        <v>885</v>
      </c>
      <c r="D137" s="47" t="s">
        <v>886</v>
      </c>
      <c r="E137" s="47"/>
      <c r="F137" s="49"/>
      <c r="G137" s="47" t="s">
        <v>121</v>
      </c>
      <c r="H137" s="47">
        <v>6.6</v>
      </c>
      <c r="I137" s="47" t="s">
        <v>38</v>
      </c>
      <c r="J137" s="47" t="s">
        <v>120</v>
      </c>
      <c r="K137" s="47" t="s">
        <v>126</v>
      </c>
      <c r="L137" s="47" t="s">
        <v>126</v>
      </c>
      <c r="M137" s="50" t="e">
        <f t="shared" si="6"/>
        <v>#VALUE!</v>
      </c>
      <c r="N137" s="47" t="s">
        <v>991</v>
      </c>
      <c r="O137" s="47"/>
      <c r="P137" s="47">
        <v>132</v>
      </c>
      <c r="Q137" s="52">
        <v>45672</v>
      </c>
      <c r="R137" s="14" t="str">
        <f t="shared" si="7"/>
        <v>No</v>
      </c>
    </row>
    <row r="138" spans="1:18" x14ac:dyDescent="0.2">
      <c r="A138" s="47">
        <v>594</v>
      </c>
      <c r="B138" s="47" t="s">
        <v>961</v>
      </c>
      <c r="C138" s="47" t="s">
        <v>962</v>
      </c>
      <c r="D138" s="47" t="s">
        <v>963</v>
      </c>
      <c r="E138" s="47"/>
      <c r="F138" s="49"/>
      <c r="G138" s="47" t="s">
        <v>991</v>
      </c>
      <c r="H138" s="47">
        <v>50</v>
      </c>
      <c r="I138" s="47" t="s">
        <v>36</v>
      </c>
      <c r="J138" s="47" t="s">
        <v>120</v>
      </c>
      <c r="K138" s="53" t="s">
        <v>126</v>
      </c>
      <c r="L138" s="53" t="s">
        <v>126</v>
      </c>
      <c r="M138" s="50" t="e">
        <f t="shared" si="6"/>
        <v>#VALUE!</v>
      </c>
      <c r="N138" s="47" t="s">
        <v>991</v>
      </c>
      <c r="O138" s="47"/>
      <c r="P138" s="47">
        <v>133</v>
      </c>
      <c r="Q138" s="52">
        <v>45859</v>
      </c>
      <c r="R138" s="14" t="str">
        <f t="shared" si="7"/>
        <v>No</v>
      </c>
    </row>
    <row r="139" spans="1:18" x14ac:dyDescent="0.2">
      <c r="A139" s="47">
        <v>602</v>
      </c>
      <c r="B139" s="47" t="s">
        <v>908</v>
      </c>
      <c r="C139" s="47" t="s">
        <v>909</v>
      </c>
      <c r="D139" s="47" t="s">
        <v>910</v>
      </c>
      <c r="E139" s="47"/>
      <c r="F139" s="49"/>
      <c r="G139" s="47" t="s">
        <v>121</v>
      </c>
      <c r="H139" s="47">
        <v>2000</v>
      </c>
      <c r="I139" s="47" t="s">
        <v>45</v>
      </c>
      <c r="J139" s="47" t="s">
        <v>120</v>
      </c>
      <c r="K139" s="47" t="s">
        <v>126</v>
      </c>
      <c r="L139" s="47" t="s">
        <v>126</v>
      </c>
      <c r="M139" s="50" t="e">
        <f t="shared" si="6"/>
        <v>#VALUE!</v>
      </c>
      <c r="N139" s="47" t="s">
        <v>991</v>
      </c>
      <c r="O139" s="47"/>
      <c r="P139" s="47">
        <v>134</v>
      </c>
      <c r="Q139" s="52">
        <v>45672</v>
      </c>
      <c r="R139" s="14" t="str">
        <f t="shared" si="7"/>
        <v>No</v>
      </c>
    </row>
    <row r="140" spans="1:18" x14ac:dyDescent="0.2">
      <c r="A140" s="47">
        <v>613</v>
      </c>
      <c r="B140" s="47" t="s">
        <v>889</v>
      </c>
      <c r="C140" s="47" t="s">
        <v>890</v>
      </c>
      <c r="D140" s="47" t="s">
        <v>891</v>
      </c>
      <c r="E140" s="47"/>
      <c r="F140" s="49"/>
      <c r="G140" s="47" t="s">
        <v>121</v>
      </c>
      <c r="H140" s="47">
        <v>13</v>
      </c>
      <c r="I140" s="47" t="s">
        <v>38</v>
      </c>
      <c r="J140" s="47" t="s">
        <v>120</v>
      </c>
      <c r="K140" s="47" t="s">
        <v>126</v>
      </c>
      <c r="L140" s="47" t="s">
        <v>126</v>
      </c>
      <c r="M140" s="50" t="e">
        <f t="shared" si="6"/>
        <v>#VALUE!</v>
      </c>
      <c r="N140" s="47" t="s">
        <v>991</v>
      </c>
      <c r="O140" s="47"/>
      <c r="P140" s="47">
        <v>135</v>
      </c>
      <c r="Q140" s="52">
        <v>45672</v>
      </c>
      <c r="R140" s="14" t="str">
        <f t="shared" si="7"/>
        <v>No</v>
      </c>
    </row>
    <row r="141" spans="1:18" x14ac:dyDescent="0.2">
      <c r="A141" s="47">
        <v>614</v>
      </c>
      <c r="B141" s="47">
        <v>113</v>
      </c>
      <c r="C141" s="47" t="s">
        <v>921</v>
      </c>
      <c r="D141" s="47" t="s">
        <v>922</v>
      </c>
      <c r="E141" s="47" t="s">
        <v>248</v>
      </c>
      <c r="F141" s="49"/>
      <c r="G141" s="47" t="s">
        <v>121</v>
      </c>
      <c r="H141" s="47">
        <v>2</v>
      </c>
      <c r="I141" s="47" t="s">
        <v>47</v>
      </c>
      <c r="J141" s="47" t="s">
        <v>120</v>
      </c>
      <c r="K141" s="47" t="s">
        <v>126</v>
      </c>
      <c r="L141" s="47" t="s">
        <v>126</v>
      </c>
      <c r="M141" s="50" t="e">
        <f t="shared" si="6"/>
        <v>#VALUE!</v>
      </c>
      <c r="N141" s="47" t="s">
        <v>991</v>
      </c>
      <c r="O141" s="47"/>
      <c r="P141" s="47">
        <v>136</v>
      </c>
      <c r="Q141" s="52">
        <v>45672</v>
      </c>
      <c r="R141" s="14" t="str">
        <f t="shared" si="7"/>
        <v>No</v>
      </c>
    </row>
    <row r="142" spans="1:18" x14ac:dyDescent="0.2">
      <c r="A142" s="47">
        <v>616</v>
      </c>
      <c r="B142" s="48">
        <v>607</v>
      </c>
      <c r="C142" s="48" t="s">
        <v>925</v>
      </c>
      <c r="D142" s="48" t="s">
        <v>926</v>
      </c>
      <c r="E142" s="47"/>
      <c r="F142" s="49">
        <v>17</v>
      </c>
      <c r="G142" s="48" t="s">
        <v>121</v>
      </c>
      <c r="H142" s="47">
        <v>0.2</v>
      </c>
      <c r="I142" s="47" t="s">
        <v>47</v>
      </c>
      <c r="J142" s="47" t="s">
        <v>120</v>
      </c>
      <c r="K142" s="47" t="s">
        <v>126</v>
      </c>
      <c r="L142" s="47" t="s">
        <v>126</v>
      </c>
      <c r="M142" s="50" t="e">
        <f t="shared" si="6"/>
        <v>#VALUE!</v>
      </c>
      <c r="N142" s="47" t="s">
        <v>991</v>
      </c>
      <c r="O142" s="47"/>
      <c r="P142" s="47">
        <v>137</v>
      </c>
      <c r="Q142" s="52">
        <v>45672</v>
      </c>
      <c r="R142" s="14" t="str">
        <f t="shared" si="7"/>
        <v>No</v>
      </c>
    </row>
    <row r="143" spans="1:18" x14ac:dyDescent="0.2">
      <c r="A143" s="47">
        <v>635</v>
      </c>
      <c r="B143" s="47" t="s">
        <v>938</v>
      </c>
      <c r="C143" s="47" t="s">
        <v>939</v>
      </c>
      <c r="D143" s="47" t="s">
        <v>940</v>
      </c>
      <c r="E143" s="47" t="s">
        <v>149</v>
      </c>
      <c r="F143" s="49">
        <v>12</v>
      </c>
      <c r="G143" s="47" t="s">
        <v>121</v>
      </c>
      <c r="H143" s="47">
        <v>0.8</v>
      </c>
      <c r="I143" s="47" t="s">
        <v>31</v>
      </c>
      <c r="J143" s="47" t="s">
        <v>120</v>
      </c>
      <c r="K143" s="47" t="s">
        <v>126</v>
      </c>
      <c r="L143" s="47" t="s">
        <v>126</v>
      </c>
      <c r="M143" s="50" t="e">
        <f t="shared" si="6"/>
        <v>#VALUE!</v>
      </c>
      <c r="N143" s="47" t="s">
        <v>991</v>
      </c>
      <c r="O143" s="47"/>
      <c r="P143" s="47">
        <v>138</v>
      </c>
      <c r="Q143" s="52">
        <v>45672</v>
      </c>
      <c r="R143" s="14" t="str">
        <f t="shared" si="7"/>
        <v>No</v>
      </c>
    </row>
    <row r="144" spans="1:18" x14ac:dyDescent="0.2">
      <c r="A144" s="47">
        <v>636</v>
      </c>
      <c r="B144" s="47" t="s">
        <v>941</v>
      </c>
      <c r="C144" s="47" t="s">
        <v>941</v>
      </c>
      <c r="D144" s="47" t="s">
        <v>942</v>
      </c>
      <c r="E144" s="47" t="s">
        <v>149</v>
      </c>
      <c r="F144" s="49">
        <v>12</v>
      </c>
      <c r="G144" s="47" t="s">
        <v>121</v>
      </c>
      <c r="H144" s="47">
        <v>0.04</v>
      </c>
      <c r="I144" s="47" t="s">
        <v>31</v>
      </c>
      <c r="J144" s="47" t="s">
        <v>120</v>
      </c>
      <c r="K144" s="47" t="s">
        <v>126</v>
      </c>
      <c r="L144" s="47" t="s">
        <v>126</v>
      </c>
      <c r="M144" s="50" t="e">
        <f t="shared" si="6"/>
        <v>#VALUE!</v>
      </c>
      <c r="N144" s="47" t="s">
        <v>991</v>
      </c>
      <c r="O144" s="47"/>
      <c r="P144" s="47">
        <v>139</v>
      </c>
      <c r="Q144" s="52">
        <v>45672</v>
      </c>
      <c r="R144" s="14" t="str">
        <f t="shared" si="7"/>
        <v>No</v>
      </c>
    </row>
    <row r="145" spans="1:18" x14ac:dyDescent="0.2">
      <c r="A145" s="47">
        <v>642</v>
      </c>
      <c r="B145" s="47">
        <v>625</v>
      </c>
      <c r="C145" s="47" t="s">
        <v>954</v>
      </c>
      <c r="D145" s="47" t="s">
        <v>955</v>
      </c>
      <c r="E145" s="47"/>
      <c r="F145" s="49"/>
      <c r="G145" s="47" t="s">
        <v>121</v>
      </c>
      <c r="H145" s="47">
        <v>330</v>
      </c>
      <c r="I145" s="47" t="s">
        <v>38</v>
      </c>
      <c r="J145" s="47" t="s">
        <v>120</v>
      </c>
      <c r="K145" s="47" t="s">
        <v>126</v>
      </c>
      <c r="L145" s="47" t="s">
        <v>126</v>
      </c>
      <c r="M145" s="50" t="e">
        <f t="shared" si="6"/>
        <v>#VALUE!</v>
      </c>
      <c r="N145" s="47" t="s">
        <v>991</v>
      </c>
      <c r="O145" s="47"/>
      <c r="P145" s="47">
        <v>140</v>
      </c>
      <c r="Q145" s="52">
        <v>45672</v>
      </c>
      <c r="R145" s="14" t="str">
        <f t="shared" si="7"/>
        <v>No</v>
      </c>
    </row>
    <row r="146" spans="1:18" x14ac:dyDescent="0.2">
      <c r="A146" s="47">
        <v>65</v>
      </c>
      <c r="B146" s="48">
        <v>333</v>
      </c>
      <c r="C146" s="48" t="s">
        <v>209</v>
      </c>
      <c r="D146" s="48" t="s">
        <v>210</v>
      </c>
      <c r="E146" s="47"/>
      <c r="F146" s="49"/>
      <c r="G146" s="48" t="s">
        <v>121</v>
      </c>
      <c r="H146" s="47" t="s">
        <v>211</v>
      </c>
      <c r="I146" s="47" t="s">
        <v>211</v>
      </c>
      <c r="J146" s="47" t="s">
        <v>120</v>
      </c>
      <c r="K146" s="47">
        <v>5000</v>
      </c>
      <c r="L146" s="47" t="s">
        <v>45</v>
      </c>
      <c r="M146" s="50" t="e">
        <f t="shared" si="6"/>
        <v>#VALUE!</v>
      </c>
      <c r="N146" s="47" t="s">
        <v>1117</v>
      </c>
      <c r="O146" s="47" t="s">
        <v>87</v>
      </c>
      <c r="P146" s="47">
        <v>141</v>
      </c>
      <c r="Q146" s="52">
        <v>45859</v>
      </c>
      <c r="R146" s="14" t="s">
        <v>121</v>
      </c>
    </row>
    <row r="147" spans="1:18" x14ac:dyDescent="0.2">
      <c r="A147" s="47">
        <v>547</v>
      </c>
      <c r="B147" s="48">
        <v>428</v>
      </c>
      <c r="C147" s="48" t="s">
        <v>626</v>
      </c>
      <c r="D147" s="48" t="s">
        <v>627</v>
      </c>
      <c r="E147" s="47" t="s">
        <v>314</v>
      </c>
      <c r="F147" s="49"/>
      <c r="G147" s="48" t="s">
        <v>121</v>
      </c>
      <c r="H147" s="47" t="s">
        <v>211</v>
      </c>
      <c r="I147" s="47" t="s">
        <v>211</v>
      </c>
      <c r="J147" s="47" t="s">
        <v>120</v>
      </c>
      <c r="K147" s="47">
        <v>3.7</v>
      </c>
      <c r="L147" s="47" t="s">
        <v>31</v>
      </c>
      <c r="M147" s="50" t="e">
        <f t="shared" si="6"/>
        <v>#VALUE!</v>
      </c>
      <c r="N147" s="47" t="s">
        <v>1117</v>
      </c>
      <c r="O147" s="47" t="s">
        <v>87</v>
      </c>
      <c r="P147" s="47">
        <v>142</v>
      </c>
      <c r="Q147" s="52">
        <v>45859</v>
      </c>
      <c r="R147" s="14" t="s">
        <v>121</v>
      </c>
    </row>
    <row r="148" spans="1:18" x14ac:dyDescent="0.2">
      <c r="A148" s="47">
        <v>1</v>
      </c>
      <c r="B148" s="48">
        <v>1</v>
      </c>
      <c r="C148" s="48" t="s">
        <v>118</v>
      </c>
      <c r="D148" s="48" t="s">
        <v>119</v>
      </c>
      <c r="E148" s="47"/>
      <c r="F148" s="49"/>
      <c r="G148" s="48" t="s">
        <v>121</v>
      </c>
      <c r="H148" s="47">
        <v>140</v>
      </c>
      <c r="I148" s="47" t="s">
        <v>49</v>
      </c>
      <c r="J148" s="47" t="s">
        <v>121</v>
      </c>
      <c r="K148" s="47">
        <v>140</v>
      </c>
      <c r="L148" s="47" t="s">
        <v>49</v>
      </c>
      <c r="M148" s="50">
        <f t="shared" si="6"/>
        <v>0</v>
      </c>
      <c r="N148" s="47" t="s">
        <v>970</v>
      </c>
      <c r="O148" s="47"/>
      <c r="P148" s="47">
        <v>143</v>
      </c>
      <c r="Q148" s="52">
        <v>45672</v>
      </c>
      <c r="R148" s="14" t="str">
        <f t="shared" si="7"/>
        <v>No</v>
      </c>
    </row>
    <row r="149" spans="1:18" x14ac:dyDescent="0.2">
      <c r="A149" s="47">
        <v>4</v>
      </c>
      <c r="B149" s="48">
        <v>3</v>
      </c>
      <c r="C149" s="48" t="s">
        <v>130</v>
      </c>
      <c r="D149" s="48" t="s">
        <v>131</v>
      </c>
      <c r="E149" s="47"/>
      <c r="F149" s="49"/>
      <c r="G149" s="48" t="s">
        <v>970</v>
      </c>
      <c r="H149" s="47">
        <v>60</v>
      </c>
      <c r="I149" s="47" t="s">
        <v>45</v>
      </c>
      <c r="J149" s="47" t="s">
        <v>120</v>
      </c>
      <c r="K149" s="47">
        <v>60</v>
      </c>
      <c r="L149" s="47" t="s">
        <v>45</v>
      </c>
      <c r="M149" s="50">
        <f t="shared" si="6"/>
        <v>0</v>
      </c>
      <c r="N149" s="47" t="s">
        <v>970</v>
      </c>
      <c r="O149" s="47"/>
      <c r="P149" s="47">
        <v>144</v>
      </c>
      <c r="Q149" s="52">
        <v>45672</v>
      </c>
      <c r="R149" s="14" t="str">
        <f t="shared" si="7"/>
        <v>No</v>
      </c>
    </row>
    <row r="150" spans="1:18" x14ac:dyDescent="0.2">
      <c r="A150" s="47">
        <v>7</v>
      </c>
      <c r="B150" s="48">
        <v>6</v>
      </c>
      <c r="C150" s="48" t="s">
        <v>134</v>
      </c>
      <c r="D150" s="48" t="s">
        <v>135</v>
      </c>
      <c r="E150" s="47"/>
      <c r="F150" s="49"/>
      <c r="G150" s="48" t="s">
        <v>970</v>
      </c>
      <c r="H150" s="47">
        <v>6</v>
      </c>
      <c r="I150" s="47" t="s">
        <v>45</v>
      </c>
      <c r="J150" s="47" t="s">
        <v>120</v>
      </c>
      <c r="K150" s="47">
        <v>6</v>
      </c>
      <c r="L150" s="47" t="s">
        <v>45</v>
      </c>
      <c r="M150" s="50">
        <f t="shared" si="6"/>
        <v>0</v>
      </c>
      <c r="N150" s="47" t="s">
        <v>970</v>
      </c>
      <c r="O150" s="47"/>
      <c r="P150" s="47">
        <v>145</v>
      </c>
      <c r="Q150" s="52">
        <v>45672</v>
      </c>
      <c r="R150" s="14" t="str">
        <f t="shared" si="7"/>
        <v>No</v>
      </c>
    </row>
    <row r="151" spans="1:18" x14ac:dyDescent="0.2">
      <c r="A151" s="47">
        <v>9</v>
      </c>
      <c r="B151" s="48">
        <v>8</v>
      </c>
      <c r="C151" s="48" t="s">
        <v>138</v>
      </c>
      <c r="D151" s="48" t="s">
        <v>139</v>
      </c>
      <c r="E151" s="47"/>
      <c r="F151" s="49"/>
      <c r="G151" s="48" t="s">
        <v>121</v>
      </c>
      <c r="H151" s="47">
        <v>5</v>
      </c>
      <c r="I151" s="47" t="s">
        <v>49</v>
      </c>
      <c r="J151" s="47" t="s">
        <v>121</v>
      </c>
      <c r="K151" s="47">
        <v>5</v>
      </c>
      <c r="L151" s="47" t="s">
        <v>49</v>
      </c>
      <c r="M151" s="50">
        <f t="shared" si="6"/>
        <v>0</v>
      </c>
      <c r="N151" s="47" t="s">
        <v>970</v>
      </c>
      <c r="O151" s="47"/>
      <c r="P151" s="47">
        <v>146</v>
      </c>
      <c r="Q151" s="52">
        <v>45672</v>
      </c>
      <c r="R151" s="14" t="str">
        <f t="shared" si="7"/>
        <v>No</v>
      </c>
    </row>
    <row r="152" spans="1:18" x14ac:dyDescent="0.2">
      <c r="A152" s="47">
        <v>14</v>
      </c>
      <c r="B152" s="48">
        <v>12</v>
      </c>
      <c r="C152" s="48" t="s">
        <v>145</v>
      </c>
      <c r="D152" s="48" t="s">
        <v>146</v>
      </c>
      <c r="E152" s="47"/>
      <c r="F152" s="49"/>
      <c r="G152" s="48" t="s">
        <v>970</v>
      </c>
      <c r="H152" s="47">
        <v>1</v>
      </c>
      <c r="I152" s="47" t="s">
        <v>45</v>
      </c>
      <c r="J152" s="47" t="s">
        <v>120</v>
      </c>
      <c r="K152" s="47">
        <v>1</v>
      </c>
      <c r="L152" s="47" t="s">
        <v>45</v>
      </c>
      <c r="M152" s="50">
        <f t="shared" si="6"/>
        <v>0</v>
      </c>
      <c r="N152" s="47" t="s">
        <v>970</v>
      </c>
      <c r="O152" s="47"/>
      <c r="P152" s="47">
        <v>147</v>
      </c>
      <c r="Q152" s="52">
        <v>45672</v>
      </c>
      <c r="R152" s="14" t="str">
        <f t="shared" si="7"/>
        <v>No</v>
      </c>
    </row>
    <row r="153" spans="1:18" x14ac:dyDescent="0.2">
      <c r="A153" s="47">
        <v>15</v>
      </c>
      <c r="B153" s="48">
        <v>13</v>
      </c>
      <c r="C153" s="48" t="s">
        <v>147</v>
      </c>
      <c r="D153" s="48" t="s">
        <v>148</v>
      </c>
      <c r="E153" s="47" t="s">
        <v>149</v>
      </c>
      <c r="F153" s="49"/>
      <c r="G153" s="48" t="s">
        <v>970</v>
      </c>
      <c r="H153" s="47">
        <v>5</v>
      </c>
      <c r="I153" s="47" t="s">
        <v>47</v>
      </c>
      <c r="J153" s="47" t="s">
        <v>120</v>
      </c>
      <c r="K153" s="47">
        <v>5</v>
      </c>
      <c r="L153" s="47" t="s">
        <v>47</v>
      </c>
      <c r="M153" s="50">
        <f t="shared" si="6"/>
        <v>0</v>
      </c>
      <c r="N153" s="47" t="s">
        <v>970</v>
      </c>
      <c r="O153" s="47"/>
      <c r="P153" s="47">
        <v>148</v>
      </c>
      <c r="Q153" s="52">
        <v>45672</v>
      </c>
      <c r="R153" s="14" t="str">
        <f t="shared" si="7"/>
        <v>No</v>
      </c>
    </row>
    <row r="154" spans="1:18" x14ac:dyDescent="0.2">
      <c r="A154" s="47">
        <v>25</v>
      </c>
      <c r="B154" s="48">
        <v>26</v>
      </c>
      <c r="C154" s="48" t="s">
        <v>152</v>
      </c>
      <c r="D154" s="48" t="s">
        <v>153</v>
      </c>
      <c r="E154" s="47"/>
      <c r="F154" s="49"/>
      <c r="G154" s="48" t="s">
        <v>970</v>
      </c>
      <c r="H154" s="47">
        <v>500</v>
      </c>
      <c r="I154" s="47" t="s">
        <v>45</v>
      </c>
      <c r="J154" s="47" t="s">
        <v>121</v>
      </c>
      <c r="K154" s="47">
        <v>500</v>
      </c>
      <c r="L154" s="47" t="s">
        <v>122</v>
      </c>
      <c r="M154" s="50">
        <f t="shared" si="6"/>
        <v>0</v>
      </c>
      <c r="N154" s="47" t="s">
        <v>970</v>
      </c>
      <c r="O154" s="47"/>
      <c r="P154" s="47">
        <v>149</v>
      </c>
      <c r="Q154" s="52">
        <v>45672</v>
      </c>
      <c r="R154" s="14" t="str">
        <f t="shared" si="7"/>
        <v>No</v>
      </c>
    </row>
    <row r="155" spans="1:18" x14ac:dyDescent="0.2">
      <c r="A155" s="47">
        <v>29</v>
      </c>
      <c r="B155" s="48">
        <v>30</v>
      </c>
      <c r="C155" s="48" t="s">
        <v>154</v>
      </c>
      <c r="D155" s="48" t="s">
        <v>155</v>
      </c>
      <c r="E155" s="47"/>
      <c r="F155" s="49"/>
      <c r="G155" s="48" t="s">
        <v>970</v>
      </c>
      <c r="H155" s="47">
        <v>1</v>
      </c>
      <c r="I155" s="47" t="s">
        <v>45</v>
      </c>
      <c r="J155" s="47" t="s">
        <v>120</v>
      </c>
      <c r="K155" s="47">
        <v>1</v>
      </c>
      <c r="L155" s="47" t="s">
        <v>45</v>
      </c>
      <c r="M155" s="50">
        <f t="shared" si="6"/>
        <v>0</v>
      </c>
      <c r="N155" s="47" t="s">
        <v>970</v>
      </c>
      <c r="O155" s="47"/>
      <c r="P155" s="47">
        <v>150</v>
      </c>
      <c r="Q155" s="52">
        <v>45672</v>
      </c>
      <c r="R155" s="14" t="str">
        <f t="shared" si="7"/>
        <v>No</v>
      </c>
    </row>
    <row r="156" spans="1:18" x14ac:dyDescent="0.2">
      <c r="A156" s="47">
        <v>32</v>
      </c>
      <c r="B156" s="48">
        <v>33</v>
      </c>
      <c r="C156" s="48" t="s">
        <v>156</v>
      </c>
      <c r="D156" s="48" t="s">
        <v>157</v>
      </c>
      <c r="E156" s="47" t="s">
        <v>149</v>
      </c>
      <c r="F156" s="49"/>
      <c r="G156" s="48" t="s">
        <v>970</v>
      </c>
      <c r="H156" s="47">
        <v>0.3</v>
      </c>
      <c r="I156" s="47" t="s">
        <v>31</v>
      </c>
      <c r="J156" s="47" t="s">
        <v>121</v>
      </c>
      <c r="K156" s="47">
        <v>0.3</v>
      </c>
      <c r="L156" s="47" t="s">
        <v>31</v>
      </c>
      <c r="M156" s="50">
        <f t="shared" si="6"/>
        <v>0</v>
      </c>
      <c r="N156" s="47" t="s">
        <v>970</v>
      </c>
      <c r="O156" s="47"/>
      <c r="P156" s="47">
        <v>151</v>
      </c>
      <c r="Q156" s="52">
        <v>45672</v>
      </c>
      <c r="R156" s="14" t="str">
        <f t="shared" si="7"/>
        <v>No</v>
      </c>
    </row>
    <row r="157" spans="1:18" x14ac:dyDescent="0.2">
      <c r="A157" s="47">
        <v>34</v>
      </c>
      <c r="B157" s="48">
        <v>37</v>
      </c>
      <c r="C157" s="48" t="s">
        <v>160</v>
      </c>
      <c r="D157" s="48" t="s">
        <v>161</v>
      </c>
      <c r="E157" s="47" t="s">
        <v>149</v>
      </c>
      <c r="F157" s="49">
        <v>12</v>
      </c>
      <c r="G157" s="48" t="s">
        <v>970</v>
      </c>
      <c r="H157" s="47">
        <v>1.4999999999999999E-2</v>
      </c>
      <c r="I157" s="47" t="s">
        <v>49</v>
      </c>
      <c r="J157" s="47" t="s">
        <v>120</v>
      </c>
      <c r="K157" s="47">
        <v>1.4999999999999999E-2</v>
      </c>
      <c r="L157" s="47" t="s">
        <v>49</v>
      </c>
      <c r="M157" s="50">
        <f t="shared" si="6"/>
        <v>0</v>
      </c>
      <c r="N157" s="47" t="s">
        <v>970</v>
      </c>
      <c r="O157" s="47"/>
      <c r="P157" s="47">
        <v>152</v>
      </c>
      <c r="Q157" s="52">
        <v>45672</v>
      </c>
      <c r="R157" s="14" t="str">
        <f t="shared" si="7"/>
        <v>No</v>
      </c>
    </row>
    <row r="158" spans="1:18" x14ac:dyDescent="0.2">
      <c r="A158" s="47">
        <v>35</v>
      </c>
      <c r="B158" s="48">
        <v>39</v>
      </c>
      <c r="C158" s="48" t="s">
        <v>162</v>
      </c>
      <c r="D158" s="48" t="s">
        <v>163</v>
      </c>
      <c r="E158" s="47" t="s">
        <v>149</v>
      </c>
      <c r="F158" s="49"/>
      <c r="G158" s="48" t="s">
        <v>970</v>
      </c>
      <c r="H158" s="47">
        <v>1.4999999999999999E-2</v>
      </c>
      <c r="I158" s="47" t="s">
        <v>49</v>
      </c>
      <c r="J158" s="47" t="s">
        <v>121</v>
      </c>
      <c r="K158" s="47">
        <v>1.4999999999999999E-2</v>
      </c>
      <c r="L158" s="47" t="s">
        <v>49</v>
      </c>
      <c r="M158" s="50">
        <f t="shared" si="6"/>
        <v>0</v>
      </c>
      <c r="N158" s="47" t="s">
        <v>970</v>
      </c>
      <c r="O158" s="47"/>
      <c r="P158" s="47">
        <v>153</v>
      </c>
      <c r="Q158" s="52">
        <v>45672</v>
      </c>
      <c r="R158" s="14" t="str">
        <f t="shared" si="7"/>
        <v>No</v>
      </c>
    </row>
    <row r="159" spans="1:18" x14ac:dyDescent="0.2">
      <c r="A159" s="47">
        <v>53</v>
      </c>
      <c r="B159" s="48">
        <v>56</v>
      </c>
      <c r="C159" s="48" t="s">
        <v>182</v>
      </c>
      <c r="D159" s="48" t="s">
        <v>183</v>
      </c>
      <c r="E159" s="47"/>
      <c r="F159" s="49"/>
      <c r="G159" s="48" t="s">
        <v>121</v>
      </c>
      <c r="H159" s="47">
        <v>1</v>
      </c>
      <c r="I159" s="47" t="s">
        <v>47</v>
      </c>
      <c r="J159" s="47" t="s">
        <v>120</v>
      </c>
      <c r="K159" s="47">
        <v>1</v>
      </c>
      <c r="L159" s="47" t="s">
        <v>47</v>
      </c>
      <c r="M159" s="50">
        <f t="shared" si="6"/>
        <v>0</v>
      </c>
      <c r="N159" s="47" t="s">
        <v>970</v>
      </c>
      <c r="O159" s="47"/>
      <c r="P159" s="47">
        <v>154</v>
      </c>
      <c r="Q159" s="52">
        <v>45672</v>
      </c>
      <c r="R159" s="14" t="str">
        <f t="shared" si="7"/>
        <v>No</v>
      </c>
    </row>
    <row r="160" spans="1:18" x14ac:dyDescent="0.2">
      <c r="A160" s="47">
        <v>64</v>
      </c>
      <c r="B160" s="48">
        <v>75</v>
      </c>
      <c r="C160" s="48" t="s">
        <v>207</v>
      </c>
      <c r="D160" s="48" t="s">
        <v>208</v>
      </c>
      <c r="E160" s="47"/>
      <c r="F160" s="49"/>
      <c r="G160" s="48" t="s">
        <v>970</v>
      </c>
      <c r="H160" s="47">
        <v>2</v>
      </c>
      <c r="I160" s="47" t="s">
        <v>49</v>
      </c>
      <c r="J160" s="47" t="s">
        <v>121</v>
      </c>
      <c r="K160" s="47">
        <v>2</v>
      </c>
      <c r="L160" s="47" t="s">
        <v>49</v>
      </c>
      <c r="M160" s="50">
        <f t="shared" si="6"/>
        <v>0</v>
      </c>
      <c r="N160" s="47" t="s">
        <v>970</v>
      </c>
      <c r="O160" s="47"/>
      <c r="P160" s="47">
        <v>155</v>
      </c>
      <c r="Q160" s="52">
        <v>45672</v>
      </c>
      <c r="R160" s="14" t="str">
        <f t="shared" si="7"/>
        <v>No</v>
      </c>
    </row>
    <row r="161" spans="1:18" x14ac:dyDescent="0.2">
      <c r="A161" s="47">
        <v>69</v>
      </c>
      <c r="B161" s="48">
        <v>79</v>
      </c>
      <c r="C161" s="48" t="s">
        <v>214</v>
      </c>
      <c r="D161" s="48" t="s">
        <v>215</v>
      </c>
      <c r="E161" s="47"/>
      <c r="F161" s="49"/>
      <c r="G161" s="48" t="s">
        <v>121</v>
      </c>
      <c r="H161" s="47">
        <v>30000</v>
      </c>
      <c r="I161" s="47" t="s">
        <v>47</v>
      </c>
      <c r="J161" s="47" t="s">
        <v>120</v>
      </c>
      <c r="K161" s="47">
        <v>30000</v>
      </c>
      <c r="L161" s="47" t="s">
        <v>47</v>
      </c>
      <c r="M161" s="50">
        <f t="shared" si="6"/>
        <v>0</v>
      </c>
      <c r="N161" s="47" t="s">
        <v>970</v>
      </c>
      <c r="O161" s="47"/>
      <c r="P161" s="47">
        <v>156</v>
      </c>
      <c r="Q161" s="52">
        <v>45672</v>
      </c>
      <c r="R161" s="14" t="str">
        <f t="shared" si="7"/>
        <v>No</v>
      </c>
    </row>
    <row r="162" spans="1:18" x14ac:dyDescent="0.2">
      <c r="A162" s="47">
        <v>75</v>
      </c>
      <c r="B162" s="48">
        <v>83</v>
      </c>
      <c r="C162" s="48" t="s">
        <v>218</v>
      </c>
      <c r="D162" s="48" t="s">
        <v>219</v>
      </c>
      <c r="E162" s="47" t="s">
        <v>149</v>
      </c>
      <c r="F162" s="49">
        <v>12</v>
      </c>
      <c r="G162" s="48" t="s">
        <v>970</v>
      </c>
      <c r="H162" s="47">
        <v>0.01</v>
      </c>
      <c r="I162" s="47" t="s">
        <v>31</v>
      </c>
      <c r="J162" s="47" t="s">
        <v>121</v>
      </c>
      <c r="K162" s="47">
        <v>0.01</v>
      </c>
      <c r="L162" s="47" t="s">
        <v>31</v>
      </c>
      <c r="M162" s="50">
        <f t="shared" si="6"/>
        <v>0</v>
      </c>
      <c r="N162" s="47" t="s">
        <v>970</v>
      </c>
      <c r="O162" s="47"/>
      <c r="P162" s="47">
        <v>157</v>
      </c>
      <c r="Q162" s="52">
        <v>45672</v>
      </c>
      <c r="R162" s="14" t="str">
        <f t="shared" si="7"/>
        <v>No</v>
      </c>
    </row>
    <row r="163" spans="1:18" x14ac:dyDescent="0.2">
      <c r="A163" s="47">
        <v>77</v>
      </c>
      <c r="B163" s="48">
        <v>86</v>
      </c>
      <c r="C163" s="48" t="s">
        <v>220</v>
      </c>
      <c r="D163" s="48" t="s">
        <v>221</v>
      </c>
      <c r="E163" s="47"/>
      <c r="F163" s="49"/>
      <c r="G163" s="48" t="s">
        <v>970</v>
      </c>
      <c r="H163" s="47">
        <v>2.2000000000000002</v>
      </c>
      <c r="I163" s="47" t="s">
        <v>49</v>
      </c>
      <c r="J163" s="47" t="s">
        <v>120</v>
      </c>
      <c r="K163" s="47">
        <v>2.2000000000000002</v>
      </c>
      <c r="L163" s="47" t="s">
        <v>49</v>
      </c>
      <c r="M163" s="50">
        <f t="shared" si="6"/>
        <v>0</v>
      </c>
      <c r="N163" s="47" t="s">
        <v>970</v>
      </c>
      <c r="O163" s="47"/>
      <c r="P163" s="47">
        <v>158</v>
      </c>
      <c r="Q163" s="52">
        <v>45672</v>
      </c>
      <c r="R163" s="14" t="str">
        <f t="shared" si="7"/>
        <v>No</v>
      </c>
    </row>
    <row r="164" spans="1:18" x14ac:dyDescent="0.2">
      <c r="A164" s="47">
        <v>82</v>
      </c>
      <c r="B164" s="48">
        <v>91</v>
      </c>
      <c r="C164" s="48" t="s">
        <v>224</v>
      </c>
      <c r="D164" s="48" t="s">
        <v>225</v>
      </c>
      <c r="E164" s="47"/>
      <c r="F164" s="49"/>
      <c r="G164" s="48" t="s">
        <v>970</v>
      </c>
      <c r="H164" s="47">
        <v>100</v>
      </c>
      <c r="I164" s="47" t="s">
        <v>45</v>
      </c>
      <c r="J164" s="47" t="s">
        <v>121</v>
      </c>
      <c r="K164" s="47">
        <v>100</v>
      </c>
      <c r="L164" s="47" t="s">
        <v>45</v>
      </c>
      <c r="M164" s="50">
        <f t="shared" si="6"/>
        <v>0</v>
      </c>
      <c r="N164" s="47" t="s">
        <v>970</v>
      </c>
      <c r="O164" s="47"/>
      <c r="P164" s="47">
        <v>159</v>
      </c>
      <c r="Q164" s="52">
        <v>45672</v>
      </c>
      <c r="R164" s="14" t="str">
        <f t="shared" si="7"/>
        <v>No</v>
      </c>
    </row>
    <row r="165" spans="1:18" x14ac:dyDescent="0.2">
      <c r="A165" s="47">
        <v>83</v>
      </c>
      <c r="B165" s="48">
        <v>92</v>
      </c>
      <c r="C165" s="48" t="s">
        <v>226</v>
      </c>
      <c r="D165" s="48" t="s">
        <v>227</v>
      </c>
      <c r="E165" s="47"/>
      <c r="F165" s="49"/>
      <c r="G165" s="48" t="s">
        <v>121</v>
      </c>
      <c r="H165" s="47">
        <v>10</v>
      </c>
      <c r="I165" s="47" t="s">
        <v>49</v>
      </c>
      <c r="J165" s="47" t="s">
        <v>121</v>
      </c>
      <c r="K165" s="47">
        <v>10</v>
      </c>
      <c r="L165" s="47" t="s">
        <v>49</v>
      </c>
      <c r="M165" s="50">
        <f t="shared" si="6"/>
        <v>0</v>
      </c>
      <c r="N165" s="47" t="s">
        <v>970</v>
      </c>
      <c r="O165" s="47"/>
      <c r="P165" s="47">
        <v>160</v>
      </c>
      <c r="Q165" s="52">
        <v>45672</v>
      </c>
      <c r="R165" s="14" t="str">
        <f t="shared" si="7"/>
        <v>No</v>
      </c>
    </row>
    <row r="166" spans="1:18" x14ac:dyDescent="0.2">
      <c r="A166" s="47">
        <v>89</v>
      </c>
      <c r="B166" s="48">
        <v>97</v>
      </c>
      <c r="C166" s="48" t="s">
        <v>231</v>
      </c>
      <c r="D166" s="48" t="s">
        <v>232</v>
      </c>
      <c r="E166" s="47"/>
      <c r="F166" s="49"/>
      <c r="G166" s="48" t="s">
        <v>121</v>
      </c>
      <c r="H166" s="47">
        <v>0.02</v>
      </c>
      <c r="I166" s="47" t="s">
        <v>31</v>
      </c>
      <c r="J166" s="47" t="s">
        <v>121</v>
      </c>
      <c r="K166" s="47">
        <v>0.02</v>
      </c>
      <c r="L166" s="47" t="s">
        <v>31</v>
      </c>
      <c r="M166" s="50">
        <f t="shared" si="6"/>
        <v>0</v>
      </c>
      <c r="N166" s="47" t="s">
        <v>970</v>
      </c>
      <c r="O166" s="47"/>
      <c r="P166" s="47">
        <v>161</v>
      </c>
      <c r="Q166" s="52">
        <v>45672</v>
      </c>
      <c r="R166" s="14" t="str">
        <f t="shared" si="7"/>
        <v>No</v>
      </c>
    </row>
    <row r="167" spans="1:18" x14ac:dyDescent="0.2">
      <c r="A167" s="47">
        <v>93</v>
      </c>
      <c r="B167" s="48">
        <v>101</v>
      </c>
      <c r="C167" s="48" t="s">
        <v>237</v>
      </c>
      <c r="D167" s="48" t="s">
        <v>238</v>
      </c>
      <c r="E167" s="47"/>
      <c r="F167" s="49"/>
      <c r="G167" s="48" t="s">
        <v>970</v>
      </c>
      <c r="H167" s="47">
        <v>0.15</v>
      </c>
      <c r="I167" s="47" t="s">
        <v>31</v>
      </c>
      <c r="J167" s="47" t="s">
        <v>121</v>
      </c>
      <c r="K167" s="47">
        <v>0.15</v>
      </c>
      <c r="L167" s="47" t="s">
        <v>122</v>
      </c>
      <c r="M167" s="50">
        <f t="shared" si="6"/>
        <v>0</v>
      </c>
      <c r="N167" s="47" t="s">
        <v>970</v>
      </c>
      <c r="O167" s="47"/>
      <c r="P167" s="47">
        <v>162</v>
      </c>
      <c r="Q167" s="52">
        <v>45672</v>
      </c>
      <c r="R167" s="14" t="str">
        <f t="shared" si="7"/>
        <v>No</v>
      </c>
    </row>
    <row r="168" spans="1:18" x14ac:dyDescent="0.2">
      <c r="A168" s="47">
        <v>94</v>
      </c>
      <c r="B168" s="48">
        <v>102</v>
      </c>
      <c r="C168" s="48" t="s">
        <v>239</v>
      </c>
      <c r="D168" s="48" t="s">
        <v>240</v>
      </c>
      <c r="E168" s="47"/>
      <c r="F168" s="49"/>
      <c r="G168" s="48" t="s">
        <v>121</v>
      </c>
      <c r="H168" s="47">
        <v>0.6</v>
      </c>
      <c r="I168" s="47" t="s">
        <v>49</v>
      </c>
      <c r="J168" s="47" t="s">
        <v>121</v>
      </c>
      <c r="K168" s="47">
        <v>0.6</v>
      </c>
      <c r="L168" s="47" t="s">
        <v>49</v>
      </c>
      <c r="M168" s="50">
        <f t="shared" si="6"/>
        <v>0</v>
      </c>
      <c r="N168" s="47" t="s">
        <v>970</v>
      </c>
      <c r="O168" s="47"/>
      <c r="P168" s="47">
        <v>163</v>
      </c>
      <c r="Q168" s="52">
        <v>45672</v>
      </c>
      <c r="R168" s="14" t="str">
        <f t="shared" si="7"/>
        <v>No</v>
      </c>
    </row>
    <row r="169" spans="1:18" x14ac:dyDescent="0.2">
      <c r="A169" s="47">
        <v>96</v>
      </c>
      <c r="B169" s="48">
        <v>104</v>
      </c>
      <c r="C169" s="48" t="s">
        <v>245</v>
      </c>
      <c r="D169" s="48" t="s">
        <v>246</v>
      </c>
      <c r="E169" s="47"/>
      <c r="F169" s="49"/>
      <c r="G169" s="48" t="s">
        <v>970</v>
      </c>
      <c r="H169" s="47">
        <v>0.03</v>
      </c>
      <c r="I169" s="47" t="s">
        <v>45</v>
      </c>
      <c r="J169" s="47" t="s">
        <v>120</v>
      </c>
      <c r="K169" s="47">
        <v>0.03</v>
      </c>
      <c r="L169" s="47" t="s">
        <v>45</v>
      </c>
      <c r="M169" s="50">
        <f t="shared" si="6"/>
        <v>0</v>
      </c>
      <c r="N169" s="47" t="s">
        <v>970</v>
      </c>
      <c r="O169" s="47"/>
      <c r="P169" s="47">
        <v>164</v>
      </c>
      <c r="Q169" s="52">
        <v>45672</v>
      </c>
      <c r="R169" s="14" t="str">
        <f t="shared" si="7"/>
        <v>No</v>
      </c>
    </row>
    <row r="170" spans="1:18" x14ac:dyDescent="0.2">
      <c r="A170" s="47">
        <v>99</v>
      </c>
      <c r="B170" s="48">
        <v>108</v>
      </c>
      <c r="C170" s="48" t="s">
        <v>247</v>
      </c>
      <c r="D170" s="48" t="s">
        <v>248</v>
      </c>
      <c r="E170" s="47" t="s">
        <v>248</v>
      </c>
      <c r="F170" s="49"/>
      <c r="G170" s="48" t="s">
        <v>970</v>
      </c>
      <c r="H170" s="47">
        <v>50</v>
      </c>
      <c r="I170" s="47" t="s">
        <v>47</v>
      </c>
      <c r="J170" s="47" t="s">
        <v>121</v>
      </c>
      <c r="K170" s="47">
        <v>50</v>
      </c>
      <c r="L170" s="47" t="s">
        <v>47</v>
      </c>
      <c r="M170" s="50">
        <f t="shared" si="6"/>
        <v>0</v>
      </c>
      <c r="N170" s="47" t="s">
        <v>970</v>
      </c>
      <c r="O170" s="47"/>
      <c r="P170" s="47">
        <v>165</v>
      </c>
      <c r="Q170" s="52">
        <v>45672</v>
      </c>
      <c r="R170" s="14" t="str">
        <f t="shared" si="7"/>
        <v>No</v>
      </c>
    </row>
    <row r="171" spans="1:18" x14ac:dyDescent="0.2">
      <c r="A171" s="47">
        <v>102</v>
      </c>
      <c r="B171" s="48">
        <v>117</v>
      </c>
      <c r="C171" s="48" t="s">
        <v>241</v>
      </c>
      <c r="D171" s="48" t="s">
        <v>242</v>
      </c>
      <c r="E171" s="47"/>
      <c r="F171" s="49"/>
      <c r="G171" s="48" t="s">
        <v>970</v>
      </c>
      <c r="H171" s="47">
        <v>50000</v>
      </c>
      <c r="I171" s="47" t="s">
        <v>45</v>
      </c>
      <c r="J171" s="47" t="s">
        <v>120</v>
      </c>
      <c r="K171" s="47">
        <v>50000</v>
      </c>
      <c r="L171" s="47" t="s">
        <v>45</v>
      </c>
      <c r="M171" s="50">
        <f t="shared" si="6"/>
        <v>0</v>
      </c>
      <c r="N171" s="47" t="s">
        <v>970</v>
      </c>
      <c r="O171" s="47"/>
      <c r="P171" s="47">
        <v>166</v>
      </c>
      <c r="Q171" s="52">
        <v>45672</v>
      </c>
      <c r="R171" s="14" t="str">
        <f t="shared" si="7"/>
        <v>No</v>
      </c>
    </row>
    <row r="172" spans="1:18" x14ac:dyDescent="0.2">
      <c r="A172" s="47">
        <v>113</v>
      </c>
      <c r="B172" s="48">
        <v>130</v>
      </c>
      <c r="C172" s="48" t="s">
        <v>262</v>
      </c>
      <c r="D172" s="48" t="s">
        <v>263</v>
      </c>
      <c r="E172" s="47"/>
      <c r="F172" s="49"/>
      <c r="G172" s="48" t="s">
        <v>970</v>
      </c>
      <c r="H172" s="47">
        <v>0.4</v>
      </c>
      <c r="I172" s="47" t="s">
        <v>49</v>
      </c>
      <c r="J172" s="47" t="s">
        <v>120</v>
      </c>
      <c r="K172" s="47">
        <v>0.4</v>
      </c>
      <c r="L172" s="47" t="s">
        <v>49</v>
      </c>
      <c r="M172" s="50">
        <f t="shared" si="6"/>
        <v>0</v>
      </c>
      <c r="N172" s="47" t="s">
        <v>970</v>
      </c>
      <c r="O172" s="47"/>
      <c r="P172" s="47">
        <v>167</v>
      </c>
      <c r="Q172" s="52">
        <v>45672</v>
      </c>
      <c r="R172" s="14" t="str">
        <f t="shared" si="7"/>
        <v>No</v>
      </c>
    </row>
    <row r="173" spans="1:18" x14ac:dyDescent="0.2">
      <c r="A173" s="47">
        <v>114</v>
      </c>
      <c r="B173" s="48">
        <v>131</v>
      </c>
      <c r="C173" s="48" t="s">
        <v>264</v>
      </c>
      <c r="D173" s="48" t="s">
        <v>265</v>
      </c>
      <c r="E173" s="47"/>
      <c r="F173" s="49"/>
      <c r="G173" s="48" t="s">
        <v>970</v>
      </c>
      <c r="H173" s="47">
        <v>20</v>
      </c>
      <c r="I173" s="47" t="s">
        <v>45</v>
      </c>
      <c r="J173" s="47" t="s">
        <v>120</v>
      </c>
      <c r="K173" s="47">
        <v>20</v>
      </c>
      <c r="L173" s="47" t="s">
        <v>45</v>
      </c>
      <c r="M173" s="50">
        <f t="shared" si="6"/>
        <v>0</v>
      </c>
      <c r="N173" s="47" t="s">
        <v>970</v>
      </c>
      <c r="O173" s="47"/>
      <c r="P173" s="47">
        <v>168</v>
      </c>
      <c r="Q173" s="52">
        <v>45672</v>
      </c>
      <c r="R173" s="14" t="str">
        <f t="shared" si="7"/>
        <v>No</v>
      </c>
    </row>
    <row r="174" spans="1:18" x14ac:dyDescent="0.2">
      <c r="A174" s="47">
        <v>124</v>
      </c>
      <c r="B174" s="47">
        <v>146</v>
      </c>
      <c r="C174" s="47" t="s">
        <v>277</v>
      </c>
      <c r="D174" s="47" t="s">
        <v>278</v>
      </c>
      <c r="E174" s="47" t="s">
        <v>149</v>
      </c>
      <c r="F174" s="49">
        <v>12</v>
      </c>
      <c r="G174" s="47" t="s">
        <v>121</v>
      </c>
      <c r="H174" s="47">
        <v>0.1</v>
      </c>
      <c r="I174" s="47" t="s">
        <v>31</v>
      </c>
      <c r="J174" s="47" t="s">
        <v>121</v>
      </c>
      <c r="K174" s="47">
        <v>0.1</v>
      </c>
      <c r="L174" s="47" t="s">
        <v>279</v>
      </c>
      <c r="M174" s="50">
        <f t="shared" si="6"/>
        <v>0</v>
      </c>
      <c r="N174" s="47" t="s">
        <v>970</v>
      </c>
      <c r="O174" s="47"/>
      <c r="P174" s="47">
        <v>169</v>
      </c>
      <c r="Q174" s="52">
        <v>45672</v>
      </c>
      <c r="R174" s="14" t="str">
        <f t="shared" si="7"/>
        <v>No</v>
      </c>
    </row>
    <row r="175" spans="1:18" x14ac:dyDescent="0.2">
      <c r="A175" s="47">
        <v>125</v>
      </c>
      <c r="B175" s="47" t="s">
        <v>280</v>
      </c>
      <c r="C175" s="47" t="s">
        <v>280</v>
      </c>
      <c r="D175" s="47" t="s">
        <v>281</v>
      </c>
      <c r="E175" s="47" t="s">
        <v>149</v>
      </c>
      <c r="F175" s="49" t="s">
        <v>1118</v>
      </c>
      <c r="G175" s="47" t="s">
        <v>121</v>
      </c>
      <c r="H175" s="47">
        <v>0.1</v>
      </c>
      <c r="I175" s="47" t="s">
        <v>31</v>
      </c>
      <c r="J175" s="47" t="s">
        <v>121</v>
      </c>
      <c r="K175" s="47">
        <v>0.1</v>
      </c>
      <c r="L175" s="47" t="s">
        <v>279</v>
      </c>
      <c r="M175" s="50">
        <f t="shared" si="6"/>
        <v>0</v>
      </c>
      <c r="N175" s="47" t="s">
        <v>970</v>
      </c>
      <c r="O175" s="47"/>
      <c r="P175" s="47">
        <v>170</v>
      </c>
      <c r="Q175" s="52">
        <v>45672</v>
      </c>
      <c r="R175" s="14" t="str">
        <f t="shared" si="7"/>
        <v>No</v>
      </c>
    </row>
    <row r="176" spans="1:18" x14ac:dyDescent="0.2">
      <c r="A176" s="47">
        <v>130</v>
      </c>
      <c r="B176" s="48">
        <v>152</v>
      </c>
      <c r="C176" s="48" t="s">
        <v>287</v>
      </c>
      <c r="D176" s="48" t="s">
        <v>288</v>
      </c>
      <c r="E176" s="47"/>
      <c r="F176" s="49"/>
      <c r="G176" s="48" t="s">
        <v>970</v>
      </c>
      <c r="H176" s="47">
        <v>600</v>
      </c>
      <c r="I176" s="47" t="s">
        <v>49</v>
      </c>
      <c r="J176" s="47" t="s">
        <v>120</v>
      </c>
      <c r="K176" s="47">
        <v>600</v>
      </c>
      <c r="L176" s="47" t="s">
        <v>49</v>
      </c>
      <c r="M176" s="50">
        <f t="shared" si="6"/>
        <v>0</v>
      </c>
      <c r="N176" s="47" t="s">
        <v>970</v>
      </c>
      <c r="O176" s="47"/>
      <c r="P176" s="47">
        <v>171</v>
      </c>
      <c r="Q176" s="52">
        <v>45672</v>
      </c>
      <c r="R176" s="14" t="str">
        <f t="shared" si="7"/>
        <v>No</v>
      </c>
    </row>
    <row r="177" spans="1:18" x14ac:dyDescent="0.2">
      <c r="A177" s="47">
        <v>137</v>
      </c>
      <c r="B177" s="48">
        <v>161</v>
      </c>
      <c r="C177" s="48" t="s">
        <v>293</v>
      </c>
      <c r="D177" s="48" t="s">
        <v>294</v>
      </c>
      <c r="E177" s="47"/>
      <c r="F177" s="49"/>
      <c r="G177" s="48" t="s">
        <v>121</v>
      </c>
      <c r="H177" s="47">
        <v>0.8</v>
      </c>
      <c r="I177" s="47" t="s">
        <v>45</v>
      </c>
      <c r="J177" s="47" t="s">
        <v>121</v>
      </c>
      <c r="K177" s="47">
        <v>0.8</v>
      </c>
      <c r="L177" s="47" t="s">
        <v>122</v>
      </c>
      <c r="M177" s="50">
        <f t="shared" si="6"/>
        <v>0</v>
      </c>
      <c r="N177" s="47" t="s">
        <v>970</v>
      </c>
      <c r="O177" s="47"/>
      <c r="P177" s="47">
        <v>172</v>
      </c>
      <c r="Q177" s="52">
        <v>45672</v>
      </c>
      <c r="R177" s="14" t="str">
        <f t="shared" si="7"/>
        <v>No</v>
      </c>
    </row>
    <row r="178" spans="1:18" x14ac:dyDescent="0.2">
      <c r="A178" s="47">
        <v>138</v>
      </c>
      <c r="B178" s="48">
        <v>162</v>
      </c>
      <c r="C178" s="48" t="s">
        <v>295</v>
      </c>
      <c r="D178" s="48" t="s">
        <v>296</v>
      </c>
      <c r="E178" s="47"/>
      <c r="F178" s="49"/>
      <c r="G178" s="48" t="s">
        <v>970</v>
      </c>
      <c r="H178" s="47">
        <v>6000</v>
      </c>
      <c r="I178" s="47" t="s">
        <v>45</v>
      </c>
      <c r="J178" s="47" t="s">
        <v>121</v>
      </c>
      <c r="K178" s="47">
        <v>6000</v>
      </c>
      <c r="L178" s="47" t="s">
        <v>45</v>
      </c>
      <c r="M178" s="50">
        <f t="shared" si="6"/>
        <v>0</v>
      </c>
      <c r="N178" s="47" t="s">
        <v>970</v>
      </c>
      <c r="O178" s="47"/>
      <c r="P178" s="47">
        <v>173</v>
      </c>
      <c r="Q178" s="52">
        <v>45672</v>
      </c>
      <c r="R178" s="14" t="str">
        <f t="shared" si="7"/>
        <v>No</v>
      </c>
    </row>
    <row r="179" spans="1:18" x14ac:dyDescent="0.2">
      <c r="A179" s="47">
        <v>161</v>
      </c>
      <c r="B179" s="48">
        <v>190</v>
      </c>
      <c r="C179" s="48" t="s">
        <v>319</v>
      </c>
      <c r="D179" s="48" t="s">
        <v>320</v>
      </c>
      <c r="E179" s="47"/>
      <c r="F179" s="49"/>
      <c r="G179" s="48" t="s">
        <v>121</v>
      </c>
      <c r="H179" s="47">
        <v>0.2</v>
      </c>
      <c r="I179" s="47" t="s">
        <v>45</v>
      </c>
      <c r="J179" s="47" t="s">
        <v>121</v>
      </c>
      <c r="K179" s="47">
        <v>0.2</v>
      </c>
      <c r="L179" s="47" t="s">
        <v>45</v>
      </c>
      <c r="M179" s="50">
        <f t="shared" si="6"/>
        <v>0</v>
      </c>
      <c r="N179" s="47" t="s">
        <v>970</v>
      </c>
      <c r="O179" s="47"/>
      <c r="P179" s="47">
        <v>174</v>
      </c>
      <c r="Q179" s="52">
        <v>45672</v>
      </c>
      <c r="R179" s="14" t="str">
        <f t="shared" si="7"/>
        <v>No</v>
      </c>
    </row>
    <row r="180" spans="1:18" x14ac:dyDescent="0.2">
      <c r="A180" s="47">
        <v>172</v>
      </c>
      <c r="B180" s="48">
        <v>328</v>
      </c>
      <c r="C180" s="48" t="s">
        <v>332</v>
      </c>
      <c r="D180" s="48" t="s">
        <v>333</v>
      </c>
      <c r="E180" s="47"/>
      <c r="F180" s="49"/>
      <c r="G180" s="48" t="s">
        <v>970</v>
      </c>
      <c r="H180" s="47">
        <v>600</v>
      </c>
      <c r="I180" s="47" t="s">
        <v>45</v>
      </c>
      <c r="J180" s="47" t="s">
        <v>121</v>
      </c>
      <c r="K180" s="47">
        <v>600</v>
      </c>
      <c r="L180" s="47" t="s">
        <v>45</v>
      </c>
      <c r="M180" s="50">
        <f t="shared" si="6"/>
        <v>0</v>
      </c>
      <c r="N180" s="47" t="s">
        <v>970</v>
      </c>
      <c r="O180" s="47"/>
      <c r="P180" s="47">
        <v>175</v>
      </c>
      <c r="Q180" s="52">
        <v>45672</v>
      </c>
      <c r="R180" s="14" t="str">
        <f t="shared" si="7"/>
        <v>No</v>
      </c>
    </row>
    <row r="181" spans="1:18" x14ac:dyDescent="0.2">
      <c r="A181" s="47">
        <v>176</v>
      </c>
      <c r="B181" s="48">
        <v>195</v>
      </c>
      <c r="C181" s="48" t="s">
        <v>334</v>
      </c>
      <c r="D181" s="48" t="s">
        <v>335</v>
      </c>
      <c r="E181" s="47"/>
      <c r="F181" s="49"/>
      <c r="G181" s="48" t="s">
        <v>121</v>
      </c>
      <c r="H181" s="47">
        <v>4</v>
      </c>
      <c r="I181" s="47" t="s">
        <v>45</v>
      </c>
      <c r="J181" s="47" t="s">
        <v>120</v>
      </c>
      <c r="K181" s="47">
        <v>4</v>
      </c>
      <c r="L181" s="47" t="s">
        <v>45</v>
      </c>
      <c r="M181" s="50">
        <f t="shared" si="6"/>
        <v>0</v>
      </c>
      <c r="N181" s="47" t="s">
        <v>970</v>
      </c>
      <c r="O181" s="47"/>
      <c r="P181" s="47">
        <v>176</v>
      </c>
      <c r="Q181" s="52">
        <v>45672</v>
      </c>
      <c r="R181" s="14" t="str">
        <f t="shared" si="7"/>
        <v>No</v>
      </c>
    </row>
    <row r="182" spans="1:18" x14ac:dyDescent="0.2">
      <c r="A182" s="47">
        <v>177</v>
      </c>
      <c r="B182" s="48">
        <v>196</v>
      </c>
      <c r="C182" s="48" t="s">
        <v>336</v>
      </c>
      <c r="D182" s="48" t="s">
        <v>337</v>
      </c>
      <c r="E182" s="47"/>
      <c r="F182" s="49"/>
      <c r="G182" s="48" t="s">
        <v>121</v>
      </c>
      <c r="H182" s="47">
        <v>32</v>
      </c>
      <c r="I182" s="47" t="s">
        <v>31</v>
      </c>
      <c r="J182" s="47" t="s">
        <v>121</v>
      </c>
      <c r="K182" s="47">
        <v>32</v>
      </c>
      <c r="L182" s="47" t="s">
        <v>31</v>
      </c>
      <c r="M182" s="50">
        <f t="shared" si="6"/>
        <v>0</v>
      </c>
      <c r="N182" s="47" t="s">
        <v>970</v>
      </c>
      <c r="O182" s="47"/>
      <c r="P182" s="47">
        <v>177</v>
      </c>
      <c r="Q182" s="52">
        <v>45672</v>
      </c>
      <c r="R182" s="14" t="str">
        <f t="shared" si="7"/>
        <v>No</v>
      </c>
    </row>
    <row r="183" spans="1:18" x14ac:dyDescent="0.2">
      <c r="A183" s="47">
        <v>181</v>
      </c>
      <c r="B183" s="48">
        <v>197</v>
      </c>
      <c r="C183" s="48" t="s">
        <v>341</v>
      </c>
      <c r="D183" s="48" t="s">
        <v>342</v>
      </c>
      <c r="E183" s="47"/>
      <c r="F183" s="49"/>
      <c r="G183" s="48" t="s">
        <v>970</v>
      </c>
      <c r="H183" s="47">
        <v>0.54</v>
      </c>
      <c r="I183" s="47" t="s">
        <v>31</v>
      </c>
      <c r="J183" s="47" t="s">
        <v>121</v>
      </c>
      <c r="K183" s="47">
        <v>0.54</v>
      </c>
      <c r="L183" s="47" t="s">
        <v>31</v>
      </c>
      <c r="M183" s="50">
        <f t="shared" si="6"/>
        <v>0</v>
      </c>
      <c r="N183" s="47" t="s">
        <v>970</v>
      </c>
      <c r="O183" s="47"/>
      <c r="P183" s="47">
        <v>178</v>
      </c>
      <c r="Q183" s="52">
        <v>45672</v>
      </c>
      <c r="R183" s="14" t="str">
        <f t="shared" si="7"/>
        <v>No</v>
      </c>
    </row>
    <row r="184" spans="1:18" x14ac:dyDescent="0.2">
      <c r="A184" s="47">
        <v>186</v>
      </c>
      <c r="B184" s="48">
        <v>200</v>
      </c>
      <c r="C184" s="48">
        <v>200</v>
      </c>
      <c r="D184" s="48" t="s">
        <v>348</v>
      </c>
      <c r="E184" s="47"/>
      <c r="F184" s="49"/>
      <c r="G184" s="48" t="s">
        <v>121</v>
      </c>
      <c r="H184" s="47">
        <v>5</v>
      </c>
      <c r="I184" s="47" t="s">
        <v>45</v>
      </c>
      <c r="J184" s="47" t="s">
        <v>121</v>
      </c>
      <c r="K184" s="47">
        <v>5</v>
      </c>
      <c r="L184" s="47" t="s">
        <v>49</v>
      </c>
      <c r="M184" s="50">
        <f t="shared" si="6"/>
        <v>0</v>
      </c>
      <c r="N184" s="47" t="s">
        <v>970</v>
      </c>
      <c r="O184" s="47"/>
      <c r="P184" s="47">
        <v>179</v>
      </c>
      <c r="Q184" s="52">
        <v>45672</v>
      </c>
      <c r="R184" s="14" t="str">
        <f t="shared" si="7"/>
        <v>No</v>
      </c>
    </row>
    <row r="185" spans="1:18" x14ac:dyDescent="0.2">
      <c r="A185" s="47">
        <v>187</v>
      </c>
      <c r="B185" s="48">
        <v>201</v>
      </c>
      <c r="C185" s="48" t="s">
        <v>349</v>
      </c>
      <c r="D185" s="48" t="s">
        <v>350</v>
      </c>
      <c r="E185" s="47"/>
      <c r="F185" s="49"/>
      <c r="G185" s="48" t="s">
        <v>121</v>
      </c>
      <c r="H185" s="47">
        <v>0.2</v>
      </c>
      <c r="I185" s="47" t="s">
        <v>47</v>
      </c>
      <c r="J185" s="47" t="s">
        <v>121</v>
      </c>
      <c r="K185" s="47">
        <v>0.2</v>
      </c>
      <c r="L185" s="47" t="s">
        <v>47</v>
      </c>
      <c r="M185" s="50">
        <f t="shared" si="6"/>
        <v>0</v>
      </c>
      <c r="N185" s="47" t="s">
        <v>970</v>
      </c>
      <c r="O185" s="47"/>
      <c r="P185" s="47">
        <v>180</v>
      </c>
      <c r="Q185" s="52">
        <v>45672</v>
      </c>
      <c r="R185" s="14" t="str">
        <f t="shared" si="7"/>
        <v>No</v>
      </c>
    </row>
    <row r="186" spans="1:18" x14ac:dyDescent="0.2">
      <c r="A186" s="47">
        <v>193</v>
      </c>
      <c r="B186" s="48">
        <v>244</v>
      </c>
      <c r="C186" s="48" t="s">
        <v>354</v>
      </c>
      <c r="D186" s="48" t="s">
        <v>355</v>
      </c>
      <c r="E186" s="47"/>
      <c r="F186" s="49"/>
      <c r="G186" s="48" t="s">
        <v>970</v>
      </c>
      <c r="H186" s="47">
        <v>40000</v>
      </c>
      <c r="I186" s="47" t="s">
        <v>45</v>
      </c>
      <c r="J186" s="47" t="s">
        <v>120</v>
      </c>
      <c r="K186" s="47">
        <v>40000</v>
      </c>
      <c r="L186" s="47" t="s">
        <v>45</v>
      </c>
      <c r="M186" s="50">
        <f t="shared" si="6"/>
        <v>0</v>
      </c>
      <c r="N186" s="47" t="s">
        <v>970</v>
      </c>
      <c r="O186" s="47"/>
      <c r="P186" s="47">
        <v>181</v>
      </c>
      <c r="Q186" s="52">
        <v>45672</v>
      </c>
      <c r="R186" s="14" t="str">
        <f t="shared" si="7"/>
        <v>No</v>
      </c>
    </row>
    <row r="187" spans="1:18" x14ac:dyDescent="0.2">
      <c r="A187" s="47">
        <v>213</v>
      </c>
      <c r="B187" s="48">
        <v>220</v>
      </c>
      <c r="C187" s="48" t="s">
        <v>370</v>
      </c>
      <c r="D187" s="48" t="s">
        <v>371</v>
      </c>
      <c r="E187" s="47"/>
      <c r="F187" s="49"/>
      <c r="G187" s="48" t="s">
        <v>970</v>
      </c>
      <c r="H187" s="47">
        <v>30</v>
      </c>
      <c r="I187" s="47" t="s">
        <v>45</v>
      </c>
      <c r="J187" s="47" t="s">
        <v>121</v>
      </c>
      <c r="K187" s="47">
        <v>30</v>
      </c>
      <c r="L187" s="47" t="s">
        <v>45</v>
      </c>
      <c r="M187" s="50">
        <f t="shared" si="6"/>
        <v>0</v>
      </c>
      <c r="N187" s="47" t="s">
        <v>970</v>
      </c>
      <c r="O187" s="47"/>
      <c r="P187" s="47">
        <v>182</v>
      </c>
      <c r="Q187" s="52">
        <v>45672</v>
      </c>
      <c r="R187" s="14" t="str">
        <f t="shared" si="7"/>
        <v>No</v>
      </c>
    </row>
    <row r="188" spans="1:18" x14ac:dyDescent="0.2">
      <c r="A188" s="47">
        <v>218</v>
      </c>
      <c r="B188" s="48">
        <v>225</v>
      </c>
      <c r="C188" s="48" t="s">
        <v>376</v>
      </c>
      <c r="D188" s="48" t="s">
        <v>377</v>
      </c>
      <c r="E188" s="47"/>
      <c r="F188" s="49"/>
      <c r="G188" s="48" t="s">
        <v>970</v>
      </c>
      <c r="H188" s="47">
        <v>3</v>
      </c>
      <c r="I188" s="47" t="s">
        <v>49</v>
      </c>
      <c r="J188" s="47" t="s">
        <v>121</v>
      </c>
      <c r="K188" s="47">
        <v>3</v>
      </c>
      <c r="L188" s="47" t="s">
        <v>49</v>
      </c>
      <c r="M188" s="50">
        <f t="shared" si="6"/>
        <v>0</v>
      </c>
      <c r="N188" s="47" t="s">
        <v>970</v>
      </c>
      <c r="O188" s="47"/>
      <c r="P188" s="47">
        <v>183</v>
      </c>
      <c r="Q188" s="52">
        <v>45672</v>
      </c>
      <c r="R188" s="14" t="str">
        <f t="shared" si="7"/>
        <v>No</v>
      </c>
    </row>
    <row r="189" spans="1:18" x14ac:dyDescent="0.2">
      <c r="A189" s="47">
        <v>219</v>
      </c>
      <c r="B189" s="48">
        <v>226</v>
      </c>
      <c r="C189" s="48" t="s">
        <v>378</v>
      </c>
      <c r="D189" s="48" t="s">
        <v>379</v>
      </c>
      <c r="E189" s="47"/>
      <c r="F189" s="49"/>
      <c r="G189" s="48" t="s">
        <v>970</v>
      </c>
      <c r="H189" s="47">
        <v>20</v>
      </c>
      <c r="I189" s="47" t="s">
        <v>49</v>
      </c>
      <c r="J189" s="47" t="s">
        <v>121</v>
      </c>
      <c r="K189" s="47">
        <v>20</v>
      </c>
      <c r="L189" s="47" t="s">
        <v>49</v>
      </c>
      <c r="M189" s="50">
        <f t="shared" si="6"/>
        <v>0</v>
      </c>
      <c r="N189" s="47" t="s">
        <v>970</v>
      </c>
      <c r="O189" s="47"/>
      <c r="P189" s="47">
        <v>184</v>
      </c>
      <c r="Q189" s="52">
        <v>45672</v>
      </c>
      <c r="R189" s="14" t="str">
        <f t="shared" si="7"/>
        <v>No</v>
      </c>
    </row>
    <row r="190" spans="1:18" x14ac:dyDescent="0.2">
      <c r="A190" s="47">
        <v>223</v>
      </c>
      <c r="B190" s="48">
        <v>228</v>
      </c>
      <c r="C190" s="48" t="s">
        <v>383</v>
      </c>
      <c r="D190" s="48" t="s">
        <v>384</v>
      </c>
      <c r="E190" s="47"/>
      <c r="F190" s="49"/>
      <c r="G190" s="48" t="s">
        <v>970</v>
      </c>
      <c r="H190" s="47">
        <v>8</v>
      </c>
      <c r="I190" s="47" t="s">
        <v>47</v>
      </c>
      <c r="J190" s="47" t="s">
        <v>120</v>
      </c>
      <c r="K190" s="47">
        <v>8</v>
      </c>
      <c r="L190" s="47" t="s">
        <v>47</v>
      </c>
      <c r="M190" s="50">
        <f t="shared" si="6"/>
        <v>0</v>
      </c>
      <c r="N190" s="47" t="s">
        <v>970</v>
      </c>
      <c r="O190" s="47"/>
      <c r="P190" s="47">
        <v>185</v>
      </c>
      <c r="Q190" s="52">
        <v>45672</v>
      </c>
      <c r="R190" s="14" t="str">
        <f t="shared" si="7"/>
        <v>No</v>
      </c>
    </row>
    <row r="191" spans="1:18" x14ac:dyDescent="0.2">
      <c r="A191" s="47">
        <v>224</v>
      </c>
      <c r="B191" s="48">
        <v>229</v>
      </c>
      <c r="C191" s="48" t="s">
        <v>385</v>
      </c>
      <c r="D191" s="48" t="s">
        <v>386</v>
      </c>
      <c r="E191" s="47"/>
      <c r="F191" s="49"/>
      <c r="G191" s="48" t="s">
        <v>970</v>
      </c>
      <c r="H191" s="47">
        <v>260</v>
      </c>
      <c r="I191" s="47" t="s">
        <v>31</v>
      </c>
      <c r="J191" s="47" t="s">
        <v>121</v>
      </c>
      <c r="K191" s="47">
        <v>260</v>
      </c>
      <c r="L191" s="47" t="s">
        <v>31</v>
      </c>
      <c r="M191" s="50">
        <f t="shared" si="6"/>
        <v>0</v>
      </c>
      <c r="N191" s="47" t="s">
        <v>970</v>
      </c>
      <c r="O191" s="47"/>
      <c r="P191" s="47">
        <v>186</v>
      </c>
      <c r="Q191" s="52">
        <v>45672</v>
      </c>
      <c r="R191" s="14" t="str">
        <f t="shared" si="7"/>
        <v>No</v>
      </c>
    </row>
    <row r="192" spans="1:18" x14ac:dyDescent="0.2">
      <c r="A192" s="47">
        <v>226</v>
      </c>
      <c r="B192" s="48">
        <v>232</v>
      </c>
      <c r="C192" s="48" t="s">
        <v>389</v>
      </c>
      <c r="D192" s="48" t="s">
        <v>390</v>
      </c>
      <c r="E192" s="47"/>
      <c r="F192" s="49"/>
      <c r="G192" s="48" t="s">
        <v>121</v>
      </c>
      <c r="H192" s="47">
        <v>9</v>
      </c>
      <c r="I192" s="47" t="s">
        <v>45</v>
      </c>
      <c r="J192" s="47" t="s">
        <v>121</v>
      </c>
      <c r="K192" s="47">
        <v>9</v>
      </c>
      <c r="L192" s="47" t="s">
        <v>45</v>
      </c>
      <c r="M192" s="50">
        <f t="shared" si="6"/>
        <v>0</v>
      </c>
      <c r="N192" s="47" t="s">
        <v>970</v>
      </c>
      <c r="O192" s="47"/>
      <c r="P192" s="47">
        <v>187</v>
      </c>
      <c r="Q192" s="52">
        <v>45672</v>
      </c>
      <c r="R192" s="14" t="str">
        <f t="shared" si="7"/>
        <v>No</v>
      </c>
    </row>
    <row r="193" spans="1:18" x14ac:dyDescent="0.2">
      <c r="A193" s="47">
        <v>227</v>
      </c>
      <c r="B193" s="48">
        <v>233</v>
      </c>
      <c r="C193" s="48" t="s">
        <v>391</v>
      </c>
      <c r="D193" s="48" t="s">
        <v>392</v>
      </c>
      <c r="E193" s="47"/>
      <c r="F193" s="49"/>
      <c r="G193" s="48" t="s">
        <v>121</v>
      </c>
      <c r="H193" s="47">
        <v>7</v>
      </c>
      <c r="I193" s="47" t="s">
        <v>47</v>
      </c>
      <c r="J193" s="47" t="s">
        <v>121</v>
      </c>
      <c r="K193" s="47">
        <v>7</v>
      </c>
      <c r="L193" s="47" t="s">
        <v>47</v>
      </c>
      <c r="M193" s="50">
        <f t="shared" si="6"/>
        <v>0</v>
      </c>
      <c r="N193" s="47" t="s">
        <v>970</v>
      </c>
      <c r="O193" s="47"/>
      <c r="P193" s="47">
        <v>188</v>
      </c>
      <c r="Q193" s="52">
        <v>45672</v>
      </c>
      <c r="R193" s="14" t="str">
        <f t="shared" si="7"/>
        <v>No</v>
      </c>
    </row>
    <row r="194" spans="1:18" x14ac:dyDescent="0.2">
      <c r="A194" s="47">
        <v>228</v>
      </c>
      <c r="B194" s="48">
        <v>234</v>
      </c>
      <c r="C194" s="48" t="s">
        <v>393</v>
      </c>
      <c r="D194" s="48" t="s">
        <v>394</v>
      </c>
      <c r="E194" s="47"/>
      <c r="F194" s="49"/>
      <c r="G194" s="48" t="s">
        <v>970</v>
      </c>
      <c r="H194" s="47">
        <v>400</v>
      </c>
      <c r="I194" s="47" t="s">
        <v>49</v>
      </c>
      <c r="J194" s="47" t="s">
        <v>120</v>
      </c>
      <c r="K194" s="47">
        <v>400</v>
      </c>
      <c r="L194" s="47" t="s">
        <v>49</v>
      </c>
      <c r="M194" s="50">
        <f t="shared" si="6"/>
        <v>0</v>
      </c>
      <c r="N194" s="47" t="s">
        <v>970</v>
      </c>
      <c r="O194" s="47"/>
      <c r="P194" s="47">
        <v>189</v>
      </c>
      <c r="Q194" s="52">
        <v>45672</v>
      </c>
      <c r="R194" s="14" t="str">
        <f t="shared" si="7"/>
        <v>No</v>
      </c>
    </row>
    <row r="195" spans="1:18" x14ac:dyDescent="0.2">
      <c r="A195" s="47">
        <v>230</v>
      </c>
      <c r="B195" s="48">
        <v>236</v>
      </c>
      <c r="C195" s="48" t="s">
        <v>395</v>
      </c>
      <c r="D195" s="48" t="s">
        <v>396</v>
      </c>
      <c r="E195" s="47"/>
      <c r="F195" s="49"/>
      <c r="G195" s="48" t="s">
        <v>121</v>
      </c>
      <c r="H195" s="47">
        <v>30</v>
      </c>
      <c r="I195" s="47" t="s">
        <v>49</v>
      </c>
      <c r="J195" s="47" t="s">
        <v>120</v>
      </c>
      <c r="K195" s="47">
        <v>30</v>
      </c>
      <c r="L195" s="47" t="s">
        <v>49</v>
      </c>
      <c r="M195" s="50">
        <f t="shared" si="6"/>
        <v>0</v>
      </c>
      <c r="N195" s="47" t="s">
        <v>970</v>
      </c>
      <c r="O195" s="47"/>
      <c r="P195" s="47">
        <v>190</v>
      </c>
      <c r="Q195" s="52">
        <v>45672</v>
      </c>
      <c r="R195" s="14" t="str">
        <f t="shared" si="7"/>
        <v>No</v>
      </c>
    </row>
    <row r="196" spans="1:18" x14ac:dyDescent="0.2">
      <c r="A196" s="47">
        <v>236</v>
      </c>
      <c r="B196" s="48">
        <v>239</v>
      </c>
      <c r="C196" s="48">
        <v>239</v>
      </c>
      <c r="D196" s="48" t="s">
        <v>405</v>
      </c>
      <c r="E196" s="47"/>
      <c r="F196" s="49">
        <v>12</v>
      </c>
      <c r="G196" s="48" t="s">
        <v>121</v>
      </c>
      <c r="H196" s="47">
        <v>13</v>
      </c>
      <c r="I196" s="47" t="s">
        <v>49</v>
      </c>
      <c r="J196" s="47" t="s">
        <v>120</v>
      </c>
      <c r="K196" s="47">
        <v>13</v>
      </c>
      <c r="L196" s="47" t="s">
        <v>122</v>
      </c>
      <c r="M196" s="50">
        <f t="shared" si="6"/>
        <v>0</v>
      </c>
      <c r="N196" s="47" t="s">
        <v>970</v>
      </c>
      <c r="O196" s="47"/>
      <c r="P196" s="47">
        <v>191</v>
      </c>
      <c r="Q196" s="52">
        <v>45672</v>
      </c>
      <c r="R196" s="14" t="str">
        <f t="shared" si="7"/>
        <v>No</v>
      </c>
    </row>
    <row r="197" spans="1:18" x14ac:dyDescent="0.2">
      <c r="A197" s="47">
        <v>244</v>
      </c>
      <c r="B197" s="48">
        <v>246</v>
      </c>
      <c r="C197" s="48" t="s">
        <v>412</v>
      </c>
      <c r="D197" s="48" t="s">
        <v>413</v>
      </c>
      <c r="E197" s="47"/>
      <c r="F197" s="49"/>
      <c r="G197" s="48" t="s">
        <v>970</v>
      </c>
      <c r="H197" s="47">
        <v>50000</v>
      </c>
      <c r="I197" s="47" t="s">
        <v>45</v>
      </c>
      <c r="J197" s="47" t="s">
        <v>120</v>
      </c>
      <c r="K197" s="47">
        <v>50000</v>
      </c>
      <c r="L197" s="47" t="s">
        <v>45</v>
      </c>
      <c r="M197" s="50">
        <f t="shared" si="6"/>
        <v>0</v>
      </c>
      <c r="N197" s="47" t="s">
        <v>970</v>
      </c>
      <c r="O197" s="47"/>
      <c r="P197" s="47">
        <v>192</v>
      </c>
      <c r="Q197" s="52">
        <v>45672</v>
      </c>
      <c r="R197" s="14" t="str">
        <f t="shared" si="7"/>
        <v>No</v>
      </c>
    </row>
    <row r="198" spans="1:18" x14ac:dyDescent="0.2">
      <c r="A198" s="47">
        <v>252</v>
      </c>
      <c r="B198" s="48">
        <v>254</v>
      </c>
      <c r="C198" s="48" t="s">
        <v>419</v>
      </c>
      <c r="D198" s="48" t="s">
        <v>420</v>
      </c>
      <c r="E198" s="47"/>
      <c r="F198" s="49"/>
      <c r="G198" s="48" t="s">
        <v>970</v>
      </c>
      <c r="H198" s="47">
        <v>0.08</v>
      </c>
      <c r="I198" s="47" t="s">
        <v>49</v>
      </c>
      <c r="J198" s="47" t="s">
        <v>120</v>
      </c>
      <c r="K198" s="47">
        <v>0.08</v>
      </c>
      <c r="L198" s="47" t="s">
        <v>49</v>
      </c>
      <c r="M198" s="50">
        <f t="shared" si="6"/>
        <v>0</v>
      </c>
      <c r="N198" s="47" t="s">
        <v>970</v>
      </c>
      <c r="O198" s="47"/>
      <c r="P198" s="47">
        <v>193</v>
      </c>
      <c r="Q198" s="52">
        <v>45672</v>
      </c>
      <c r="R198" s="14" t="str">
        <f t="shared" si="7"/>
        <v>No</v>
      </c>
    </row>
    <row r="199" spans="1:18" x14ac:dyDescent="0.2">
      <c r="A199" s="47">
        <v>254</v>
      </c>
      <c r="B199" s="48">
        <v>260</v>
      </c>
      <c r="C199" s="48" t="s">
        <v>421</v>
      </c>
      <c r="D199" s="48" t="s">
        <v>422</v>
      </c>
      <c r="E199" s="47" t="s">
        <v>423</v>
      </c>
      <c r="F199" s="49"/>
      <c r="G199" s="48" t="s">
        <v>121</v>
      </c>
      <c r="H199" s="47">
        <v>0.1</v>
      </c>
      <c r="I199" s="47" t="s">
        <v>47</v>
      </c>
      <c r="J199" s="47" t="s">
        <v>120</v>
      </c>
      <c r="K199" s="47">
        <v>0.1</v>
      </c>
      <c r="L199" s="47" t="s">
        <v>47</v>
      </c>
      <c r="M199" s="50">
        <f t="shared" ref="M199:M260" si="8">IF(H199="--","--",ABS((H199-K199)/K199))</f>
        <v>0</v>
      </c>
      <c r="N199" s="47" t="s">
        <v>970</v>
      </c>
      <c r="O199" s="47"/>
      <c r="P199" s="47">
        <v>194</v>
      </c>
      <c r="Q199" s="52">
        <v>45672</v>
      </c>
      <c r="R199" s="14" t="str">
        <f t="shared" ref="R199:R260" si="9">IF(LEFT(N199,3)="Yes","Yes","No")</f>
        <v>No</v>
      </c>
    </row>
    <row r="200" spans="1:18" x14ac:dyDescent="0.2">
      <c r="A200" s="47">
        <v>255</v>
      </c>
      <c r="B200" s="48">
        <v>261</v>
      </c>
      <c r="C200" s="48" t="s">
        <v>424</v>
      </c>
      <c r="D200" s="48" t="s">
        <v>425</v>
      </c>
      <c r="E200" s="47" t="s">
        <v>423</v>
      </c>
      <c r="F200" s="49"/>
      <c r="G200" s="48" t="s">
        <v>121</v>
      </c>
      <c r="H200" s="47">
        <v>0.3</v>
      </c>
      <c r="I200" s="47" t="s">
        <v>47</v>
      </c>
      <c r="J200" s="47" t="s">
        <v>120</v>
      </c>
      <c r="K200" s="47">
        <v>0.3</v>
      </c>
      <c r="L200" s="47" t="s">
        <v>47</v>
      </c>
      <c r="M200" s="50">
        <f t="shared" si="8"/>
        <v>0</v>
      </c>
      <c r="N200" s="47" t="s">
        <v>970</v>
      </c>
      <c r="O200" s="47"/>
      <c r="P200" s="47">
        <v>195</v>
      </c>
      <c r="Q200" s="52">
        <v>45672</v>
      </c>
      <c r="R200" s="14" t="str">
        <f t="shared" si="9"/>
        <v>No</v>
      </c>
    </row>
    <row r="201" spans="1:18" x14ac:dyDescent="0.2">
      <c r="A201" s="47">
        <v>256</v>
      </c>
      <c r="B201" s="48">
        <v>267</v>
      </c>
      <c r="C201" s="48" t="s">
        <v>426</v>
      </c>
      <c r="D201" s="48" t="s">
        <v>427</v>
      </c>
      <c r="E201" s="47" t="s">
        <v>423</v>
      </c>
      <c r="F201" s="49"/>
      <c r="G201" s="48" t="s">
        <v>970</v>
      </c>
      <c r="H201" s="47">
        <v>82</v>
      </c>
      <c r="I201" s="47" t="s">
        <v>49</v>
      </c>
      <c r="J201" s="47" t="s">
        <v>121</v>
      </c>
      <c r="K201" s="47">
        <v>82</v>
      </c>
      <c r="L201" s="47" t="s">
        <v>49</v>
      </c>
      <c r="M201" s="50">
        <f t="shared" si="8"/>
        <v>0</v>
      </c>
      <c r="N201" s="47" t="s">
        <v>970</v>
      </c>
      <c r="O201" s="47"/>
      <c r="P201" s="47">
        <v>196</v>
      </c>
      <c r="Q201" s="52">
        <v>45672</v>
      </c>
      <c r="R201" s="14" t="str">
        <f t="shared" si="9"/>
        <v>No</v>
      </c>
    </row>
    <row r="202" spans="1:18" x14ac:dyDescent="0.2">
      <c r="A202" s="47">
        <v>257</v>
      </c>
      <c r="B202" s="48">
        <v>268</v>
      </c>
      <c r="C202" s="48" t="s">
        <v>428</v>
      </c>
      <c r="D202" s="48" t="s">
        <v>429</v>
      </c>
      <c r="E202" s="47" t="s">
        <v>423</v>
      </c>
      <c r="F202" s="49"/>
      <c r="G202" s="48" t="s">
        <v>970</v>
      </c>
      <c r="H202" s="47">
        <v>70</v>
      </c>
      <c r="I202" s="47" t="s">
        <v>49</v>
      </c>
      <c r="J202" s="47" t="s">
        <v>121</v>
      </c>
      <c r="K202" s="47">
        <v>70</v>
      </c>
      <c r="L202" s="47" t="s">
        <v>49</v>
      </c>
      <c r="M202" s="50">
        <f t="shared" si="8"/>
        <v>0</v>
      </c>
      <c r="N202" s="47" t="s">
        <v>970</v>
      </c>
      <c r="O202" s="47"/>
      <c r="P202" s="47">
        <v>197</v>
      </c>
      <c r="Q202" s="52">
        <v>45672</v>
      </c>
      <c r="R202" s="14" t="str">
        <f t="shared" si="9"/>
        <v>No</v>
      </c>
    </row>
    <row r="203" spans="1:18" x14ac:dyDescent="0.2">
      <c r="A203" s="47">
        <v>258</v>
      </c>
      <c r="B203" s="48">
        <v>269</v>
      </c>
      <c r="C203" s="48" t="s">
        <v>430</v>
      </c>
      <c r="D203" s="48" t="s">
        <v>431</v>
      </c>
      <c r="E203" s="47" t="s">
        <v>423</v>
      </c>
      <c r="F203" s="49"/>
      <c r="G203" s="48" t="s">
        <v>970</v>
      </c>
      <c r="H203" s="47">
        <v>60</v>
      </c>
      <c r="I203" s="47" t="s">
        <v>47</v>
      </c>
      <c r="J203" s="47" t="s">
        <v>121</v>
      </c>
      <c r="K203" s="47">
        <v>60</v>
      </c>
      <c r="L203" s="47" t="s">
        <v>47</v>
      </c>
      <c r="M203" s="50">
        <f t="shared" si="8"/>
        <v>0</v>
      </c>
      <c r="N203" s="47" t="s">
        <v>970</v>
      </c>
      <c r="O203" s="47"/>
      <c r="P203" s="47">
        <v>198</v>
      </c>
      <c r="Q203" s="52">
        <v>45672</v>
      </c>
      <c r="R203" s="14" t="str">
        <f t="shared" si="9"/>
        <v>No</v>
      </c>
    </row>
    <row r="204" spans="1:18" x14ac:dyDescent="0.2">
      <c r="A204" s="47">
        <v>259</v>
      </c>
      <c r="B204" s="48">
        <v>270</v>
      </c>
      <c r="C204" s="48" t="s">
        <v>432</v>
      </c>
      <c r="D204" s="48" t="s">
        <v>433</v>
      </c>
      <c r="E204" s="47" t="s">
        <v>423</v>
      </c>
      <c r="F204" s="49"/>
      <c r="G204" s="48" t="s">
        <v>970</v>
      </c>
      <c r="H204" s="47">
        <v>60</v>
      </c>
      <c r="I204" s="47" t="s">
        <v>49</v>
      </c>
      <c r="J204" s="47" t="s">
        <v>121</v>
      </c>
      <c r="K204" s="47">
        <v>60</v>
      </c>
      <c r="L204" s="47" t="s">
        <v>49</v>
      </c>
      <c r="M204" s="50">
        <f t="shared" si="8"/>
        <v>0</v>
      </c>
      <c r="N204" s="47" t="s">
        <v>970</v>
      </c>
      <c r="O204" s="47"/>
      <c r="P204" s="47">
        <v>199</v>
      </c>
      <c r="Q204" s="52">
        <v>45672</v>
      </c>
      <c r="R204" s="14" t="str">
        <f t="shared" si="9"/>
        <v>No</v>
      </c>
    </row>
    <row r="205" spans="1:18" x14ac:dyDescent="0.2">
      <c r="A205" s="47">
        <v>261</v>
      </c>
      <c r="B205" s="48">
        <v>273</v>
      </c>
      <c r="C205" s="48" t="s">
        <v>436</v>
      </c>
      <c r="D205" s="48" t="s">
        <v>437</v>
      </c>
      <c r="E205" s="47" t="s">
        <v>423</v>
      </c>
      <c r="F205" s="49"/>
      <c r="G205" s="48" t="s">
        <v>970</v>
      </c>
      <c r="H205" s="47">
        <v>7000</v>
      </c>
      <c r="I205" s="47" t="s">
        <v>49</v>
      </c>
      <c r="J205" s="47" t="s">
        <v>121</v>
      </c>
      <c r="K205" s="47">
        <v>7000</v>
      </c>
      <c r="L205" s="47" t="s">
        <v>49</v>
      </c>
      <c r="M205" s="50">
        <f t="shared" si="8"/>
        <v>0</v>
      </c>
      <c r="N205" s="47" t="s">
        <v>970</v>
      </c>
      <c r="O205" s="47"/>
      <c r="P205" s="47">
        <v>200</v>
      </c>
      <c r="Q205" s="52">
        <v>45672</v>
      </c>
      <c r="R205" s="14" t="str">
        <f t="shared" si="9"/>
        <v>No</v>
      </c>
    </row>
    <row r="206" spans="1:18" x14ac:dyDescent="0.2">
      <c r="A206" s="47">
        <v>273</v>
      </c>
      <c r="B206" s="48">
        <v>286</v>
      </c>
      <c r="C206" s="48" t="s">
        <v>458</v>
      </c>
      <c r="D206" s="48" t="s">
        <v>459</v>
      </c>
      <c r="E206" s="47"/>
      <c r="F206" s="49"/>
      <c r="G206" s="48" t="s">
        <v>970</v>
      </c>
      <c r="H206" s="47">
        <v>0.2</v>
      </c>
      <c r="I206" s="47" t="s">
        <v>45</v>
      </c>
      <c r="J206" s="47" t="s">
        <v>121</v>
      </c>
      <c r="K206" s="47">
        <v>0.2</v>
      </c>
      <c r="L206" s="47" t="s">
        <v>45</v>
      </c>
      <c r="M206" s="50">
        <f t="shared" si="8"/>
        <v>0</v>
      </c>
      <c r="N206" s="47" t="s">
        <v>970</v>
      </c>
      <c r="O206" s="47"/>
      <c r="P206" s="47">
        <v>201</v>
      </c>
      <c r="Q206" s="52">
        <v>45672</v>
      </c>
      <c r="R206" s="14" t="str">
        <f t="shared" si="9"/>
        <v>No</v>
      </c>
    </row>
    <row r="207" spans="1:18" x14ac:dyDescent="0.2">
      <c r="A207" s="47">
        <v>274</v>
      </c>
      <c r="B207" s="48">
        <v>287</v>
      </c>
      <c r="C207" s="48" t="s">
        <v>460</v>
      </c>
      <c r="D207" s="48" t="s">
        <v>461</v>
      </c>
      <c r="E207" s="47"/>
      <c r="F207" s="49"/>
      <c r="G207" s="48" t="s">
        <v>121</v>
      </c>
      <c r="H207" s="47">
        <v>30</v>
      </c>
      <c r="I207" s="47" t="s">
        <v>45</v>
      </c>
      <c r="J207" s="47" t="s">
        <v>120</v>
      </c>
      <c r="K207" s="47">
        <v>30</v>
      </c>
      <c r="L207" s="47" t="s">
        <v>45</v>
      </c>
      <c r="M207" s="50">
        <f t="shared" si="8"/>
        <v>0</v>
      </c>
      <c r="N207" s="47" t="s">
        <v>970</v>
      </c>
      <c r="O207" s="47"/>
      <c r="P207" s="47">
        <v>202</v>
      </c>
      <c r="Q207" s="52">
        <v>45672</v>
      </c>
      <c r="R207" s="14" t="str">
        <f t="shared" si="9"/>
        <v>No</v>
      </c>
    </row>
    <row r="208" spans="1:18" x14ac:dyDescent="0.2">
      <c r="A208" s="47">
        <v>276</v>
      </c>
      <c r="B208" s="48">
        <v>289</v>
      </c>
      <c r="C208" s="48" t="s">
        <v>464</v>
      </c>
      <c r="D208" s="48" t="s">
        <v>465</v>
      </c>
      <c r="E208" s="47"/>
      <c r="F208" s="49"/>
      <c r="G208" s="48" t="s">
        <v>121</v>
      </c>
      <c r="H208" s="47">
        <v>700</v>
      </c>
      <c r="I208" s="47" t="s">
        <v>45</v>
      </c>
      <c r="J208" s="47" t="s">
        <v>121</v>
      </c>
      <c r="K208" s="47">
        <v>700</v>
      </c>
      <c r="L208" s="47" t="s">
        <v>122</v>
      </c>
      <c r="M208" s="50">
        <f t="shared" si="8"/>
        <v>0</v>
      </c>
      <c r="N208" s="47" t="s">
        <v>970</v>
      </c>
      <c r="O208" s="47"/>
      <c r="P208" s="47">
        <v>203</v>
      </c>
      <c r="Q208" s="52">
        <v>45672</v>
      </c>
      <c r="R208" s="14" t="str">
        <f t="shared" si="9"/>
        <v>No</v>
      </c>
    </row>
    <row r="209" spans="1:18" x14ac:dyDescent="0.2">
      <c r="A209" s="47">
        <v>277</v>
      </c>
      <c r="B209" s="48">
        <v>290</v>
      </c>
      <c r="C209" s="48" t="s">
        <v>466</v>
      </c>
      <c r="D209" s="48" t="s">
        <v>467</v>
      </c>
      <c r="E209" s="47"/>
      <c r="F209" s="49"/>
      <c r="G209" s="48" t="s">
        <v>121</v>
      </c>
      <c r="H209" s="47">
        <v>0.03</v>
      </c>
      <c r="I209" s="47" t="s">
        <v>47</v>
      </c>
      <c r="J209" s="47" t="s">
        <v>121</v>
      </c>
      <c r="K209" s="47">
        <v>0.03</v>
      </c>
      <c r="L209" s="47" t="s">
        <v>47</v>
      </c>
      <c r="M209" s="50">
        <f t="shared" si="8"/>
        <v>0</v>
      </c>
      <c r="N209" s="47" t="s">
        <v>970</v>
      </c>
      <c r="O209" s="47"/>
      <c r="P209" s="47">
        <v>204</v>
      </c>
      <c r="Q209" s="52">
        <v>45859</v>
      </c>
      <c r="R209" s="14" t="str">
        <f t="shared" si="9"/>
        <v>No</v>
      </c>
    </row>
    <row r="210" spans="1:18" x14ac:dyDescent="0.2">
      <c r="A210" s="47">
        <v>283</v>
      </c>
      <c r="B210" s="48">
        <v>293</v>
      </c>
      <c r="C210" s="55" t="s">
        <v>470</v>
      </c>
      <c r="D210" s="48" t="s">
        <v>471</v>
      </c>
      <c r="E210" s="47"/>
      <c r="F210" s="49"/>
      <c r="G210" s="48" t="s">
        <v>970</v>
      </c>
      <c r="H210" s="47">
        <v>2</v>
      </c>
      <c r="I210" s="47" t="s">
        <v>45</v>
      </c>
      <c r="J210" s="47" t="s">
        <v>121</v>
      </c>
      <c r="K210" s="47">
        <v>2</v>
      </c>
      <c r="L210" s="47" t="s">
        <v>122</v>
      </c>
      <c r="M210" s="50">
        <f t="shared" si="8"/>
        <v>0</v>
      </c>
      <c r="N210" s="47" t="s">
        <v>970</v>
      </c>
      <c r="O210" s="47"/>
      <c r="P210" s="47">
        <v>205</v>
      </c>
      <c r="Q210" s="52">
        <v>45672</v>
      </c>
      <c r="R210" s="14" t="str">
        <f t="shared" si="9"/>
        <v>No</v>
      </c>
    </row>
    <row r="211" spans="1:18" x14ac:dyDescent="0.2">
      <c r="A211" s="47">
        <v>290</v>
      </c>
      <c r="B211" s="48">
        <v>298</v>
      </c>
      <c r="C211" s="48" t="s">
        <v>525</v>
      </c>
      <c r="D211" s="48" t="s">
        <v>526</v>
      </c>
      <c r="E211" s="47"/>
      <c r="F211" s="49"/>
      <c r="G211" s="48" t="s">
        <v>121</v>
      </c>
      <c r="H211" s="47">
        <v>0.08</v>
      </c>
      <c r="I211" s="47" t="s">
        <v>49</v>
      </c>
      <c r="J211" s="47" t="s">
        <v>121</v>
      </c>
      <c r="K211" s="47">
        <v>0.08</v>
      </c>
      <c r="L211" s="47" t="s">
        <v>49</v>
      </c>
      <c r="M211" s="50">
        <f t="shared" si="8"/>
        <v>0</v>
      </c>
      <c r="N211" s="47" t="s">
        <v>970</v>
      </c>
      <c r="O211" s="47"/>
      <c r="P211" s="47">
        <v>206</v>
      </c>
      <c r="Q211" s="52">
        <v>45672</v>
      </c>
      <c r="R211" s="14" t="str">
        <f t="shared" si="9"/>
        <v>No</v>
      </c>
    </row>
    <row r="212" spans="1:18" x14ac:dyDescent="0.2">
      <c r="A212" s="47">
        <v>291</v>
      </c>
      <c r="B212" s="48">
        <v>299</v>
      </c>
      <c r="C212" s="48" t="s">
        <v>534</v>
      </c>
      <c r="D212" s="48" t="s">
        <v>535</v>
      </c>
      <c r="E212" s="47"/>
      <c r="F212" s="49"/>
      <c r="G212" s="48" t="s">
        <v>970</v>
      </c>
      <c r="H212" s="47">
        <v>1</v>
      </c>
      <c r="I212" s="47" t="s">
        <v>49</v>
      </c>
      <c r="J212" s="47" t="s">
        <v>120</v>
      </c>
      <c r="K212" s="47">
        <v>1</v>
      </c>
      <c r="L212" s="47" t="s">
        <v>49</v>
      </c>
      <c r="M212" s="50">
        <f t="shared" si="8"/>
        <v>0</v>
      </c>
      <c r="N212" s="47" t="s">
        <v>970</v>
      </c>
      <c r="O212" s="47"/>
      <c r="P212" s="47">
        <v>207</v>
      </c>
      <c r="Q212" s="52">
        <v>45672</v>
      </c>
      <c r="R212" s="14" t="str">
        <f t="shared" si="9"/>
        <v>No</v>
      </c>
    </row>
    <row r="213" spans="1:18" x14ac:dyDescent="0.2">
      <c r="A213" s="47">
        <v>292</v>
      </c>
      <c r="B213" s="48">
        <v>601</v>
      </c>
      <c r="C213" s="48" t="s">
        <v>917</v>
      </c>
      <c r="D213" s="48" t="s">
        <v>918</v>
      </c>
      <c r="E213" s="47"/>
      <c r="F213" s="49"/>
      <c r="G213" s="48" t="s">
        <v>970</v>
      </c>
      <c r="H213" s="47">
        <v>2.1000000000000001E-2</v>
      </c>
      <c r="I213" s="47" t="s">
        <v>31</v>
      </c>
      <c r="J213" s="47" t="s">
        <v>121</v>
      </c>
      <c r="K213" s="47">
        <v>2.1000000000000001E-2</v>
      </c>
      <c r="L213" s="47" t="s">
        <v>122</v>
      </c>
      <c r="M213" s="50">
        <f t="shared" si="8"/>
        <v>0</v>
      </c>
      <c r="N213" s="47" t="s">
        <v>970</v>
      </c>
      <c r="O213" s="47"/>
      <c r="P213" s="47">
        <v>208</v>
      </c>
      <c r="Q213" s="52">
        <v>45672</v>
      </c>
      <c r="R213" s="14" t="str">
        <f t="shared" si="9"/>
        <v>No</v>
      </c>
    </row>
    <row r="214" spans="1:18" x14ac:dyDescent="0.2">
      <c r="A214" s="47">
        <v>295</v>
      </c>
      <c r="B214" s="48">
        <v>300</v>
      </c>
      <c r="C214" s="48" t="s">
        <v>475</v>
      </c>
      <c r="D214" s="48" t="s">
        <v>476</v>
      </c>
      <c r="E214" s="47"/>
      <c r="F214" s="49"/>
      <c r="G214" s="48" t="s">
        <v>970</v>
      </c>
      <c r="H214" s="47">
        <v>2000</v>
      </c>
      <c r="I214" s="47" t="s">
        <v>49</v>
      </c>
      <c r="J214" s="47" t="s">
        <v>120</v>
      </c>
      <c r="K214" s="47">
        <v>2000</v>
      </c>
      <c r="L214" s="47" t="s">
        <v>49</v>
      </c>
      <c r="M214" s="50">
        <f t="shared" si="8"/>
        <v>0</v>
      </c>
      <c r="N214" s="47" t="s">
        <v>970</v>
      </c>
      <c r="O214" s="47"/>
      <c r="P214" s="47">
        <v>209</v>
      </c>
      <c r="Q214" s="52">
        <v>45672</v>
      </c>
      <c r="R214" s="14" t="str">
        <f t="shared" si="9"/>
        <v>No</v>
      </c>
    </row>
    <row r="215" spans="1:18" x14ac:dyDescent="0.2">
      <c r="A215" s="47">
        <v>297</v>
      </c>
      <c r="B215" s="48">
        <v>302</v>
      </c>
      <c r="C215" s="48" t="s">
        <v>479</v>
      </c>
      <c r="D215" s="48" t="s">
        <v>480</v>
      </c>
      <c r="E215" s="47"/>
      <c r="F215" s="49"/>
      <c r="G215" s="48" t="s">
        <v>970</v>
      </c>
      <c r="H215" s="47">
        <v>200</v>
      </c>
      <c r="I215" s="47" t="s">
        <v>47</v>
      </c>
      <c r="J215" s="47" t="s">
        <v>121</v>
      </c>
      <c r="K215" s="47">
        <v>200</v>
      </c>
      <c r="L215" s="47" t="s">
        <v>47</v>
      </c>
      <c r="M215" s="50">
        <f t="shared" si="8"/>
        <v>0</v>
      </c>
      <c r="N215" s="47" t="s">
        <v>970</v>
      </c>
      <c r="O215" s="47"/>
      <c r="P215" s="47">
        <v>210</v>
      </c>
      <c r="Q215" s="52">
        <v>45672</v>
      </c>
      <c r="R215" s="14" t="str">
        <f t="shared" si="9"/>
        <v>No</v>
      </c>
    </row>
    <row r="216" spans="1:18" x14ac:dyDescent="0.2">
      <c r="A216" s="47">
        <v>298</v>
      </c>
      <c r="B216" s="48">
        <v>157</v>
      </c>
      <c r="C216" s="48" t="s">
        <v>481</v>
      </c>
      <c r="D216" s="48" t="s">
        <v>482</v>
      </c>
      <c r="E216" s="47"/>
      <c r="F216" s="49"/>
      <c r="G216" s="48" t="s">
        <v>970</v>
      </c>
      <c r="H216" s="47">
        <v>400</v>
      </c>
      <c r="I216" s="47" t="s">
        <v>45</v>
      </c>
      <c r="J216" s="47" t="s">
        <v>120</v>
      </c>
      <c r="K216" s="47">
        <v>400</v>
      </c>
      <c r="L216" s="47" t="s">
        <v>45</v>
      </c>
      <c r="M216" s="50">
        <f t="shared" si="8"/>
        <v>0</v>
      </c>
      <c r="N216" s="47" t="s">
        <v>970</v>
      </c>
      <c r="O216" s="47"/>
      <c r="P216" s="47">
        <v>211</v>
      </c>
      <c r="Q216" s="52">
        <v>45672</v>
      </c>
      <c r="R216" s="14" t="str">
        <f t="shared" si="9"/>
        <v>No</v>
      </c>
    </row>
    <row r="217" spans="1:18" x14ac:dyDescent="0.2">
      <c r="A217" s="47">
        <v>306</v>
      </c>
      <c r="B217" s="48">
        <v>305</v>
      </c>
      <c r="C217" s="48" t="s">
        <v>495</v>
      </c>
      <c r="D217" s="48" t="s">
        <v>496</v>
      </c>
      <c r="E217" s="47" t="s">
        <v>149</v>
      </c>
      <c r="F217" s="49"/>
      <c r="G217" s="48" t="s">
        <v>121</v>
      </c>
      <c r="H217" s="47">
        <v>0.15</v>
      </c>
      <c r="I217" s="47" t="s">
        <v>38</v>
      </c>
      <c r="J217" s="47" t="s">
        <v>120</v>
      </c>
      <c r="K217" s="47">
        <v>0.15</v>
      </c>
      <c r="L217" s="47" t="s">
        <v>122</v>
      </c>
      <c r="M217" s="50">
        <f t="shared" si="8"/>
        <v>0</v>
      </c>
      <c r="N217" s="47" t="s">
        <v>970</v>
      </c>
      <c r="O217" s="47"/>
      <c r="P217" s="47">
        <v>212</v>
      </c>
      <c r="Q217" s="52">
        <v>45672</v>
      </c>
      <c r="R217" s="14" t="str">
        <f t="shared" si="9"/>
        <v>No</v>
      </c>
    </row>
    <row r="218" spans="1:18" x14ac:dyDescent="0.2">
      <c r="A218" s="47">
        <v>309</v>
      </c>
      <c r="B218" s="48">
        <v>311</v>
      </c>
      <c r="C218" s="48" t="s">
        <v>501</v>
      </c>
      <c r="D218" s="48" t="s">
        <v>502</v>
      </c>
      <c r="E218" s="47"/>
      <c r="F218" s="49"/>
      <c r="G218" s="48" t="s">
        <v>970</v>
      </c>
      <c r="H218" s="47">
        <v>0.7</v>
      </c>
      <c r="I218" s="47" t="s">
        <v>49</v>
      </c>
      <c r="J218" s="47" t="s">
        <v>120</v>
      </c>
      <c r="K218" s="47">
        <v>0.7</v>
      </c>
      <c r="L218" s="47" t="s">
        <v>49</v>
      </c>
      <c r="M218" s="50">
        <f t="shared" si="8"/>
        <v>0</v>
      </c>
      <c r="N218" s="47" t="s">
        <v>970</v>
      </c>
      <c r="O218" s="47"/>
      <c r="P218" s="47">
        <v>213</v>
      </c>
      <c r="Q218" s="52">
        <v>45672</v>
      </c>
      <c r="R218" s="14" t="str">
        <f t="shared" si="9"/>
        <v>No</v>
      </c>
    </row>
    <row r="219" spans="1:18" x14ac:dyDescent="0.2">
      <c r="A219" s="47">
        <v>310</v>
      </c>
      <c r="B219" s="48">
        <v>312</v>
      </c>
      <c r="C219" s="48" t="s">
        <v>503</v>
      </c>
      <c r="D219" s="48" t="s">
        <v>504</v>
      </c>
      <c r="E219" s="47" t="s">
        <v>149</v>
      </c>
      <c r="F219" s="49"/>
      <c r="G219" s="48" t="s">
        <v>121</v>
      </c>
      <c r="H219" s="47">
        <v>0.09</v>
      </c>
      <c r="I219" s="47" t="s">
        <v>49</v>
      </c>
      <c r="J219" s="47" t="s">
        <v>121</v>
      </c>
      <c r="K219" s="47">
        <v>0.09</v>
      </c>
      <c r="L219" s="47" t="s">
        <v>122</v>
      </c>
      <c r="M219" s="50">
        <f t="shared" si="8"/>
        <v>0</v>
      </c>
      <c r="N219" s="47" t="s">
        <v>970</v>
      </c>
      <c r="O219" s="47"/>
      <c r="P219" s="47">
        <v>214</v>
      </c>
      <c r="Q219" s="52">
        <v>45672</v>
      </c>
      <c r="R219" s="14" t="str">
        <f t="shared" si="9"/>
        <v>No</v>
      </c>
    </row>
    <row r="220" spans="1:18" x14ac:dyDescent="0.2">
      <c r="A220" s="47">
        <v>313</v>
      </c>
      <c r="B220" s="48">
        <v>316</v>
      </c>
      <c r="C220" s="48" t="s">
        <v>505</v>
      </c>
      <c r="D220" s="48" t="s">
        <v>506</v>
      </c>
      <c r="E220" s="47" t="s">
        <v>149</v>
      </c>
      <c r="F220" s="49">
        <v>12</v>
      </c>
      <c r="G220" s="48" t="s">
        <v>970</v>
      </c>
      <c r="H220" s="47">
        <v>0.3</v>
      </c>
      <c r="I220" s="47" t="s">
        <v>31</v>
      </c>
      <c r="J220" s="47" t="s">
        <v>121</v>
      </c>
      <c r="K220" s="47">
        <v>0.3</v>
      </c>
      <c r="L220" s="47" t="s">
        <v>122</v>
      </c>
      <c r="M220" s="50">
        <f t="shared" si="8"/>
        <v>0</v>
      </c>
      <c r="N220" s="47" t="s">
        <v>970</v>
      </c>
      <c r="O220" s="47"/>
      <c r="P220" s="47">
        <v>215</v>
      </c>
      <c r="Q220" s="52">
        <v>45672</v>
      </c>
      <c r="R220" s="14" t="str">
        <f t="shared" si="9"/>
        <v>No</v>
      </c>
    </row>
    <row r="221" spans="1:18" x14ac:dyDescent="0.2">
      <c r="A221" s="47">
        <v>314</v>
      </c>
      <c r="B221" s="48">
        <v>321</v>
      </c>
      <c r="C221" s="48" t="s">
        <v>507</v>
      </c>
      <c r="D221" s="48" t="s">
        <v>508</v>
      </c>
      <c r="E221" s="47"/>
      <c r="F221" s="49"/>
      <c r="G221" s="48" t="s">
        <v>121</v>
      </c>
      <c r="H221" s="47">
        <v>4000</v>
      </c>
      <c r="I221" s="47" t="s">
        <v>49</v>
      </c>
      <c r="J221" s="47" t="s">
        <v>121</v>
      </c>
      <c r="K221" s="47">
        <v>4000</v>
      </c>
      <c r="L221" s="47" t="s">
        <v>122</v>
      </c>
      <c r="M221" s="50">
        <f t="shared" si="8"/>
        <v>0</v>
      </c>
      <c r="N221" s="47" t="s">
        <v>970</v>
      </c>
      <c r="O221" s="47"/>
      <c r="P221" s="47">
        <v>216</v>
      </c>
      <c r="Q221" s="52">
        <v>45859</v>
      </c>
      <c r="R221" s="14" t="str">
        <f t="shared" si="9"/>
        <v>No</v>
      </c>
    </row>
    <row r="222" spans="1:18" x14ac:dyDescent="0.2">
      <c r="A222" s="47">
        <v>325</v>
      </c>
      <c r="B222" s="48">
        <v>329</v>
      </c>
      <c r="C222" s="48" t="s">
        <v>529</v>
      </c>
      <c r="D222" s="48" t="s">
        <v>530</v>
      </c>
      <c r="E222" s="47"/>
      <c r="F222" s="49"/>
      <c r="G222" s="48" t="s">
        <v>970</v>
      </c>
      <c r="H222" s="47">
        <v>20</v>
      </c>
      <c r="I222" s="47" t="s">
        <v>49</v>
      </c>
      <c r="J222" s="47" t="s">
        <v>120</v>
      </c>
      <c r="K222" s="47">
        <v>20</v>
      </c>
      <c r="L222" s="47" t="s">
        <v>49</v>
      </c>
      <c r="M222" s="50">
        <f t="shared" si="8"/>
        <v>0</v>
      </c>
      <c r="N222" s="47" t="s">
        <v>970</v>
      </c>
      <c r="O222" s="47"/>
      <c r="P222" s="47">
        <v>217</v>
      </c>
      <c r="Q222" s="52">
        <v>45672</v>
      </c>
      <c r="R222" s="14" t="str">
        <f t="shared" si="9"/>
        <v>No</v>
      </c>
    </row>
    <row r="223" spans="1:18" x14ac:dyDescent="0.2">
      <c r="A223" s="47">
        <v>329</v>
      </c>
      <c r="B223" s="48">
        <v>337</v>
      </c>
      <c r="C223" s="48" t="s">
        <v>533</v>
      </c>
      <c r="D223" s="48" t="s">
        <v>1149</v>
      </c>
      <c r="E223" s="47"/>
      <c r="F223" s="49"/>
      <c r="G223" s="48" t="s">
        <v>970</v>
      </c>
      <c r="H223" s="47">
        <v>3000</v>
      </c>
      <c r="I223" s="47" t="s">
        <v>45</v>
      </c>
      <c r="J223" s="47" t="s">
        <v>120</v>
      </c>
      <c r="K223" s="47">
        <v>3000</v>
      </c>
      <c r="L223" s="47" t="s">
        <v>45</v>
      </c>
      <c r="M223" s="50">
        <f t="shared" si="8"/>
        <v>0</v>
      </c>
      <c r="N223" s="47" t="s">
        <v>970</v>
      </c>
      <c r="O223" s="47"/>
      <c r="P223" s="47">
        <v>218</v>
      </c>
      <c r="Q223" s="52">
        <v>45672</v>
      </c>
      <c r="R223" s="14" t="str">
        <f t="shared" si="9"/>
        <v>No</v>
      </c>
    </row>
    <row r="224" spans="1:18" x14ac:dyDescent="0.2">
      <c r="A224" s="47">
        <v>332</v>
      </c>
      <c r="B224" s="48">
        <v>339</v>
      </c>
      <c r="C224" s="48" t="s">
        <v>538</v>
      </c>
      <c r="D224" s="48" t="s">
        <v>539</v>
      </c>
      <c r="E224" s="47"/>
      <c r="F224" s="49"/>
      <c r="G224" s="48" t="s">
        <v>970</v>
      </c>
      <c r="H224" s="47">
        <v>700</v>
      </c>
      <c r="I224" s="47" t="s">
        <v>45</v>
      </c>
      <c r="J224" s="47" t="s">
        <v>120</v>
      </c>
      <c r="K224" s="47">
        <v>700</v>
      </c>
      <c r="L224" s="47" t="s">
        <v>45</v>
      </c>
      <c r="M224" s="50">
        <f t="shared" si="8"/>
        <v>0</v>
      </c>
      <c r="N224" s="47" t="s">
        <v>970</v>
      </c>
      <c r="O224" s="47"/>
      <c r="P224" s="47">
        <v>219</v>
      </c>
      <c r="Q224" s="52">
        <v>45672</v>
      </c>
      <c r="R224" s="14" t="str">
        <f t="shared" si="9"/>
        <v>No</v>
      </c>
    </row>
    <row r="225" spans="1:18" x14ac:dyDescent="0.2">
      <c r="A225" s="47">
        <v>347</v>
      </c>
      <c r="B225" s="48">
        <v>572</v>
      </c>
      <c r="C225" s="48">
        <v>572</v>
      </c>
      <c r="D225" s="48" t="s">
        <v>552</v>
      </c>
      <c r="E225" s="47"/>
      <c r="F225" s="49">
        <v>1</v>
      </c>
      <c r="G225" s="48" t="s">
        <v>970</v>
      </c>
      <c r="H225" s="47">
        <v>0.03</v>
      </c>
      <c r="I225" s="47" t="s">
        <v>31</v>
      </c>
      <c r="J225" s="47" t="s">
        <v>120</v>
      </c>
      <c r="K225" s="47">
        <v>0.03</v>
      </c>
      <c r="L225" s="47" t="s">
        <v>31</v>
      </c>
      <c r="M225" s="50">
        <f t="shared" si="8"/>
        <v>0</v>
      </c>
      <c r="N225" s="47" t="s">
        <v>970</v>
      </c>
      <c r="O225" s="47"/>
      <c r="P225" s="47">
        <v>220</v>
      </c>
      <c r="Q225" s="52">
        <v>45672</v>
      </c>
      <c r="R225" s="14" t="str">
        <f t="shared" si="9"/>
        <v>No</v>
      </c>
    </row>
    <row r="226" spans="1:18" x14ac:dyDescent="0.2">
      <c r="A226" s="47">
        <v>352</v>
      </c>
      <c r="B226" s="48">
        <v>365</v>
      </c>
      <c r="C226" s="48" t="s">
        <v>555</v>
      </c>
      <c r="D226" s="48" t="s">
        <v>556</v>
      </c>
      <c r="E226" s="47" t="s">
        <v>149</v>
      </c>
      <c r="F226" s="49"/>
      <c r="G226" s="48" t="s">
        <v>121</v>
      </c>
      <c r="H226" s="47">
        <v>1.4E-2</v>
      </c>
      <c r="I226" s="47" t="s">
        <v>49</v>
      </c>
      <c r="J226" s="47" t="s">
        <v>120</v>
      </c>
      <c r="K226" s="47">
        <v>1.4E-2</v>
      </c>
      <c r="L226" s="47" t="s">
        <v>49</v>
      </c>
      <c r="M226" s="50">
        <f t="shared" si="8"/>
        <v>0</v>
      </c>
      <c r="N226" s="47" t="s">
        <v>970</v>
      </c>
      <c r="O226" s="47"/>
      <c r="P226" s="47">
        <v>221</v>
      </c>
      <c r="Q226" s="52">
        <v>45672</v>
      </c>
      <c r="R226" s="14" t="str">
        <f t="shared" si="9"/>
        <v>No</v>
      </c>
    </row>
    <row r="227" spans="1:18" x14ac:dyDescent="0.2">
      <c r="A227" s="47">
        <v>353</v>
      </c>
      <c r="B227" s="48">
        <v>366</v>
      </c>
      <c r="C227" s="48" t="s">
        <v>557</v>
      </c>
      <c r="D227" s="48" t="s">
        <v>558</v>
      </c>
      <c r="E227" s="47" t="s">
        <v>149</v>
      </c>
      <c r="F227" s="49"/>
      <c r="G227" s="48" t="s">
        <v>121</v>
      </c>
      <c r="H227" s="47">
        <v>0.02</v>
      </c>
      <c r="I227" s="47" t="s">
        <v>49</v>
      </c>
      <c r="J227" s="47" t="s">
        <v>120</v>
      </c>
      <c r="K227" s="47">
        <v>0.02</v>
      </c>
      <c r="L227" s="47" t="s">
        <v>49</v>
      </c>
      <c r="M227" s="50">
        <f t="shared" si="8"/>
        <v>0</v>
      </c>
      <c r="N227" s="47" t="s">
        <v>970</v>
      </c>
      <c r="O227" s="47"/>
      <c r="P227" s="47">
        <v>222</v>
      </c>
      <c r="Q227" s="52">
        <v>45672</v>
      </c>
      <c r="R227" s="14" t="str">
        <f t="shared" si="9"/>
        <v>No</v>
      </c>
    </row>
    <row r="228" spans="1:18" x14ac:dyDescent="0.2">
      <c r="A228" s="47">
        <v>369</v>
      </c>
      <c r="B228" s="48">
        <v>389</v>
      </c>
      <c r="C228" s="48" t="s">
        <v>575</v>
      </c>
      <c r="D228" s="48" t="s">
        <v>576</v>
      </c>
      <c r="E228" s="47"/>
      <c r="F228" s="49"/>
      <c r="G228" s="48" t="s">
        <v>121</v>
      </c>
      <c r="H228" s="47">
        <v>20</v>
      </c>
      <c r="I228" s="47" t="s">
        <v>45</v>
      </c>
      <c r="J228" s="47" t="s">
        <v>121</v>
      </c>
      <c r="K228" s="47">
        <v>20</v>
      </c>
      <c r="L228" s="47" t="s">
        <v>45</v>
      </c>
      <c r="M228" s="50">
        <f t="shared" si="8"/>
        <v>0</v>
      </c>
      <c r="N228" s="47" t="s">
        <v>970</v>
      </c>
      <c r="O228" s="47"/>
      <c r="P228" s="47">
        <v>223</v>
      </c>
      <c r="Q228" s="52">
        <v>45672</v>
      </c>
      <c r="R228" s="14" t="str">
        <f t="shared" si="9"/>
        <v>No</v>
      </c>
    </row>
    <row r="229" spans="1:18" x14ac:dyDescent="0.2">
      <c r="A229" s="47">
        <v>410</v>
      </c>
      <c r="B229" s="48">
        <v>497</v>
      </c>
      <c r="C229" s="48" t="s">
        <v>849</v>
      </c>
      <c r="D229" s="48" t="s">
        <v>850</v>
      </c>
      <c r="E229" s="47"/>
      <c r="F229" s="49"/>
      <c r="G229" s="48" t="s">
        <v>121</v>
      </c>
      <c r="H229" s="47">
        <v>200</v>
      </c>
      <c r="I229" s="47" t="s">
        <v>49</v>
      </c>
      <c r="J229" s="47" t="s">
        <v>120</v>
      </c>
      <c r="K229" s="47">
        <v>200</v>
      </c>
      <c r="L229" s="47" t="s">
        <v>49</v>
      </c>
      <c r="M229" s="50">
        <f t="shared" si="8"/>
        <v>0</v>
      </c>
      <c r="N229" s="47" t="s">
        <v>970</v>
      </c>
      <c r="O229" s="47"/>
      <c r="P229" s="47">
        <v>224</v>
      </c>
      <c r="Q229" s="52">
        <v>45672</v>
      </c>
      <c r="R229" s="14" t="str">
        <f t="shared" si="9"/>
        <v>No</v>
      </c>
    </row>
    <row r="230" spans="1:18" x14ac:dyDescent="0.2">
      <c r="A230" s="47">
        <v>417</v>
      </c>
      <c r="B230" s="48">
        <v>503</v>
      </c>
      <c r="C230" s="48" t="s">
        <v>851</v>
      </c>
      <c r="D230" s="48" t="s">
        <v>852</v>
      </c>
      <c r="E230" s="47"/>
      <c r="F230" s="49"/>
      <c r="G230" s="48" t="s">
        <v>121</v>
      </c>
      <c r="H230" s="47">
        <v>0.3</v>
      </c>
      <c r="I230" s="47" t="s">
        <v>45</v>
      </c>
      <c r="J230" s="47" t="s">
        <v>120</v>
      </c>
      <c r="K230" s="47">
        <v>0.3</v>
      </c>
      <c r="L230" s="47" t="s">
        <v>122</v>
      </c>
      <c r="M230" s="50">
        <f t="shared" si="8"/>
        <v>0</v>
      </c>
      <c r="N230" s="47" t="s">
        <v>970</v>
      </c>
      <c r="O230" s="47"/>
      <c r="P230" s="47">
        <v>225</v>
      </c>
      <c r="Q230" s="52">
        <v>45672</v>
      </c>
      <c r="R230" s="14" t="str">
        <f t="shared" si="9"/>
        <v>No</v>
      </c>
    </row>
    <row r="231" spans="1:18" x14ac:dyDescent="0.2">
      <c r="A231" s="47">
        <v>418</v>
      </c>
      <c r="B231" s="48">
        <v>506</v>
      </c>
      <c r="C231" s="48" t="s">
        <v>853</v>
      </c>
      <c r="D231" s="48" t="s">
        <v>854</v>
      </c>
      <c r="E231" s="47"/>
      <c r="F231" s="49"/>
      <c r="G231" s="48" t="s">
        <v>970</v>
      </c>
      <c r="H231" s="47">
        <v>0.8</v>
      </c>
      <c r="I231" s="47" t="s">
        <v>49</v>
      </c>
      <c r="J231" s="47" t="s">
        <v>121</v>
      </c>
      <c r="K231" s="47">
        <v>0.8</v>
      </c>
      <c r="L231" s="47" t="s">
        <v>122</v>
      </c>
      <c r="M231" s="50">
        <f t="shared" si="8"/>
        <v>0</v>
      </c>
      <c r="N231" s="47" t="s">
        <v>970</v>
      </c>
      <c r="O231" s="47"/>
      <c r="P231" s="47">
        <v>226</v>
      </c>
      <c r="Q231" s="52">
        <v>45672</v>
      </c>
      <c r="R231" s="14" t="str">
        <f t="shared" si="9"/>
        <v>No</v>
      </c>
    </row>
    <row r="232" spans="1:18" x14ac:dyDescent="0.2">
      <c r="A232" s="47">
        <v>426</v>
      </c>
      <c r="B232" s="48">
        <v>525</v>
      </c>
      <c r="C232" s="48" t="s">
        <v>859</v>
      </c>
      <c r="D232" s="48" t="s">
        <v>860</v>
      </c>
      <c r="E232" s="47"/>
      <c r="F232" s="49"/>
      <c r="G232" s="48" t="s">
        <v>970</v>
      </c>
      <c r="H232" s="47">
        <v>20</v>
      </c>
      <c r="I232" s="47" t="s">
        <v>49</v>
      </c>
      <c r="J232" s="47" t="s">
        <v>120</v>
      </c>
      <c r="K232" s="47">
        <v>20</v>
      </c>
      <c r="L232" s="47" t="s">
        <v>49</v>
      </c>
      <c r="M232" s="50">
        <f t="shared" si="8"/>
        <v>0</v>
      </c>
      <c r="N232" s="47" t="s">
        <v>970</v>
      </c>
      <c r="O232" s="47"/>
      <c r="P232" s="47">
        <v>227</v>
      </c>
      <c r="Q232" s="52">
        <v>45672</v>
      </c>
      <c r="R232" s="14" t="str">
        <f t="shared" si="9"/>
        <v>No</v>
      </c>
    </row>
    <row r="233" spans="1:18" x14ac:dyDescent="0.2">
      <c r="A233" s="47">
        <v>467</v>
      </c>
      <c r="B233" s="48">
        <v>466</v>
      </c>
      <c r="C233" s="48" t="s">
        <v>696</v>
      </c>
      <c r="D233" s="48" t="s">
        <v>697</v>
      </c>
      <c r="E233" s="47" t="s">
        <v>689</v>
      </c>
      <c r="F233" s="49" t="s">
        <v>1121</v>
      </c>
      <c r="G233" s="48" t="s">
        <v>121</v>
      </c>
      <c r="H233" s="47">
        <v>1.3</v>
      </c>
      <c r="I233" s="47" t="s">
        <v>38</v>
      </c>
      <c r="J233" s="47" t="s">
        <v>121</v>
      </c>
      <c r="K233" s="47">
        <v>1.3</v>
      </c>
      <c r="L233" s="47" t="s">
        <v>49</v>
      </c>
      <c r="M233" s="50">
        <f t="shared" si="8"/>
        <v>0</v>
      </c>
      <c r="N233" s="47" t="s">
        <v>970</v>
      </c>
      <c r="O233" s="47"/>
      <c r="P233" s="47">
        <v>228</v>
      </c>
      <c r="Q233" s="52">
        <v>45859</v>
      </c>
      <c r="R233" s="14" t="str">
        <f t="shared" si="9"/>
        <v>No</v>
      </c>
    </row>
    <row r="234" spans="1:18" x14ac:dyDescent="0.2">
      <c r="A234" s="47">
        <v>468</v>
      </c>
      <c r="B234" s="48">
        <v>467</v>
      </c>
      <c r="C234" s="48" t="s">
        <v>698</v>
      </c>
      <c r="D234" s="48" t="s">
        <v>699</v>
      </c>
      <c r="E234" s="47" t="s">
        <v>689</v>
      </c>
      <c r="F234" s="49" t="s">
        <v>1121</v>
      </c>
      <c r="G234" s="48" t="s">
        <v>121</v>
      </c>
      <c r="H234" s="47">
        <v>1.3</v>
      </c>
      <c r="I234" s="47" t="s">
        <v>38</v>
      </c>
      <c r="J234" s="47" t="s">
        <v>121</v>
      </c>
      <c r="K234" s="47">
        <v>1.3</v>
      </c>
      <c r="L234" s="47" t="s">
        <v>49</v>
      </c>
      <c r="M234" s="50">
        <f t="shared" si="8"/>
        <v>0</v>
      </c>
      <c r="N234" s="47" t="s">
        <v>970</v>
      </c>
      <c r="O234" s="47"/>
      <c r="P234" s="47">
        <v>229</v>
      </c>
      <c r="Q234" s="52">
        <v>45859</v>
      </c>
      <c r="R234" s="14" t="str">
        <f t="shared" si="9"/>
        <v>No</v>
      </c>
    </row>
    <row r="235" spans="1:18" x14ac:dyDescent="0.2">
      <c r="A235" s="47">
        <v>469</v>
      </c>
      <c r="B235" s="48">
        <v>468</v>
      </c>
      <c r="C235" s="48" t="s">
        <v>700</v>
      </c>
      <c r="D235" s="48" t="s">
        <v>701</v>
      </c>
      <c r="E235" s="47" t="s">
        <v>689</v>
      </c>
      <c r="F235" s="49" t="s">
        <v>1121</v>
      </c>
      <c r="G235" s="48" t="s">
        <v>121</v>
      </c>
      <c r="H235" s="47">
        <v>1.3</v>
      </c>
      <c r="I235" s="47" t="s">
        <v>38</v>
      </c>
      <c r="J235" s="47" t="s">
        <v>121</v>
      </c>
      <c r="K235" s="47">
        <v>1.3</v>
      </c>
      <c r="L235" s="47" t="s">
        <v>49</v>
      </c>
      <c r="M235" s="50">
        <f t="shared" si="8"/>
        <v>0</v>
      </c>
      <c r="N235" s="47" t="s">
        <v>970</v>
      </c>
      <c r="O235" s="47"/>
      <c r="P235" s="47">
        <v>230</v>
      </c>
      <c r="Q235" s="52">
        <v>45859</v>
      </c>
      <c r="R235" s="14" t="str">
        <f t="shared" si="9"/>
        <v>No</v>
      </c>
    </row>
    <row r="236" spans="1:18" x14ac:dyDescent="0.2">
      <c r="A236" s="47">
        <v>470</v>
      </c>
      <c r="B236" s="48">
        <v>469</v>
      </c>
      <c r="C236" s="48" t="s">
        <v>702</v>
      </c>
      <c r="D236" s="48" t="s">
        <v>703</v>
      </c>
      <c r="E236" s="47" t="s">
        <v>689</v>
      </c>
      <c r="F236" s="49" t="s">
        <v>1121</v>
      </c>
      <c r="G236" s="48" t="s">
        <v>121</v>
      </c>
      <c r="H236" s="47">
        <v>1.3</v>
      </c>
      <c r="I236" s="47" t="s">
        <v>38</v>
      </c>
      <c r="J236" s="47" t="s">
        <v>121</v>
      </c>
      <c r="K236" s="47">
        <v>1.3</v>
      </c>
      <c r="L236" s="47" t="s">
        <v>49</v>
      </c>
      <c r="M236" s="50">
        <f t="shared" si="8"/>
        <v>0</v>
      </c>
      <c r="N236" s="47" t="s">
        <v>970</v>
      </c>
      <c r="O236" s="47"/>
      <c r="P236" s="47">
        <v>231</v>
      </c>
      <c r="Q236" s="52">
        <v>45859</v>
      </c>
      <c r="R236" s="14" t="str">
        <f t="shared" si="9"/>
        <v>No</v>
      </c>
    </row>
    <row r="237" spans="1:18" x14ac:dyDescent="0.2">
      <c r="A237" s="47">
        <v>472</v>
      </c>
      <c r="B237" s="48">
        <v>474</v>
      </c>
      <c r="C237" s="48" t="s">
        <v>706</v>
      </c>
      <c r="D237" s="48" t="s">
        <v>707</v>
      </c>
      <c r="E237" s="47" t="s">
        <v>689</v>
      </c>
      <c r="F237" s="49" t="s">
        <v>1121</v>
      </c>
      <c r="G237" s="48" t="s">
        <v>121</v>
      </c>
      <c r="H237" s="47">
        <v>1.3</v>
      </c>
      <c r="I237" s="47" t="s">
        <v>38</v>
      </c>
      <c r="J237" s="47" t="s">
        <v>121</v>
      </c>
      <c r="K237" s="47">
        <v>1.3</v>
      </c>
      <c r="L237" s="47" t="s">
        <v>49</v>
      </c>
      <c r="M237" s="50">
        <f t="shared" si="8"/>
        <v>0</v>
      </c>
      <c r="N237" s="47" t="s">
        <v>970</v>
      </c>
      <c r="O237" s="47"/>
      <c r="P237" s="47">
        <v>232</v>
      </c>
      <c r="Q237" s="52">
        <v>45859</v>
      </c>
      <c r="R237" s="14" t="str">
        <f t="shared" si="9"/>
        <v>No</v>
      </c>
    </row>
    <row r="238" spans="1:18" x14ac:dyDescent="0.2">
      <c r="A238" s="47">
        <v>473</v>
      </c>
      <c r="B238" s="48">
        <v>475</v>
      </c>
      <c r="C238" s="48" t="s">
        <v>708</v>
      </c>
      <c r="D238" s="48" t="s">
        <v>709</v>
      </c>
      <c r="E238" s="47" t="s">
        <v>689</v>
      </c>
      <c r="F238" s="49" t="s">
        <v>1121</v>
      </c>
      <c r="G238" s="48" t="s">
        <v>121</v>
      </c>
      <c r="H238" s="47">
        <v>1.3</v>
      </c>
      <c r="I238" s="47" t="s">
        <v>38</v>
      </c>
      <c r="J238" s="47" t="s">
        <v>121</v>
      </c>
      <c r="K238" s="47">
        <v>1.3</v>
      </c>
      <c r="L238" s="47" t="s">
        <v>49</v>
      </c>
      <c r="M238" s="50">
        <f t="shared" si="8"/>
        <v>0</v>
      </c>
      <c r="N238" s="47" t="s">
        <v>970</v>
      </c>
      <c r="O238" s="47"/>
      <c r="P238" s="47">
        <v>233</v>
      </c>
      <c r="Q238" s="52">
        <v>45859</v>
      </c>
      <c r="R238" s="14" t="str">
        <f t="shared" si="9"/>
        <v>No</v>
      </c>
    </row>
    <row r="239" spans="1:18" x14ac:dyDescent="0.2">
      <c r="A239" s="47">
        <v>474</v>
      </c>
      <c r="B239" s="48">
        <v>476</v>
      </c>
      <c r="C239" s="48" t="s">
        <v>710</v>
      </c>
      <c r="D239" s="48" t="s">
        <v>711</v>
      </c>
      <c r="E239" s="47" t="s">
        <v>689</v>
      </c>
      <c r="F239" s="49" t="s">
        <v>1121</v>
      </c>
      <c r="G239" s="48" t="s">
        <v>121</v>
      </c>
      <c r="H239" s="47">
        <v>1.3</v>
      </c>
      <c r="I239" s="47" t="s">
        <v>38</v>
      </c>
      <c r="J239" s="47" t="s">
        <v>121</v>
      </c>
      <c r="K239" s="47">
        <v>1.3</v>
      </c>
      <c r="L239" s="47" t="s">
        <v>49</v>
      </c>
      <c r="M239" s="50">
        <f t="shared" si="8"/>
        <v>0</v>
      </c>
      <c r="N239" s="47" t="s">
        <v>970</v>
      </c>
      <c r="O239" s="47"/>
      <c r="P239" s="47">
        <v>234</v>
      </c>
      <c r="Q239" s="52">
        <v>45859</v>
      </c>
      <c r="R239" s="14" t="str">
        <f t="shared" si="9"/>
        <v>No</v>
      </c>
    </row>
    <row r="240" spans="1:18" x14ac:dyDescent="0.2">
      <c r="A240" s="47">
        <v>476</v>
      </c>
      <c r="B240" s="48">
        <v>481</v>
      </c>
      <c r="C240" s="48" t="s">
        <v>714</v>
      </c>
      <c r="D240" s="48" t="s">
        <v>715</v>
      </c>
      <c r="E240" s="47" t="s">
        <v>689</v>
      </c>
      <c r="F240" s="49" t="s">
        <v>1121</v>
      </c>
      <c r="G240" s="48" t="s">
        <v>121</v>
      </c>
      <c r="H240" s="47">
        <v>1.3</v>
      </c>
      <c r="I240" s="47" t="s">
        <v>38</v>
      </c>
      <c r="J240" s="47" t="s">
        <v>121</v>
      </c>
      <c r="K240" s="47">
        <v>1.3</v>
      </c>
      <c r="L240" s="47" t="s">
        <v>49</v>
      </c>
      <c r="M240" s="50">
        <f t="shared" si="8"/>
        <v>0</v>
      </c>
      <c r="N240" s="47" t="s">
        <v>970</v>
      </c>
      <c r="O240" s="47"/>
      <c r="P240" s="47">
        <v>235</v>
      </c>
      <c r="Q240" s="52">
        <v>45859</v>
      </c>
      <c r="R240" s="14" t="str">
        <f t="shared" si="9"/>
        <v>No</v>
      </c>
    </row>
    <row r="241" spans="1:18" x14ac:dyDescent="0.2">
      <c r="A241" s="47">
        <v>479</v>
      </c>
      <c r="B241" s="48">
        <v>645</v>
      </c>
      <c r="C241" s="48">
        <v>645</v>
      </c>
      <c r="D241" s="48" t="s">
        <v>716</v>
      </c>
      <c r="E241" s="47" t="s">
        <v>689</v>
      </c>
      <c r="F241" s="49" t="s">
        <v>1121</v>
      </c>
      <c r="G241" s="48" t="s">
        <v>970</v>
      </c>
      <c r="H241" s="47">
        <v>4.0000000000000003E-5</v>
      </c>
      <c r="I241" s="47" t="s">
        <v>49</v>
      </c>
      <c r="J241" s="47" t="s">
        <v>120</v>
      </c>
      <c r="K241" s="47">
        <v>4.0000000000000003E-5</v>
      </c>
      <c r="L241" s="47" t="s">
        <v>49</v>
      </c>
      <c r="M241" s="50">
        <f t="shared" si="8"/>
        <v>0</v>
      </c>
      <c r="N241" s="47" t="s">
        <v>970</v>
      </c>
      <c r="O241" s="47"/>
      <c r="P241" s="47">
        <v>236</v>
      </c>
      <c r="Q241" s="52">
        <v>45672</v>
      </c>
      <c r="R241" s="14" t="str">
        <f t="shared" si="9"/>
        <v>No</v>
      </c>
    </row>
    <row r="242" spans="1:18" x14ac:dyDescent="0.2">
      <c r="A242" s="47">
        <v>481</v>
      </c>
      <c r="B242" s="48">
        <v>527</v>
      </c>
      <c r="C242" s="48" t="s">
        <v>773</v>
      </c>
      <c r="D242" s="48" t="s">
        <v>774</v>
      </c>
      <c r="E242" s="47" t="s">
        <v>772</v>
      </c>
      <c r="F242" s="49" t="s">
        <v>1121</v>
      </c>
      <c r="G242" s="48" t="s">
        <v>970</v>
      </c>
      <c r="H242" s="47">
        <v>4.0000000000000003E-5</v>
      </c>
      <c r="I242" s="47" t="s">
        <v>49</v>
      </c>
      <c r="J242" s="47" t="s">
        <v>120</v>
      </c>
      <c r="K242" s="47">
        <v>4.0000000000000003E-5</v>
      </c>
      <c r="L242" s="47" t="s">
        <v>49</v>
      </c>
      <c r="M242" s="50">
        <f t="shared" si="8"/>
        <v>0</v>
      </c>
      <c r="N242" s="47" t="s">
        <v>970</v>
      </c>
      <c r="O242" s="47"/>
      <c r="P242" s="47">
        <v>237</v>
      </c>
      <c r="Q242" s="52">
        <v>45672</v>
      </c>
      <c r="R242" s="14" t="str">
        <f t="shared" si="9"/>
        <v>No</v>
      </c>
    </row>
    <row r="243" spans="1:18" x14ac:dyDescent="0.2">
      <c r="A243" s="47">
        <v>498</v>
      </c>
      <c r="B243" s="48">
        <v>545</v>
      </c>
      <c r="C243" s="48" t="s">
        <v>799</v>
      </c>
      <c r="D243" s="48" t="s">
        <v>800</v>
      </c>
      <c r="E243" s="47" t="s">
        <v>772</v>
      </c>
      <c r="F243" s="49" t="s">
        <v>1121</v>
      </c>
      <c r="G243" s="48" t="s">
        <v>970</v>
      </c>
      <c r="H243" s="47">
        <v>4.0000000000000002E-4</v>
      </c>
      <c r="I243" s="47" t="s">
        <v>38</v>
      </c>
      <c r="J243" s="47" t="s">
        <v>121</v>
      </c>
      <c r="K243" s="47">
        <v>4.0000000000000002E-4</v>
      </c>
      <c r="L243" s="47" t="s">
        <v>49</v>
      </c>
      <c r="M243" s="50">
        <f t="shared" si="8"/>
        <v>0</v>
      </c>
      <c r="N243" s="47" t="s">
        <v>970</v>
      </c>
      <c r="O243" s="47"/>
      <c r="P243" s="47">
        <v>238</v>
      </c>
      <c r="Q243" s="52">
        <v>45672</v>
      </c>
      <c r="R243" s="14" t="str">
        <f t="shared" si="9"/>
        <v>No</v>
      </c>
    </row>
    <row r="244" spans="1:18" x14ac:dyDescent="0.2">
      <c r="A244" s="47">
        <v>506</v>
      </c>
      <c r="B244" s="48">
        <v>646</v>
      </c>
      <c r="C244" s="48">
        <v>646</v>
      </c>
      <c r="D244" s="48" t="s">
        <v>771</v>
      </c>
      <c r="E244" s="47" t="s">
        <v>772</v>
      </c>
      <c r="F244" s="49">
        <v>12</v>
      </c>
      <c r="G244" s="48" t="s">
        <v>970</v>
      </c>
      <c r="H244" s="47">
        <v>4.0000000000000003E-5</v>
      </c>
      <c r="I244" s="47" t="s">
        <v>49</v>
      </c>
      <c r="J244" s="47" t="s">
        <v>120</v>
      </c>
      <c r="K244" s="47">
        <v>4.0000000000000003E-5</v>
      </c>
      <c r="L244" s="47" t="s">
        <v>49</v>
      </c>
      <c r="M244" s="50">
        <f t="shared" si="8"/>
        <v>0</v>
      </c>
      <c r="N244" s="47" t="s">
        <v>970</v>
      </c>
      <c r="O244" s="47"/>
      <c r="P244" s="47">
        <v>239</v>
      </c>
      <c r="Q244" s="52">
        <v>45672</v>
      </c>
      <c r="R244" s="14" t="str">
        <f t="shared" si="9"/>
        <v>No</v>
      </c>
    </row>
    <row r="245" spans="1:18" x14ac:dyDescent="0.2">
      <c r="A245" s="47">
        <v>515</v>
      </c>
      <c r="B245" s="48">
        <v>406</v>
      </c>
      <c r="C245" s="48" t="s">
        <v>610</v>
      </c>
      <c r="D245" s="48" t="s">
        <v>611</v>
      </c>
      <c r="E245" s="47" t="s">
        <v>314</v>
      </c>
      <c r="F245" s="49"/>
      <c r="G245" s="48" t="s">
        <v>970</v>
      </c>
      <c r="H245" s="47">
        <v>2E-3</v>
      </c>
      <c r="I245" s="47" t="s">
        <v>45</v>
      </c>
      <c r="J245" s="47" t="s">
        <v>120</v>
      </c>
      <c r="K245" s="47">
        <v>2E-3</v>
      </c>
      <c r="L245" s="47" t="s">
        <v>45</v>
      </c>
      <c r="M245" s="50">
        <f t="shared" si="8"/>
        <v>0</v>
      </c>
      <c r="N245" s="47" t="s">
        <v>970</v>
      </c>
      <c r="O245" s="47"/>
      <c r="P245" s="47">
        <v>240</v>
      </c>
      <c r="Q245" s="52">
        <v>45672</v>
      </c>
      <c r="R245" s="14" t="str">
        <f t="shared" si="9"/>
        <v>No</v>
      </c>
    </row>
    <row r="246" spans="1:18" x14ac:dyDescent="0.2">
      <c r="A246" s="47">
        <v>565</v>
      </c>
      <c r="B246" s="48">
        <v>559</v>
      </c>
      <c r="C246" s="48" t="s">
        <v>863</v>
      </c>
      <c r="D246" s="59" t="s">
        <v>864</v>
      </c>
      <c r="E246" s="47"/>
      <c r="F246" s="49"/>
      <c r="G246" s="61" t="s">
        <v>121</v>
      </c>
      <c r="H246" s="47">
        <v>8</v>
      </c>
      <c r="I246" s="47" t="s">
        <v>45</v>
      </c>
      <c r="J246" s="47" t="s">
        <v>120</v>
      </c>
      <c r="K246" s="47">
        <v>8</v>
      </c>
      <c r="L246" s="47" t="s">
        <v>45</v>
      </c>
      <c r="M246" s="50">
        <f t="shared" si="8"/>
        <v>0</v>
      </c>
      <c r="N246" s="47" t="s">
        <v>970</v>
      </c>
      <c r="O246" s="47"/>
      <c r="P246" s="47">
        <v>241</v>
      </c>
      <c r="Q246" s="52">
        <v>45672</v>
      </c>
      <c r="R246" s="14" t="str">
        <f t="shared" si="9"/>
        <v>No</v>
      </c>
    </row>
    <row r="247" spans="1:18" x14ac:dyDescent="0.2">
      <c r="A247" s="47">
        <v>568</v>
      </c>
      <c r="B247" s="48">
        <v>561</v>
      </c>
      <c r="C247" s="48" t="s">
        <v>868</v>
      </c>
      <c r="D247" s="48" t="s">
        <v>869</v>
      </c>
      <c r="E247" s="47"/>
      <c r="F247" s="49"/>
      <c r="G247" s="48" t="s">
        <v>970</v>
      </c>
      <c r="H247" s="47">
        <v>3000</v>
      </c>
      <c r="I247" s="47" t="s">
        <v>49</v>
      </c>
      <c r="J247" s="47" t="s">
        <v>120</v>
      </c>
      <c r="K247" s="47">
        <v>3000</v>
      </c>
      <c r="L247" s="47" t="s">
        <v>49</v>
      </c>
      <c r="M247" s="50">
        <f t="shared" si="8"/>
        <v>0</v>
      </c>
      <c r="N247" s="47" t="s">
        <v>970</v>
      </c>
      <c r="O247" s="47"/>
      <c r="P247" s="47">
        <v>242</v>
      </c>
      <c r="Q247" s="52">
        <v>45672</v>
      </c>
      <c r="R247" s="14" t="str">
        <f t="shared" si="9"/>
        <v>No</v>
      </c>
    </row>
    <row r="248" spans="1:18" x14ac:dyDescent="0.2">
      <c r="A248" s="47">
        <v>571</v>
      </c>
      <c r="B248" s="48">
        <v>562</v>
      </c>
      <c r="C248" s="48" t="s">
        <v>873</v>
      </c>
      <c r="D248" s="48" t="s">
        <v>874</v>
      </c>
      <c r="E248" s="47"/>
      <c r="F248" s="49"/>
      <c r="G248" s="48" t="s">
        <v>970</v>
      </c>
      <c r="H248" s="47">
        <v>0.27</v>
      </c>
      <c r="I248" s="47" t="s">
        <v>31</v>
      </c>
      <c r="J248" s="47" t="s">
        <v>120</v>
      </c>
      <c r="K248" s="47">
        <v>0.27</v>
      </c>
      <c r="L248" s="47" t="s">
        <v>31</v>
      </c>
      <c r="M248" s="50">
        <f t="shared" si="8"/>
        <v>0</v>
      </c>
      <c r="N248" s="47" t="s">
        <v>970</v>
      </c>
      <c r="O248" s="47"/>
      <c r="P248" s="47">
        <v>243</v>
      </c>
      <c r="Q248" s="52">
        <v>45672</v>
      </c>
      <c r="R248" s="14" t="str">
        <f t="shared" si="9"/>
        <v>No</v>
      </c>
    </row>
    <row r="249" spans="1:18" x14ac:dyDescent="0.2">
      <c r="A249" s="47">
        <v>572</v>
      </c>
      <c r="B249" s="48">
        <v>563</v>
      </c>
      <c r="C249" s="48" t="s">
        <v>875</v>
      </c>
      <c r="D249" s="48" t="s">
        <v>876</v>
      </c>
      <c r="E249" s="47"/>
      <c r="F249" s="49"/>
      <c r="G249" s="48" t="s">
        <v>121</v>
      </c>
      <c r="H249" s="47">
        <v>30</v>
      </c>
      <c r="I249" s="47" t="s">
        <v>49</v>
      </c>
      <c r="J249" s="47" t="s">
        <v>121</v>
      </c>
      <c r="K249" s="47">
        <v>30</v>
      </c>
      <c r="L249" s="47" t="s">
        <v>49</v>
      </c>
      <c r="M249" s="50">
        <f t="shared" si="8"/>
        <v>0</v>
      </c>
      <c r="N249" s="47" t="s">
        <v>970</v>
      </c>
      <c r="O249" s="47"/>
      <c r="P249" s="47">
        <v>244</v>
      </c>
      <c r="Q249" s="52">
        <v>45859</v>
      </c>
      <c r="R249" s="14" t="str">
        <f t="shared" si="9"/>
        <v>No</v>
      </c>
    </row>
    <row r="250" spans="1:18" x14ac:dyDescent="0.2">
      <c r="A250" s="47">
        <v>591</v>
      </c>
      <c r="B250" s="48">
        <v>591</v>
      </c>
      <c r="C250" s="48" t="s">
        <v>898</v>
      </c>
      <c r="D250" s="48" t="s">
        <v>899</v>
      </c>
      <c r="E250" s="47"/>
      <c r="F250" s="49"/>
      <c r="G250" s="48" t="s">
        <v>970</v>
      </c>
      <c r="H250" s="47">
        <v>1</v>
      </c>
      <c r="I250" s="47" t="s">
        <v>49</v>
      </c>
      <c r="J250" s="47" t="s">
        <v>120</v>
      </c>
      <c r="K250" s="47">
        <v>1</v>
      </c>
      <c r="L250" s="47" t="s">
        <v>49</v>
      </c>
      <c r="M250" s="50">
        <f t="shared" si="8"/>
        <v>0</v>
      </c>
      <c r="N250" s="47" t="s">
        <v>970</v>
      </c>
      <c r="O250" s="47"/>
      <c r="P250" s="47">
        <v>245</v>
      </c>
      <c r="Q250" s="52">
        <v>45672</v>
      </c>
      <c r="R250" s="14" t="str">
        <f t="shared" si="9"/>
        <v>No</v>
      </c>
    </row>
    <row r="251" spans="1:18" x14ac:dyDescent="0.2">
      <c r="A251" s="47">
        <v>597</v>
      </c>
      <c r="B251" s="48">
        <v>488</v>
      </c>
      <c r="C251" s="48" t="s">
        <v>900</v>
      </c>
      <c r="D251" s="48" t="s">
        <v>901</v>
      </c>
      <c r="E251" s="47"/>
      <c r="F251" s="49"/>
      <c r="G251" s="48" t="s">
        <v>970</v>
      </c>
      <c r="H251" s="47">
        <v>41</v>
      </c>
      <c r="I251" s="47" t="s">
        <v>31</v>
      </c>
      <c r="J251" s="47" t="s">
        <v>121</v>
      </c>
      <c r="K251" s="47">
        <v>41</v>
      </c>
      <c r="L251" s="47" t="s">
        <v>31</v>
      </c>
      <c r="M251" s="50">
        <f t="shared" si="8"/>
        <v>0</v>
      </c>
      <c r="N251" s="47" t="s">
        <v>970</v>
      </c>
      <c r="O251" s="47"/>
      <c r="P251" s="47">
        <v>246</v>
      </c>
      <c r="Q251" s="52">
        <v>45672</v>
      </c>
      <c r="R251" s="14" t="str">
        <f t="shared" si="9"/>
        <v>No</v>
      </c>
    </row>
    <row r="252" spans="1:18" x14ac:dyDescent="0.2">
      <c r="A252" s="47">
        <v>601</v>
      </c>
      <c r="B252" s="48">
        <v>245</v>
      </c>
      <c r="C252" s="48" t="s">
        <v>906</v>
      </c>
      <c r="D252" s="48" t="s">
        <v>907</v>
      </c>
      <c r="E252" s="47"/>
      <c r="F252" s="49"/>
      <c r="G252" s="48" t="s">
        <v>970</v>
      </c>
      <c r="H252" s="47">
        <v>80000</v>
      </c>
      <c r="I252" s="47" t="s">
        <v>45</v>
      </c>
      <c r="J252" s="47" t="s">
        <v>120</v>
      </c>
      <c r="K252" s="47">
        <v>80000</v>
      </c>
      <c r="L252" s="47" t="s">
        <v>45</v>
      </c>
      <c r="M252" s="50">
        <f t="shared" si="8"/>
        <v>0</v>
      </c>
      <c r="N252" s="47" t="s">
        <v>970</v>
      </c>
      <c r="O252" s="47"/>
      <c r="P252" s="47">
        <v>247</v>
      </c>
      <c r="Q252" s="52">
        <v>45672</v>
      </c>
      <c r="R252" s="14" t="str">
        <f t="shared" si="9"/>
        <v>No</v>
      </c>
    </row>
    <row r="253" spans="1:18" x14ac:dyDescent="0.2">
      <c r="A253" s="47">
        <v>607</v>
      </c>
      <c r="B253" s="48">
        <v>599</v>
      </c>
      <c r="C253" s="48" t="s">
        <v>913</v>
      </c>
      <c r="D253" s="48" t="s">
        <v>914</v>
      </c>
      <c r="E253" s="47" t="s">
        <v>149</v>
      </c>
      <c r="F253" s="49"/>
      <c r="G253" s="48" t="s">
        <v>970</v>
      </c>
      <c r="H253" s="47">
        <v>0.1</v>
      </c>
      <c r="I253" s="47" t="s">
        <v>31</v>
      </c>
      <c r="J253" s="47" t="s">
        <v>120</v>
      </c>
      <c r="K253" s="47">
        <v>0.1</v>
      </c>
      <c r="L253" s="47" t="s">
        <v>31</v>
      </c>
      <c r="M253" s="50">
        <f t="shared" si="8"/>
        <v>0</v>
      </c>
      <c r="N253" s="47" t="s">
        <v>970</v>
      </c>
      <c r="O253" s="47"/>
      <c r="P253" s="47">
        <v>248</v>
      </c>
      <c r="Q253" s="52">
        <v>45672</v>
      </c>
      <c r="R253" s="14" t="str">
        <f t="shared" si="9"/>
        <v>No</v>
      </c>
    </row>
    <row r="254" spans="1:18" x14ac:dyDescent="0.2">
      <c r="A254" s="47">
        <v>615</v>
      </c>
      <c r="B254" s="48">
        <v>326</v>
      </c>
      <c r="C254" s="48" t="s">
        <v>923</v>
      </c>
      <c r="D254" s="48" t="s">
        <v>924</v>
      </c>
      <c r="E254" s="47"/>
      <c r="F254" s="49"/>
      <c r="G254" s="48" t="s">
        <v>121</v>
      </c>
      <c r="H254" s="47">
        <v>5000</v>
      </c>
      <c r="I254" s="47" t="s">
        <v>45</v>
      </c>
      <c r="J254" s="47" t="s">
        <v>121</v>
      </c>
      <c r="K254" s="47">
        <v>5000</v>
      </c>
      <c r="L254" s="47" t="s">
        <v>122</v>
      </c>
      <c r="M254" s="50">
        <f t="shared" si="8"/>
        <v>0</v>
      </c>
      <c r="N254" s="47" t="s">
        <v>970</v>
      </c>
      <c r="O254" s="47"/>
      <c r="P254" s="47">
        <v>249</v>
      </c>
      <c r="Q254" s="52">
        <v>45672</v>
      </c>
      <c r="R254" s="14" t="str">
        <f t="shared" si="9"/>
        <v>No</v>
      </c>
    </row>
    <row r="255" spans="1:18" x14ac:dyDescent="0.2">
      <c r="A255" s="47">
        <v>617</v>
      </c>
      <c r="B255" s="48">
        <v>608</v>
      </c>
      <c r="C255" s="48" t="s">
        <v>927</v>
      </c>
      <c r="D255" s="48" t="s">
        <v>928</v>
      </c>
      <c r="E255" s="47"/>
      <c r="F255" s="49"/>
      <c r="G255" s="48" t="s">
        <v>970</v>
      </c>
      <c r="H255" s="47">
        <v>2.1</v>
      </c>
      <c r="I255" s="47" t="s">
        <v>31</v>
      </c>
      <c r="J255" s="47" t="s">
        <v>121</v>
      </c>
      <c r="K255" s="47">
        <v>2.1</v>
      </c>
      <c r="L255" s="47" t="s">
        <v>31</v>
      </c>
      <c r="M255" s="50">
        <f t="shared" si="8"/>
        <v>0</v>
      </c>
      <c r="N255" s="47" t="s">
        <v>970</v>
      </c>
      <c r="O255" s="47"/>
      <c r="P255" s="47">
        <v>250</v>
      </c>
      <c r="Q255" s="52">
        <v>45672</v>
      </c>
      <c r="R255" s="14" t="str">
        <f t="shared" si="9"/>
        <v>No</v>
      </c>
    </row>
    <row r="256" spans="1:18" x14ac:dyDescent="0.2">
      <c r="A256" s="47">
        <v>620</v>
      </c>
      <c r="B256" s="48">
        <v>609</v>
      </c>
      <c r="C256" s="48" t="s">
        <v>931</v>
      </c>
      <c r="D256" s="48" t="s">
        <v>932</v>
      </c>
      <c r="E256" s="47"/>
      <c r="F256" s="49"/>
      <c r="G256" s="48" t="s">
        <v>121</v>
      </c>
      <c r="H256" s="47">
        <v>0.3</v>
      </c>
      <c r="I256" s="47" t="s">
        <v>45</v>
      </c>
      <c r="J256" s="47" t="s">
        <v>120</v>
      </c>
      <c r="K256" s="47">
        <v>0.3</v>
      </c>
      <c r="L256" s="47" t="s">
        <v>45</v>
      </c>
      <c r="M256" s="50">
        <f t="shared" si="8"/>
        <v>0</v>
      </c>
      <c r="N256" s="47" t="s">
        <v>970</v>
      </c>
      <c r="O256" s="47"/>
      <c r="P256" s="47">
        <v>251</v>
      </c>
      <c r="Q256" s="52">
        <v>45672</v>
      </c>
      <c r="R256" s="14" t="str">
        <f t="shared" si="9"/>
        <v>No</v>
      </c>
    </row>
    <row r="257" spans="1:18" x14ac:dyDescent="0.2">
      <c r="A257" s="47">
        <v>621</v>
      </c>
      <c r="B257" s="48">
        <v>610</v>
      </c>
      <c r="C257" s="48" t="s">
        <v>933</v>
      </c>
      <c r="D257" s="48" t="s">
        <v>934</v>
      </c>
      <c r="E257" s="47"/>
      <c r="F257" s="49"/>
      <c r="G257" s="48" t="s">
        <v>121</v>
      </c>
      <c r="H257" s="47">
        <v>200</v>
      </c>
      <c r="I257" s="47" t="s">
        <v>49</v>
      </c>
      <c r="J257" s="47" t="s">
        <v>121</v>
      </c>
      <c r="K257" s="47">
        <v>200</v>
      </c>
      <c r="L257" s="47" t="s">
        <v>49</v>
      </c>
      <c r="M257" s="50">
        <f t="shared" si="8"/>
        <v>0</v>
      </c>
      <c r="N257" s="47" t="s">
        <v>970</v>
      </c>
      <c r="O257" s="47"/>
      <c r="P257" s="47">
        <v>252</v>
      </c>
      <c r="Q257" s="52">
        <v>45672</v>
      </c>
      <c r="R257" s="14" t="str">
        <f t="shared" si="9"/>
        <v>No</v>
      </c>
    </row>
    <row r="258" spans="1:18" x14ac:dyDescent="0.2">
      <c r="A258" s="47">
        <v>640</v>
      </c>
      <c r="B258" s="48">
        <v>623</v>
      </c>
      <c r="C258" s="48" t="s">
        <v>950</v>
      </c>
      <c r="D258" s="48" t="s">
        <v>951</v>
      </c>
      <c r="E258" s="47"/>
      <c r="F258" s="49"/>
      <c r="G258" s="48" t="s">
        <v>121</v>
      </c>
      <c r="H258" s="47">
        <v>3</v>
      </c>
      <c r="I258" s="47" t="s">
        <v>45</v>
      </c>
      <c r="J258" s="47" t="s">
        <v>120</v>
      </c>
      <c r="K258" s="47">
        <v>3</v>
      </c>
      <c r="L258" s="47" t="s">
        <v>45</v>
      </c>
      <c r="M258" s="50">
        <f t="shared" si="8"/>
        <v>0</v>
      </c>
      <c r="N258" s="47" t="s">
        <v>970</v>
      </c>
      <c r="O258" s="47"/>
      <c r="P258" s="47">
        <v>253</v>
      </c>
      <c r="Q258" s="52">
        <v>45672</v>
      </c>
      <c r="R258" s="14" t="str">
        <f t="shared" si="9"/>
        <v>No</v>
      </c>
    </row>
    <row r="259" spans="1:18" x14ac:dyDescent="0.2">
      <c r="A259" s="62">
        <v>641</v>
      </c>
      <c r="B259" s="63">
        <v>624</v>
      </c>
      <c r="C259" s="63" t="s">
        <v>952</v>
      </c>
      <c r="D259" s="63" t="s">
        <v>953</v>
      </c>
      <c r="E259" s="62"/>
      <c r="F259" s="49"/>
      <c r="G259" s="63" t="s">
        <v>970</v>
      </c>
      <c r="H259" s="62">
        <v>100</v>
      </c>
      <c r="I259" s="62" t="s">
        <v>45</v>
      </c>
      <c r="J259" s="62" t="s">
        <v>120</v>
      </c>
      <c r="K259" s="62">
        <v>100</v>
      </c>
      <c r="L259" s="62" t="s">
        <v>45</v>
      </c>
      <c r="M259" s="50">
        <f t="shared" si="8"/>
        <v>0</v>
      </c>
      <c r="N259" s="47" t="s">
        <v>970</v>
      </c>
      <c r="O259" s="62"/>
      <c r="P259" s="47">
        <v>254</v>
      </c>
      <c r="Q259" s="65">
        <v>45672</v>
      </c>
      <c r="R259" s="14" t="str">
        <f t="shared" si="9"/>
        <v>No</v>
      </c>
    </row>
    <row r="260" spans="1:18" x14ac:dyDescent="0.2">
      <c r="A260" s="47">
        <v>645</v>
      </c>
      <c r="B260" s="48">
        <v>628</v>
      </c>
      <c r="C260" s="48" t="s">
        <v>959</v>
      </c>
      <c r="D260" s="48" t="s">
        <v>960</v>
      </c>
      <c r="E260" s="47"/>
      <c r="F260" s="49"/>
      <c r="G260" s="48" t="s">
        <v>970</v>
      </c>
      <c r="H260" s="47">
        <v>220</v>
      </c>
      <c r="I260" s="47" t="s">
        <v>31</v>
      </c>
      <c r="J260" s="47" t="s">
        <v>121</v>
      </c>
      <c r="K260" s="47">
        <v>220</v>
      </c>
      <c r="L260" s="47" t="s">
        <v>122</v>
      </c>
      <c r="M260" s="50">
        <f t="shared" si="8"/>
        <v>0</v>
      </c>
      <c r="N260" s="47" t="s">
        <v>970</v>
      </c>
      <c r="O260" s="47"/>
      <c r="P260" s="47">
        <v>255</v>
      </c>
      <c r="Q260" s="52">
        <v>45672</v>
      </c>
      <c r="R260" s="14" t="str">
        <f t="shared" si="9"/>
        <v>No</v>
      </c>
    </row>
  </sheetData>
  <autoFilter ref="A5:AI260" xr:uid="{EBAE50C9-7F98-4963-9AC1-F790FC0051C5}"/>
  <sortState xmlns:xlrd2="http://schemas.microsoft.com/office/spreadsheetml/2017/richdata2" ref="A7:Q260">
    <sortCondition ref="P6:P260"/>
  </sortState>
  <mergeCells count="9">
    <mergeCell ref="Q4:Q5"/>
    <mergeCell ref="G4:G5"/>
    <mergeCell ref="H4:N4"/>
    <mergeCell ref="A4:A5"/>
    <mergeCell ref="B4:B5"/>
    <mergeCell ref="C4:C5"/>
    <mergeCell ref="D4:D5"/>
    <mergeCell ref="E4:E5"/>
    <mergeCell ref="F4:F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87168-1B72-4A6B-B6A8-4EBD8FD2320A}">
  <sheetPr codeName="Sheet5">
    <tabColor rgb="FFB5E6A2"/>
  </sheetPr>
  <dimension ref="A2:R155"/>
  <sheetViews>
    <sheetView zoomScaleNormal="100" workbookViewId="0">
      <pane ySplit="5" topLeftCell="A6" activePane="bottomLeft" state="frozen"/>
      <selection activeCell="C1" sqref="C1"/>
      <selection pane="bottomLeft" activeCell="D4" sqref="D4:D5"/>
    </sheetView>
  </sheetViews>
  <sheetFormatPr defaultColWidth="9.140625" defaultRowHeight="14.25" x14ac:dyDescent="0.2"/>
  <cols>
    <col min="1" max="2" width="9.140625" style="14" hidden="1" customWidth="1"/>
    <col min="3" max="3" width="13.7109375" style="14" customWidth="1"/>
    <col min="4" max="4" width="74.140625" style="14" bestFit="1" customWidth="1"/>
    <col min="5" max="5" width="20.7109375" style="14" bestFit="1" customWidth="1"/>
    <col min="6" max="6" width="10.42578125" style="42" bestFit="1" customWidth="1"/>
    <col min="7" max="7" width="17.42578125" style="14" customWidth="1"/>
    <col min="8" max="8" width="9.28515625" style="14" bestFit="1" customWidth="1"/>
    <col min="9" max="10" width="9.140625" style="14"/>
    <col min="11" max="11" width="9.28515625" style="14" bestFit="1" customWidth="1"/>
    <col min="12" max="12" width="9.140625" style="14"/>
    <col min="13" max="13" width="9.140625" style="14" hidden="1" customWidth="1"/>
    <col min="14" max="14" width="11.42578125" style="14" bestFit="1" customWidth="1"/>
    <col min="15" max="15" width="32.42578125" style="14" bestFit="1" customWidth="1"/>
    <col min="16" max="16" width="9.28515625" style="14" bestFit="1" customWidth="1"/>
    <col min="17" max="17" width="10.140625" style="14" bestFit="1" customWidth="1"/>
    <col min="18" max="18" width="9.140625" style="14" hidden="1" customWidth="1"/>
    <col min="19" max="16384" width="9.140625" style="14"/>
  </cols>
  <sheetData>
    <row r="2" spans="1:18" ht="25.5" x14ac:dyDescent="0.35">
      <c r="C2" s="74" t="s">
        <v>1021</v>
      </c>
    </row>
    <row r="4" spans="1:18" ht="15" customHeight="1" x14ac:dyDescent="0.25">
      <c r="A4" s="151" t="s">
        <v>103</v>
      </c>
      <c r="B4" s="152" t="s">
        <v>1152</v>
      </c>
      <c r="C4" s="152" t="s">
        <v>1165</v>
      </c>
      <c r="D4" s="152" t="s">
        <v>1166</v>
      </c>
      <c r="E4" s="150" t="s">
        <v>104</v>
      </c>
      <c r="F4" s="159" t="s">
        <v>105</v>
      </c>
      <c r="G4" s="152" t="s">
        <v>965</v>
      </c>
      <c r="H4" s="158" t="s">
        <v>109</v>
      </c>
      <c r="I4" s="158"/>
      <c r="J4" s="158"/>
      <c r="K4" s="158"/>
      <c r="L4" s="158"/>
      <c r="M4" s="158"/>
      <c r="N4" s="158"/>
      <c r="O4" s="75"/>
      <c r="P4" s="75"/>
      <c r="Q4" s="149" t="s">
        <v>1171</v>
      </c>
    </row>
    <row r="5" spans="1:18" ht="90" x14ac:dyDescent="0.25">
      <c r="A5" s="151"/>
      <c r="B5" s="152"/>
      <c r="C5" s="152"/>
      <c r="D5" s="152"/>
      <c r="E5" s="150"/>
      <c r="F5" s="160"/>
      <c r="G5" s="152"/>
      <c r="H5" s="46" t="s">
        <v>1239</v>
      </c>
      <c r="I5" s="46" t="s">
        <v>111</v>
      </c>
      <c r="J5" s="46" t="s">
        <v>112</v>
      </c>
      <c r="K5" s="46" t="s">
        <v>1241</v>
      </c>
      <c r="L5" s="46" t="s">
        <v>113</v>
      </c>
      <c r="M5" s="46" t="s">
        <v>1022</v>
      </c>
      <c r="N5" s="46" t="s">
        <v>115</v>
      </c>
      <c r="O5" s="46" t="s">
        <v>1140</v>
      </c>
      <c r="P5" s="46" t="s">
        <v>1023</v>
      </c>
      <c r="Q5" s="149"/>
      <c r="R5" s="14" t="s">
        <v>1139</v>
      </c>
    </row>
    <row r="6" spans="1:18" x14ac:dyDescent="0.2">
      <c r="A6" s="57">
        <v>639</v>
      </c>
      <c r="B6" s="69">
        <v>622</v>
      </c>
      <c r="C6" s="48" t="s">
        <v>947</v>
      </c>
      <c r="D6" s="48" t="s">
        <v>948</v>
      </c>
      <c r="E6" s="47"/>
      <c r="F6" s="49"/>
      <c r="G6" s="48" t="s">
        <v>121</v>
      </c>
      <c r="H6" s="47">
        <v>3500</v>
      </c>
      <c r="I6" s="47" t="s">
        <v>31</v>
      </c>
      <c r="J6" s="47" t="s">
        <v>120</v>
      </c>
      <c r="K6" s="47">
        <v>200</v>
      </c>
      <c r="L6" s="47" t="s">
        <v>949</v>
      </c>
      <c r="M6" s="50">
        <f t="shared" ref="M6:M37" si="0">IF(H6="--","--",ABS((H6-K6)/K6))</f>
        <v>16.5</v>
      </c>
      <c r="N6" s="47" t="s">
        <v>1024</v>
      </c>
      <c r="O6" s="47" t="s">
        <v>76</v>
      </c>
      <c r="P6" s="47">
        <v>1</v>
      </c>
      <c r="Q6" s="52">
        <v>45672</v>
      </c>
      <c r="R6" s="14" t="str">
        <f>IF(LEFT(N6,3)="Yes","Yes","No")</f>
        <v>Yes</v>
      </c>
    </row>
    <row r="7" spans="1:18" x14ac:dyDescent="0.2">
      <c r="A7" s="57">
        <v>171</v>
      </c>
      <c r="B7" s="48">
        <v>116</v>
      </c>
      <c r="C7" s="48" t="s">
        <v>330</v>
      </c>
      <c r="D7" s="48" t="s">
        <v>331</v>
      </c>
      <c r="E7" s="47"/>
      <c r="F7" s="49"/>
      <c r="G7" s="48" t="s">
        <v>121</v>
      </c>
      <c r="H7" s="47">
        <v>12000</v>
      </c>
      <c r="I7" s="47" t="s">
        <v>31</v>
      </c>
      <c r="J7" s="47" t="s">
        <v>120</v>
      </c>
      <c r="K7" s="47">
        <v>790</v>
      </c>
      <c r="L7" s="47" t="s">
        <v>31</v>
      </c>
      <c r="M7" s="50">
        <f t="shared" si="0"/>
        <v>14.189873417721518</v>
      </c>
      <c r="N7" s="47" t="s">
        <v>1025</v>
      </c>
      <c r="O7" s="47" t="s">
        <v>76</v>
      </c>
      <c r="P7" s="47">
        <v>2</v>
      </c>
      <c r="Q7" s="52">
        <v>45672</v>
      </c>
      <c r="R7" s="14" t="str">
        <f t="shared" ref="R7:R70" si="1">IF(LEFT(N7,3)="Yes","Yes","No")</f>
        <v>Yes</v>
      </c>
    </row>
    <row r="8" spans="1:18" x14ac:dyDescent="0.2">
      <c r="A8" s="57">
        <v>230</v>
      </c>
      <c r="B8" s="48">
        <v>236</v>
      </c>
      <c r="C8" s="48" t="s">
        <v>395</v>
      </c>
      <c r="D8" s="48" t="s">
        <v>396</v>
      </c>
      <c r="E8" s="47"/>
      <c r="F8" s="49"/>
      <c r="G8" s="48" t="s">
        <v>121</v>
      </c>
      <c r="H8" s="47">
        <v>720</v>
      </c>
      <c r="I8" s="47" t="s">
        <v>31</v>
      </c>
      <c r="J8" s="47" t="s">
        <v>120</v>
      </c>
      <c r="K8" s="47">
        <v>160</v>
      </c>
      <c r="L8" s="47" t="s">
        <v>190</v>
      </c>
      <c r="M8" s="50">
        <f t="shared" si="0"/>
        <v>3.5</v>
      </c>
      <c r="N8" s="47" t="s">
        <v>1026</v>
      </c>
      <c r="O8" s="47" t="s">
        <v>76</v>
      </c>
      <c r="P8" s="47">
        <v>3</v>
      </c>
      <c r="Q8" s="52">
        <v>45672</v>
      </c>
      <c r="R8" s="14" t="str">
        <f t="shared" si="1"/>
        <v>Yes</v>
      </c>
    </row>
    <row r="9" spans="1:18" x14ac:dyDescent="0.2">
      <c r="A9" s="57">
        <v>310</v>
      </c>
      <c r="B9" s="48">
        <v>312</v>
      </c>
      <c r="C9" s="48" t="s">
        <v>503</v>
      </c>
      <c r="D9" s="48" t="s">
        <v>504</v>
      </c>
      <c r="E9" s="47" t="s">
        <v>149</v>
      </c>
      <c r="F9" s="49"/>
      <c r="G9" s="48" t="s">
        <v>121</v>
      </c>
      <c r="H9" s="47">
        <v>1.3</v>
      </c>
      <c r="I9" s="47" t="s">
        <v>38</v>
      </c>
      <c r="J9" s="47" t="s">
        <v>120</v>
      </c>
      <c r="K9" s="47">
        <v>0.3</v>
      </c>
      <c r="L9" s="47" t="s">
        <v>129</v>
      </c>
      <c r="M9" s="50">
        <f t="shared" si="0"/>
        <v>3.3333333333333335</v>
      </c>
      <c r="N9" s="47" t="s">
        <v>1027</v>
      </c>
      <c r="O9" s="47" t="s">
        <v>89</v>
      </c>
      <c r="P9" s="47">
        <v>4</v>
      </c>
      <c r="Q9" s="52">
        <v>45672</v>
      </c>
      <c r="R9" s="14" t="str">
        <f t="shared" si="1"/>
        <v>Yes</v>
      </c>
    </row>
    <row r="10" spans="1:18" x14ac:dyDescent="0.2">
      <c r="A10" s="57">
        <v>620</v>
      </c>
      <c r="B10" s="48">
        <v>609</v>
      </c>
      <c r="C10" s="48" t="s">
        <v>931</v>
      </c>
      <c r="D10" s="48" t="s">
        <v>932</v>
      </c>
      <c r="E10" s="47"/>
      <c r="F10" s="49"/>
      <c r="G10" s="48" t="s">
        <v>121</v>
      </c>
      <c r="H10" s="47">
        <v>6</v>
      </c>
      <c r="I10" s="47" t="s">
        <v>31</v>
      </c>
      <c r="J10" s="47" t="s">
        <v>120</v>
      </c>
      <c r="K10" s="47">
        <v>1.8</v>
      </c>
      <c r="L10" s="47" t="s">
        <v>31</v>
      </c>
      <c r="M10" s="50">
        <f t="shared" si="0"/>
        <v>2.3333333333333335</v>
      </c>
      <c r="N10" s="47" t="s">
        <v>1028</v>
      </c>
      <c r="O10" s="47" t="s">
        <v>76</v>
      </c>
      <c r="P10" s="47">
        <v>5</v>
      </c>
      <c r="Q10" s="52">
        <v>45672</v>
      </c>
      <c r="R10" s="14" t="str">
        <f t="shared" si="1"/>
        <v>Yes</v>
      </c>
    </row>
    <row r="11" spans="1:18" x14ac:dyDescent="0.2">
      <c r="A11" s="57">
        <v>547</v>
      </c>
      <c r="B11" s="48">
        <v>428</v>
      </c>
      <c r="C11" s="48" t="s">
        <v>626</v>
      </c>
      <c r="D11" s="48" t="s">
        <v>627</v>
      </c>
      <c r="E11" s="47" t="s">
        <v>314</v>
      </c>
      <c r="F11" s="49"/>
      <c r="G11" s="48" t="s">
        <v>121</v>
      </c>
      <c r="H11" s="47">
        <v>0.3</v>
      </c>
      <c r="I11" s="47" t="s">
        <v>31</v>
      </c>
      <c r="J11" s="47" t="s">
        <v>120</v>
      </c>
      <c r="K11" s="47">
        <v>200</v>
      </c>
      <c r="L11" s="47" t="s">
        <v>129</v>
      </c>
      <c r="M11" s="50">
        <f t="shared" si="0"/>
        <v>0.99849999999999994</v>
      </c>
      <c r="N11" s="47" t="s">
        <v>1029</v>
      </c>
      <c r="O11" s="47" t="s">
        <v>76</v>
      </c>
      <c r="P11" s="47">
        <v>6</v>
      </c>
      <c r="Q11" s="52">
        <v>45859</v>
      </c>
      <c r="R11" s="14" t="str">
        <f t="shared" si="1"/>
        <v>Yes</v>
      </c>
    </row>
    <row r="12" spans="1:18" x14ac:dyDescent="0.2">
      <c r="A12" s="57">
        <v>105</v>
      </c>
      <c r="B12" s="48">
        <v>118</v>
      </c>
      <c r="C12" s="48" t="s">
        <v>254</v>
      </c>
      <c r="D12" s="48" t="s">
        <v>255</v>
      </c>
      <c r="E12" s="47"/>
      <c r="F12" s="49"/>
      <c r="G12" s="48" t="s">
        <v>121</v>
      </c>
      <c r="H12" s="47">
        <v>5</v>
      </c>
      <c r="I12" s="47" t="s">
        <v>31</v>
      </c>
      <c r="J12" s="47" t="s">
        <v>121</v>
      </c>
      <c r="K12" s="47">
        <v>490</v>
      </c>
      <c r="L12" s="47" t="s">
        <v>31</v>
      </c>
      <c r="M12" s="50">
        <f t="shared" si="0"/>
        <v>0.98979591836734693</v>
      </c>
      <c r="N12" s="47" t="s">
        <v>1002</v>
      </c>
      <c r="O12" s="47" t="s">
        <v>76</v>
      </c>
      <c r="P12" s="47">
        <v>7</v>
      </c>
      <c r="Q12" s="52">
        <v>45672</v>
      </c>
      <c r="R12" s="14" t="str">
        <f t="shared" si="1"/>
        <v>Yes</v>
      </c>
    </row>
    <row r="13" spans="1:18" x14ac:dyDescent="0.2">
      <c r="A13" s="57">
        <v>638</v>
      </c>
      <c r="B13" s="69">
        <v>620</v>
      </c>
      <c r="C13" s="48" t="s">
        <v>945</v>
      </c>
      <c r="D13" s="48" t="s">
        <v>946</v>
      </c>
      <c r="E13" s="47" t="s">
        <v>149</v>
      </c>
      <c r="F13" s="49"/>
      <c r="G13" s="48" t="s">
        <v>121</v>
      </c>
      <c r="H13" s="47">
        <v>0.8</v>
      </c>
      <c r="I13" s="47" t="s">
        <v>31</v>
      </c>
      <c r="J13" s="47" t="s">
        <v>121</v>
      </c>
      <c r="K13" s="47">
        <v>30</v>
      </c>
      <c r="L13" s="47" t="s">
        <v>49</v>
      </c>
      <c r="M13" s="50">
        <f t="shared" si="0"/>
        <v>0.97333333333333327</v>
      </c>
      <c r="N13" s="47" t="s">
        <v>973</v>
      </c>
      <c r="O13" s="47" t="s">
        <v>76</v>
      </c>
      <c r="P13" s="47">
        <v>8</v>
      </c>
      <c r="Q13" s="52">
        <v>45672</v>
      </c>
      <c r="R13" s="14" t="str">
        <f t="shared" si="1"/>
        <v>Yes</v>
      </c>
    </row>
    <row r="14" spans="1:18" x14ac:dyDescent="0.2">
      <c r="A14" s="57">
        <v>137</v>
      </c>
      <c r="B14" s="48">
        <v>161</v>
      </c>
      <c r="C14" s="48" t="s">
        <v>293</v>
      </c>
      <c r="D14" s="48" t="s">
        <v>294</v>
      </c>
      <c r="E14" s="47"/>
      <c r="F14" s="49"/>
      <c r="G14" s="48" t="s">
        <v>121</v>
      </c>
      <c r="H14" s="47">
        <v>14</v>
      </c>
      <c r="I14" s="47" t="s">
        <v>38</v>
      </c>
      <c r="J14" s="47" t="s">
        <v>121</v>
      </c>
      <c r="K14" s="47">
        <v>340</v>
      </c>
      <c r="L14" s="47" t="s">
        <v>49</v>
      </c>
      <c r="M14" s="50">
        <f t="shared" si="0"/>
        <v>0.95882352941176474</v>
      </c>
      <c r="N14" s="47" t="s">
        <v>1030</v>
      </c>
      <c r="O14" s="47" t="s">
        <v>88</v>
      </c>
      <c r="P14" s="47">
        <v>9</v>
      </c>
      <c r="Q14" s="52">
        <v>45672</v>
      </c>
      <c r="R14" s="14" t="str">
        <f t="shared" si="1"/>
        <v>Yes</v>
      </c>
    </row>
    <row r="15" spans="1:18" x14ac:dyDescent="0.2">
      <c r="A15" s="57">
        <v>290</v>
      </c>
      <c r="B15" s="48">
        <v>298</v>
      </c>
      <c r="C15" s="48" t="s">
        <v>525</v>
      </c>
      <c r="D15" s="48" t="s">
        <v>526</v>
      </c>
      <c r="E15" s="47"/>
      <c r="F15" s="49"/>
      <c r="G15" s="48" t="s">
        <v>121</v>
      </c>
      <c r="H15" s="47">
        <v>0.5</v>
      </c>
      <c r="I15" s="47" t="s">
        <v>38</v>
      </c>
      <c r="J15" s="47" t="s">
        <v>121</v>
      </c>
      <c r="K15" s="47">
        <v>12</v>
      </c>
      <c r="L15" s="47" t="s">
        <v>49</v>
      </c>
      <c r="M15" s="50">
        <f t="shared" si="0"/>
        <v>0.95833333333333337</v>
      </c>
      <c r="N15" s="47" t="s">
        <v>1030</v>
      </c>
      <c r="O15" s="47" t="s">
        <v>88</v>
      </c>
      <c r="P15" s="47">
        <v>10</v>
      </c>
      <c r="Q15" s="52">
        <v>45672</v>
      </c>
      <c r="R15" s="14" t="str">
        <f t="shared" si="1"/>
        <v>Yes</v>
      </c>
    </row>
    <row r="16" spans="1:18" x14ac:dyDescent="0.2">
      <c r="A16" s="57">
        <v>280</v>
      </c>
      <c r="B16" s="48">
        <v>292</v>
      </c>
      <c r="C16" s="48" t="s">
        <v>468</v>
      </c>
      <c r="D16" s="48" t="s">
        <v>469</v>
      </c>
      <c r="E16" s="47"/>
      <c r="F16" s="49"/>
      <c r="G16" s="48" t="s">
        <v>121</v>
      </c>
      <c r="H16" s="47">
        <v>88</v>
      </c>
      <c r="I16" s="47" t="s">
        <v>38</v>
      </c>
      <c r="J16" s="47" t="s">
        <v>121</v>
      </c>
      <c r="K16" s="47">
        <v>2100</v>
      </c>
      <c r="L16" s="47" t="s">
        <v>49</v>
      </c>
      <c r="M16" s="50">
        <f t="shared" si="0"/>
        <v>0.95809523809523811</v>
      </c>
      <c r="N16" s="47" t="s">
        <v>1030</v>
      </c>
      <c r="O16" s="47" t="s">
        <v>88</v>
      </c>
      <c r="P16" s="47">
        <v>11</v>
      </c>
      <c r="Q16" s="52">
        <v>45672</v>
      </c>
      <c r="R16" s="14" t="str">
        <f t="shared" si="1"/>
        <v>Yes</v>
      </c>
    </row>
    <row r="17" spans="1:18" x14ac:dyDescent="0.2">
      <c r="A17" s="57">
        <v>581</v>
      </c>
      <c r="B17" s="48">
        <v>577</v>
      </c>
      <c r="C17" s="55" t="s">
        <v>881</v>
      </c>
      <c r="D17" s="48" t="s">
        <v>882</v>
      </c>
      <c r="E17" s="47"/>
      <c r="F17" s="49"/>
      <c r="G17" s="48" t="s">
        <v>121</v>
      </c>
      <c r="H17" s="47">
        <v>0.21</v>
      </c>
      <c r="I17" s="47" t="s">
        <v>38</v>
      </c>
      <c r="J17" s="47" t="s">
        <v>121</v>
      </c>
      <c r="K17" s="47">
        <v>5</v>
      </c>
      <c r="L17" s="47" t="s">
        <v>49</v>
      </c>
      <c r="M17" s="50">
        <f t="shared" si="0"/>
        <v>0.95799999999999996</v>
      </c>
      <c r="N17" s="47" t="s">
        <v>1030</v>
      </c>
      <c r="O17" s="47" t="s">
        <v>88</v>
      </c>
      <c r="P17" s="47">
        <v>12</v>
      </c>
      <c r="Q17" s="52">
        <v>45672</v>
      </c>
      <c r="R17" s="14" t="str">
        <f t="shared" si="1"/>
        <v>Yes</v>
      </c>
    </row>
    <row r="18" spans="1:18" x14ac:dyDescent="0.2">
      <c r="A18" s="57">
        <v>417</v>
      </c>
      <c r="B18" s="48">
        <v>503</v>
      </c>
      <c r="C18" s="48" t="s">
        <v>851</v>
      </c>
      <c r="D18" s="48" t="s">
        <v>852</v>
      </c>
      <c r="E18" s="47"/>
      <c r="F18" s="49"/>
      <c r="G18" s="48" t="s">
        <v>121</v>
      </c>
      <c r="H18" s="47">
        <v>0.17</v>
      </c>
      <c r="I18" s="47" t="s">
        <v>38</v>
      </c>
      <c r="J18" s="47" t="s">
        <v>121</v>
      </c>
      <c r="K18" s="47">
        <v>4</v>
      </c>
      <c r="L18" s="47" t="s">
        <v>49</v>
      </c>
      <c r="M18" s="50">
        <f t="shared" si="0"/>
        <v>0.95750000000000002</v>
      </c>
      <c r="N18" s="47" t="s">
        <v>1030</v>
      </c>
      <c r="O18" s="47" t="s">
        <v>88</v>
      </c>
      <c r="P18" s="47">
        <v>13</v>
      </c>
      <c r="Q18" s="52">
        <v>45672</v>
      </c>
      <c r="R18" s="14" t="str">
        <f t="shared" si="1"/>
        <v>Yes</v>
      </c>
    </row>
    <row r="19" spans="1:18" x14ac:dyDescent="0.2">
      <c r="A19" s="57">
        <v>62</v>
      </c>
      <c r="B19" s="48">
        <v>324</v>
      </c>
      <c r="C19" s="48" t="s">
        <v>199</v>
      </c>
      <c r="D19" s="48" t="s">
        <v>200</v>
      </c>
      <c r="E19" s="47"/>
      <c r="F19" s="49"/>
      <c r="G19" s="48" t="s">
        <v>121</v>
      </c>
      <c r="H19" s="47">
        <v>190</v>
      </c>
      <c r="I19" s="47" t="s">
        <v>38</v>
      </c>
      <c r="J19" s="47" t="s">
        <v>121</v>
      </c>
      <c r="K19" s="47">
        <v>3900</v>
      </c>
      <c r="L19" s="47" t="s">
        <v>49</v>
      </c>
      <c r="M19" s="50">
        <f t="shared" si="0"/>
        <v>0.95128205128205123</v>
      </c>
      <c r="N19" s="47" t="s">
        <v>974</v>
      </c>
      <c r="O19" s="47" t="s">
        <v>88</v>
      </c>
      <c r="P19" s="47">
        <v>14</v>
      </c>
      <c r="Q19" s="52">
        <v>45859</v>
      </c>
      <c r="R19" s="14" t="str">
        <f t="shared" si="1"/>
        <v>Yes</v>
      </c>
    </row>
    <row r="20" spans="1:18" x14ac:dyDescent="0.2">
      <c r="A20" s="57">
        <v>53</v>
      </c>
      <c r="B20" s="48">
        <v>56</v>
      </c>
      <c r="C20" s="48" t="s">
        <v>182</v>
      </c>
      <c r="D20" s="48" t="s">
        <v>183</v>
      </c>
      <c r="E20" s="47"/>
      <c r="F20" s="49"/>
      <c r="G20" s="48" t="s">
        <v>121</v>
      </c>
      <c r="H20" s="47">
        <v>14</v>
      </c>
      <c r="I20" s="47" t="s">
        <v>38</v>
      </c>
      <c r="J20" s="47" t="s">
        <v>121</v>
      </c>
      <c r="K20" s="47">
        <v>240</v>
      </c>
      <c r="L20" s="47" t="s">
        <v>49</v>
      </c>
      <c r="M20" s="50">
        <f t="shared" si="0"/>
        <v>0.94166666666666665</v>
      </c>
      <c r="N20" s="47" t="s">
        <v>1031</v>
      </c>
      <c r="O20" s="47" t="s">
        <v>88</v>
      </c>
      <c r="P20" s="47">
        <v>15</v>
      </c>
      <c r="Q20" s="52">
        <v>45672</v>
      </c>
      <c r="R20" s="14" t="str">
        <f t="shared" si="1"/>
        <v>Yes</v>
      </c>
    </row>
    <row r="21" spans="1:18" x14ac:dyDescent="0.2">
      <c r="A21" s="57">
        <v>63</v>
      </c>
      <c r="B21" s="48">
        <v>73</v>
      </c>
      <c r="C21" s="48" t="s">
        <v>205</v>
      </c>
      <c r="D21" s="48" t="s">
        <v>206</v>
      </c>
      <c r="E21" s="47"/>
      <c r="F21" s="49"/>
      <c r="G21" s="48" t="s">
        <v>121</v>
      </c>
      <c r="H21" s="47">
        <v>3300</v>
      </c>
      <c r="I21" s="47" t="s">
        <v>49</v>
      </c>
      <c r="J21" s="47" t="s">
        <v>121</v>
      </c>
      <c r="K21" s="47">
        <v>1700</v>
      </c>
      <c r="L21" s="47" t="s">
        <v>31</v>
      </c>
      <c r="M21" s="50">
        <f t="shared" si="0"/>
        <v>0.94117647058823528</v>
      </c>
      <c r="N21" s="47" t="s">
        <v>1032</v>
      </c>
      <c r="O21" s="47" t="s">
        <v>78</v>
      </c>
      <c r="P21" s="47">
        <v>16</v>
      </c>
      <c r="Q21" s="52">
        <v>45859</v>
      </c>
      <c r="R21" s="14" t="str">
        <f t="shared" si="1"/>
        <v>Yes</v>
      </c>
    </row>
    <row r="22" spans="1:18" x14ac:dyDescent="0.2">
      <c r="A22" s="57">
        <v>236</v>
      </c>
      <c r="B22" s="48">
        <v>239</v>
      </c>
      <c r="C22" s="48">
        <v>239</v>
      </c>
      <c r="D22" s="48" t="s">
        <v>405</v>
      </c>
      <c r="E22" s="47"/>
      <c r="F22" s="49"/>
      <c r="G22" s="48" t="s">
        <v>121</v>
      </c>
      <c r="H22" s="47">
        <v>16</v>
      </c>
      <c r="I22" s="47" t="s">
        <v>31</v>
      </c>
      <c r="J22" s="47" t="s">
        <v>121</v>
      </c>
      <c r="K22" s="47">
        <v>240</v>
      </c>
      <c r="L22" s="47" t="s">
        <v>49</v>
      </c>
      <c r="M22" s="50">
        <f t="shared" si="0"/>
        <v>0.93333333333333335</v>
      </c>
      <c r="N22" s="47" t="s">
        <v>1004</v>
      </c>
      <c r="O22" s="47" t="s">
        <v>76</v>
      </c>
      <c r="P22" s="47">
        <v>17</v>
      </c>
      <c r="Q22" s="52">
        <v>45672</v>
      </c>
      <c r="R22" s="14" t="str">
        <f t="shared" si="1"/>
        <v>Yes</v>
      </c>
    </row>
    <row r="23" spans="1:18" x14ac:dyDescent="0.2">
      <c r="A23" s="57">
        <v>572</v>
      </c>
      <c r="B23" s="48">
        <v>563</v>
      </c>
      <c r="C23" s="48" t="s">
        <v>875</v>
      </c>
      <c r="D23" s="48" t="s">
        <v>876</v>
      </c>
      <c r="E23" s="47"/>
      <c r="F23" s="49"/>
      <c r="G23" s="48" t="s">
        <v>121</v>
      </c>
      <c r="H23" s="47">
        <v>260</v>
      </c>
      <c r="I23" s="47" t="s">
        <v>38</v>
      </c>
      <c r="J23" s="47" t="s">
        <v>121</v>
      </c>
      <c r="K23" s="47">
        <v>3100</v>
      </c>
      <c r="L23" s="47" t="s">
        <v>49</v>
      </c>
      <c r="M23" s="50">
        <f t="shared" si="0"/>
        <v>0.91612903225806452</v>
      </c>
      <c r="N23" s="47" t="s">
        <v>1005</v>
      </c>
      <c r="O23" s="47" t="s">
        <v>88</v>
      </c>
      <c r="P23" s="47">
        <v>18</v>
      </c>
      <c r="Q23" s="52">
        <v>45859</v>
      </c>
      <c r="R23" s="14" t="str">
        <f t="shared" si="1"/>
        <v>Yes</v>
      </c>
    </row>
    <row r="24" spans="1:18" x14ac:dyDescent="0.2">
      <c r="A24" s="57">
        <v>81</v>
      </c>
      <c r="B24" s="48">
        <v>90</v>
      </c>
      <c r="C24" s="48" t="s">
        <v>222</v>
      </c>
      <c r="D24" s="48" t="s">
        <v>223</v>
      </c>
      <c r="E24" s="47"/>
      <c r="F24" s="49"/>
      <c r="G24" s="48" t="s">
        <v>121</v>
      </c>
      <c r="H24" s="47">
        <v>600</v>
      </c>
      <c r="I24" s="47" t="s">
        <v>31</v>
      </c>
      <c r="J24" s="47" t="s">
        <v>121</v>
      </c>
      <c r="K24" s="47">
        <v>6200</v>
      </c>
      <c r="L24" s="47" t="s">
        <v>49</v>
      </c>
      <c r="M24" s="50">
        <f t="shared" si="0"/>
        <v>0.90322580645161288</v>
      </c>
      <c r="N24" s="47" t="s">
        <v>975</v>
      </c>
      <c r="O24" s="47" t="s">
        <v>78</v>
      </c>
      <c r="P24" s="47">
        <v>19</v>
      </c>
      <c r="Q24" s="52">
        <v>45859</v>
      </c>
      <c r="R24" s="14" t="str">
        <f t="shared" si="1"/>
        <v>Yes</v>
      </c>
    </row>
    <row r="25" spans="1:18" x14ac:dyDescent="0.2">
      <c r="A25" s="57">
        <v>8</v>
      </c>
      <c r="B25" s="48">
        <v>7</v>
      </c>
      <c r="C25" s="48" t="s">
        <v>136</v>
      </c>
      <c r="D25" s="48" t="s">
        <v>137</v>
      </c>
      <c r="E25" s="47"/>
      <c r="F25" s="49"/>
      <c r="G25" s="48" t="s">
        <v>121</v>
      </c>
      <c r="H25" s="47">
        <v>590</v>
      </c>
      <c r="I25" s="47" t="s">
        <v>38</v>
      </c>
      <c r="J25" s="47" t="s">
        <v>121</v>
      </c>
      <c r="K25" s="47">
        <v>6000</v>
      </c>
      <c r="L25" s="47" t="s">
        <v>49</v>
      </c>
      <c r="M25" s="50">
        <f t="shared" si="0"/>
        <v>0.90166666666666662</v>
      </c>
      <c r="N25" s="47" t="s">
        <v>975</v>
      </c>
      <c r="O25" s="47" t="s">
        <v>88</v>
      </c>
      <c r="P25" s="47">
        <v>20</v>
      </c>
      <c r="Q25" s="52">
        <v>45672</v>
      </c>
      <c r="R25" s="14" t="str">
        <f t="shared" si="1"/>
        <v>Yes</v>
      </c>
    </row>
    <row r="26" spans="1:18" x14ac:dyDescent="0.2">
      <c r="A26" s="57">
        <v>217</v>
      </c>
      <c r="B26" s="48">
        <v>224</v>
      </c>
      <c r="C26" s="48" t="s">
        <v>374</v>
      </c>
      <c r="D26" s="48" t="s">
        <v>375</v>
      </c>
      <c r="E26" s="47"/>
      <c r="F26" s="49"/>
      <c r="G26" s="48" t="s">
        <v>121</v>
      </c>
      <c r="H26" s="47">
        <v>0.6</v>
      </c>
      <c r="I26" s="47" t="s">
        <v>31</v>
      </c>
      <c r="J26" s="47" t="s">
        <v>120</v>
      </c>
      <c r="K26" s="47">
        <v>6</v>
      </c>
      <c r="L26" s="47" t="s">
        <v>31</v>
      </c>
      <c r="M26" s="50">
        <f t="shared" si="0"/>
        <v>0.9</v>
      </c>
      <c r="N26" s="47" t="s">
        <v>975</v>
      </c>
      <c r="O26" s="47" t="s">
        <v>76</v>
      </c>
      <c r="P26" s="47">
        <v>21</v>
      </c>
      <c r="Q26" s="52">
        <v>45672</v>
      </c>
      <c r="R26" s="14" t="str">
        <f t="shared" si="1"/>
        <v>Yes</v>
      </c>
    </row>
    <row r="27" spans="1:18" x14ac:dyDescent="0.2">
      <c r="A27" s="57">
        <v>410</v>
      </c>
      <c r="B27" s="48">
        <v>497</v>
      </c>
      <c r="C27" s="48" t="s">
        <v>849</v>
      </c>
      <c r="D27" s="48" t="s">
        <v>850</v>
      </c>
      <c r="E27" s="47"/>
      <c r="F27" s="49"/>
      <c r="G27" s="48" t="s">
        <v>121</v>
      </c>
      <c r="H27" s="47">
        <v>670</v>
      </c>
      <c r="I27" s="47" t="s">
        <v>38</v>
      </c>
      <c r="J27" s="47" t="s">
        <v>121</v>
      </c>
      <c r="K27" s="47">
        <v>5800</v>
      </c>
      <c r="L27" s="47" t="s">
        <v>49</v>
      </c>
      <c r="M27" s="50">
        <f t="shared" si="0"/>
        <v>0.8844827586206897</v>
      </c>
      <c r="N27" s="47" t="s">
        <v>1033</v>
      </c>
      <c r="O27" s="47" t="s">
        <v>88</v>
      </c>
      <c r="P27" s="47">
        <v>22</v>
      </c>
      <c r="Q27" s="52">
        <v>45672</v>
      </c>
      <c r="R27" s="14" t="str">
        <f t="shared" si="1"/>
        <v>Yes</v>
      </c>
    </row>
    <row r="28" spans="1:18" x14ac:dyDescent="0.2">
      <c r="A28" s="57">
        <v>621</v>
      </c>
      <c r="B28" s="48">
        <v>610</v>
      </c>
      <c r="C28" s="48" t="s">
        <v>933</v>
      </c>
      <c r="D28" s="48" t="s">
        <v>934</v>
      </c>
      <c r="E28" s="47"/>
      <c r="F28" s="49"/>
      <c r="G28" s="48" t="s">
        <v>121</v>
      </c>
      <c r="H28" s="47">
        <v>330</v>
      </c>
      <c r="I28" s="47" t="s">
        <v>38</v>
      </c>
      <c r="J28" s="47" t="s">
        <v>121</v>
      </c>
      <c r="K28" s="47">
        <v>2800</v>
      </c>
      <c r="L28" s="47" t="s">
        <v>49</v>
      </c>
      <c r="M28" s="50">
        <f t="shared" si="0"/>
        <v>0.88214285714285712</v>
      </c>
      <c r="N28" s="47" t="s">
        <v>1033</v>
      </c>
      <c r="O28" s="47" t="s">
        <v>88</v>
      </c>
      <c r="P28" s="47">
        <v>23</v>
      </c>
      <c r="Q28" s="52">
        <v>45672</v>
      </c>
      <c r="R28" s="14" t="str">
        <f t="shared" si="1"/>
        <v>Yes</v>
      </c>
    </row>
    <row r="29" spans="1:18" x14ac:dyDescent="0.2">
      <c r="A29" s="57">
        <v>83</v>
      </c>
      <c r="B29" s="48">
        <v>92</v>
      </c>
      <c r="C29" s="48" t="s">
        <v>226</v>
      </c>
      <c r="D29" s="48" t="s">
        <v>227</v>
      </c>
      <c r="E29" s="47"/>
      <c r="F29" s="49"/>
      <c r="G29" s="48" t="s">
        <v>121</v>
      </c>
      <c r="H29" s="47">
        <v>93</v>
      </c>
      <c r="I29" s="47" t="s">
        <v>38</v>
      </c>
      <c r="J29" s="47" t="s">
        <v>121</v>
      </c>
      <c r="K29" s="47">
        <v>660</v>
      </c>
      <c r="L29" s="47" t="s">
        <v>49</v>
      </c>
      <c r="M29" s="50">
        <f t="shared" si="0"/>
        <v>0.85909090909090913</v>
      </c>
      <c r="N29" s="47" t="s">
        <v>1008</v>
      </c>
      <c r="O29" s="47" t="s">
        <v>88</v>
      </c>
      <c r="P29" s="47">
        <v>24</v>
      </c>
      <c r="Q29" s="52">
        <v>45672</v>
      </c>
      <c r="R29" s="14" t="str">
        <f t="shared" si="1"/>
        <v>Yes</v>
      </c>
    </row>
    <row r="30" spans="1:18" x14ac:dyDescent="0.2">
      <c r="A30" s="57">
        <v>289</v>
      </c>
      <c r="B30" s="48">
        <v>297</v>
      </c>
      <c r="C30" s="48" t="s">
        <v>462</v>
      </c>
      <c r="D30" s="48" t="s">
        <v>463</v>
      </c>
      <c r="E30" s="47"/>
      <c r="F30" s="49"/>
      <c r="G30" s="48" t="s">
        <v>121</v>
      </c>
      <c r="H30" s="47">
        <v>3.5000000000000003E-2</v>
      </c>
      <c r="I30" s="47" t="s">
        <v>38</v>
      </c>
      <c r="J30" s="47" t="s">
        <v>121</v>
      </c>
      <c r="K30" s="47">
        <v>0.21</v>
      </c>
      <c r="L30" s="47" t="s">
        <v>190</v>
      </c>
      <c r="M30" s="50">
        <f t="shared" si="0"/>
        <v>0.83333333333333326</v>
      </c>
      <c r="N30" s="47" t="s">
        <v>1034</v>
      </c>
      <c r="O30" s="47" t="s">
        <v>88</v>
      </c>
      <c r="P30" s="47">
        <v>25</v>
      </c>
      <c r="Q30" s="52">
        <v>45672</v>
      </c>
      <c r="R30" s="14" t="str">
        <f t="shared" si="1"/>
        <v>Yes</v>
      </c>
    </row>
    <row r="31" spans="1:18" x14ac:dyDescent="0.2">
      <c r="A31" s="57">
        <v>3</v>
      </c>
      <c r="B31" s="69">
        <v>634</v>
      </c>
      <c r="C31" s="48" t="s">
        <v>127</v>
      </c>
      <c r="D31" s="48" t="s">
        <v>128</v>
      </c>
      <c r="E31" s="47"/>
      <c r="F31" s="49"/>
      <c r="G31" s="48" t="s">
        <v>121</v>
      </c>
      <c r="H31" s="47">
        <v>19000</v>
      </c>
      <c r="I31" s="47" t="s">
        <v>31</v>
      </c>
      <c r="J31" s="47" t="s">
        <v>120</v>
      </c>
      <c r="K31" s="47">
        <v>62000</v>
      </c>
      <c r="L31" s="47" t="s">
        <v>129</v>
      </c>
      <c r="M31" s="50">
        <f t="shared" si="0"/>
        <v>0.69354838709677424</v>
      </c>
      <c r="N31" s="47" t="s">
        <v>1009</v>
      </c>
      <c r="O31" s="47" t="s">
        <v>76</v>
      </c>
      <c r="P31" s="47">
        <v>26</v>
      </c>
      <c r="Q31" s="52">
        <v>45859</v>
      </c>
      <c r="R31" s="14" t="str">
        <f t="shared" si="1"/>
        <v>Yes</v>
      </c>
    </row>
    <row r="32" spans="1:18" x14ac:dyDescent="0.2">
      <c r="A32" s="57">
        <v>6</v>
      </c>
      <c r="B32" s="48">
        <v>5</v>
      </c>
      <c r="C32" s="48" t="s">
        <v>132</v>
      </c>
      <c r="D32" s="48" t="s">
        <v>133</v>
      </c>
      <c r="E32" s="47"/>
      <c r="F32" s="49"/>
      <c r="G32" s="48" t="s">
        <v>121</v>
      </c>
      <c r="H32" s="47">
        <v>2.5</v>
      </c>
      <c r="I32" s="47" t="s">
        <v>49</v>
      </c>
      <c r="J32" s="47" t="s">
        <v>121</v>
      </c>
      <c r="K32" s="47">
        <v>6.9</v>
      </c>
      <c r="L32" s="47" t="s">
        <v>31</v>
      </c>
      <c r="M32" s="50">
        <f t="shared" si="0"/>
        <v>0.63768115942028991</v>
      </c>
      <c r="N32" s="47" t="s">
        <v>1035</v>
      </c>
      <c r="O32" s="47" t="s">
        <v>84</v>
      </c>
      <c r="P32" s="47">
        <v>27</v>
      </c>
      <c r="Q32" s="52">
        <v>45859</v>
      </c>
      <c r="R32" s="14" t="str">
        <f t="shared" si="1"/>
        <v>Yes</v>
      </c>
    </row>
    <row r="33" spans="1:18" x14ac:dyDescent="0.2">
      <c r="A33" s="57">
        <v>176</v>
      </c>
      <c r="B33" s="48">
        <v>195</v>
      </c>
      <c r="C33" s="48" t="s">
        <v>334</v>
      </c>
      <c r="D33" s="48" t="s">
        <v>335</v>
      </c>
      <c r="E33" s="47"/>
      <c r="F33" s="49"/>
      <c r="G33" s="48" t="s">
        <v>121</v>
      </c>
      <c r="H33" s="47">
        <v>92</v>
      </c>
      <c r="I33" s="47" t="s">
        <v>31</v>
      </c>
      <c r="J33" s="47" t="s">
        <v>120</v>
      </c>
      <c r="K33" s="47">
        <v>230</v>
      </c>
      <c r="L33" s="47" t="s">
        <v>31</v>
      </c>
      <c r="M33" s="50">
        <f t="shared" si="0"/>
        <v>0.6</v>
      </c>
      <c r="N33" s="47" t="s">
        <v>1036</v>
      </c>
      <c r="O33" s="47" t="s">
        <v>76</v>
      </c>
      <c r="P33" s="47">
        <v>28</v>
      </c>
      <c r="Q33" s="52">
        <v>45672</v>
      </c>
      <c r="R33" s="14" t="str">
        <f t="shared" si="1"/>
        <v>Yes</v>
      </c>
    </row>
    <row r="34" spans="1:18" x14ac:dyDescent="0.2">
      <c r="A34" s="57">
        <v>644</v>
      </c>
      <c r="B34" s="69">
        <v>627</v>
      </c>
      <c r="C34" s="48" t="s">
        <v>956</v>
      </c>
      <c r="D34" s="48" t="s">
        <v>957</v>
      </c>
      <c r="E34" s="47"/>
      <c r="F34" s="49"/>
      <c r="G34" s="48" t="s">
        <v>121</v>
      </c>
      <c r="H34" s="47">
        <v>99</v>
      </c>
      <c r="I34" s="47" t="s">
        <v>38</v>
      </c>
      <c r="J34" s="47" t="s">
        <v>121</v>
      </c>
      <c r="K34" s="47">
        <v>200</v>
      </c>
      <c r="L34" s="47" t="s">
        <v>958</v>
      </c>
      <c r="M34" s="50">
        <f t="shared" si="0"/>
        <v>0.505</v>
      </c>
      <c r="N34" s="47" t="s">
        <v>1037</v>
      </c>
      <c r="O34" s="47" t="s">
        <v>88</v>
      </c>
      <c r="P34" s="47">
        <v>29</v>
      </c>
      <c r="Q34" s="52">
        <v>45672</v>
      </c>
      <c r="R34" s="14" t="str">
        <f t="shared" si="1"/>
        <v>Yes</v>
      </c>
    </row>
    <row r="35" spans="1:18" x14ac:dyDescent="0.2">
      <c r="A35" s="57">
        <v>352</v>
      </c>
      <c r="B35" s="48">
        <v>365</v>
      </c>
      <c r="C35" s="48" t="s">
        <v>555</v>
      </c>
      <c r="D35" s="48" t="s">
        <v>556</v>
      </c>
      <c r="E35" s="47" t="s">
        <v>149</v>
      </c>
      <c r="F35" s="49"/>
      <c r="G35" s="48" t="s">
        <v>121</v>
      </c>
      <c r="H35" s="47">
        <v>0.1</v>
      </c>
      <c r="I35" s="47" t="s">
        <v>31</v>
      </c>
      <c r="J35" s="47" t="s">
        <v>121</v>
      </c>
      <c r="K35" s="47">
        <v>0.2</v>
      </c>
      <c r="L35" s="47" t="s">
        <v>49</v>
      </c>
      <c r="M35" s="50">
        <f t="shared" si="0"/>
        <v>0.5</v>
      </c>
      <c r="N35" s="47" t="s">
        <v>984</v>
      </c>
      <c r="O35" s="47" t="s">
        <v>76</v>
      </c>
      <c r="P35" s="47">
        <v>30</v>
      </c>
      <c r="Q35" s="52">
        <v>45672</v>
      </c>
      <c r="R35" s="14" t="str">
        <f t="shared" si="1"/>
        <v>Yes</v>
      </c>
    </row>
    <row r="36" spans="1:18" x14ac:dyDescent="0.2">
      <c r="A36" s="57">
        <v>353</v>
      </c>
      <c r="B36" s="48">
        <v>366</v>
      </c>
      <c r="C36" s="48" t="s">
        <v>557</v>
      </c>
      <c r="D36" s="48" t="s">
        <v>558</v>
      </c>
      <c r="E36" s="47" t="s">
        <v>149</v>
      </c>
      <c r="F36" s="49"/>
      <c r="G36" s="48" t="s">
        <v>121</v>
      </c>
      <c r="H36" s="47">
        <v>0.1</v>
      </c>
      <c r="I36" s="47" t="s">
        <v>31</v>
      </c>
      <c r="J36" s="47" t="s">
        <v>121</v>
      </c>
      <c r="K36" s="47">
        <v>0.2</v>
      </c>
      <c r="L36" s="47" t="s">
        <v>49</v>
      </c>
      <c r="M36" s="50">
        <f t="shared" si="0"/>
        <v>0.5</v>
      </c>
      <c r="N36" s="47" t="s">
        <v>984</v>
      </c>
      <c r="O36" s="47" t="s">
        <v>76</v>
      </c>
      <c r="P36" s="47">
        <v>31</v>
      </c>
      <c r="Q36" s="52">
        <v>45672</v>
      </c>
      <c r="R36" s="14" t="str">
        <f t="shared" si="1"/>
        <v>Yes</v>
      </c>
    </row>
    <row r="37" spans="1:18" x14ac:dyDescent="0.2">
      <c r="A37" s="57">
        <v>615</v>
      </c>
      <c r="B37" s="48">
        <v>326</v>
      </c>
      <c r="C37" s="48" t="s">
        <v>923</v>
      </c>
      <c r="D37" s="48" t="s">
        <v>924</v>
      </c>
      <c r="E37" s="47"/>
      <c r="F37" s="49"/>
      <c r="G37" s="48" t="s">
        <v>121</v>
      </c>
      <c r="H37" s="47">
        <v>5500</v>
      </c>
      <c r="I37" s="47" t="s">
        <v>31</v>
      </c>
      <c r="J37" s="47" t="s">
        <v>121</v>
      </c>
      <c r="K37" s="47">
        <v>11000</v>
      </c>
      <c r="L37" s="47" t="s">
        <v>31</v>
      </c>
      <c r="M37" s="50">
        <f t="shared" si="0"/>
        <v>0.5</v>
      </c>
      <c r="N37" s="47" t="s">
        <v>984</v>
      </c>
      <c r="O37" s="47" t="s">
        <v>76</v>
      </c>
      <c r="P37" s="47">
        <v>32</v>
      </c>
      <c r="Q37" s="52">
        <v>45672</v>
      </c>
      <c r="R37" s="14" t="str">
        <f t="shared" si="1"/>
        <v>Yes</v>
      </c>
    </row>
    <row r="38" spans="1:18" x14ac:dyDescent="0.2">
      <c r="A38" s="57">
        <v>107</v>
      </c>
      <c r="B38" s="48">
        <v>64</v>
      </c>
      <c r="C38" s="48" t="s">
        <v>191</v>
      </c>
      <c r="D38" s="48" t="s">
        <v>192</v>
      </c>
      <c r="E38" s="47"/>
      <c r="F38" s="49"/>
      <c r="G38" s="48" t="s">
        <v>121</v>
      </c>
      <c r="H38" s="47">
        <v>2</v>
      </c>
      <c r="I38" s="47" t="s">
        <v>38</v>
      </c>
      <c r="J38" s="47" t="s">
        <v>121</v>
      </c>
      <c r="K38" s="47">
        <v>1.4</v>
      </c>
      <c r="L38" s="47" t="s">
        <v>190</v>
      </c>
      <c r="M38" s="50">
        <f t="shared" ref="M38:M69" si="2">IF(H38="--","--",ABS((H38-K38)/K38))</f>
        <v>0.42857142857142866</v>
      </c>
      <c r="N38" s="47" t="s">
        <v>1014</v>
      </c>
      <c r="O38" s="47" t="s">
        <v>88</v>
      </c>
      <c r="P38" s="47">
        <v>33</v>
      </c>
      <c r="Q38" s="52">
        <v>45672</v>
      </c>
      <c r="R38" s="14" t="str">
        <f t="shared" si="1"/>
        <v>Yes</v>
      </c>
    </row>
    <row r="39" spans="1:18" x14ac:dyDescent="0.2">
      <c r="A39" s="57">
        <v>161</v>
      </c>
      <c r="B39" s="48">
        <v>190</v>
      </c>
      <c r="C39" s="48" t="s">
        <v>319</v>
      </c>
      <c r="D39" s="48" t="s">
        <v>320</v>
      </c>
      <c r="E39" s="47"/>
      <c r="F39" s="49"/>
      <c r="G39" s="48" t="s">
        <v>121</v>
      </c>
      <c r="H39" s="47">
        <v>2.7</v>
      </c>
      <c r="I39" s="47" t="s">
        <v>38</v>
      </c>
      <c r="J39" s="47" t="s">
        <v>121</v>
      </c>
      <c r="K39" s="47">
        <v>1.9</v>
      </c>
      <c r="L39" s="47" t="s">
        <v>190</v>
      </c>
      <c r="M39" s="50">
        <f t="shared" si="2"/>
        <v>0.42105263157894751</v>
      </c>
      <c r="N39" s="47" t="s">
        <v>1038</v>
      </c>
      <c r="O39" s="47" t="s">
        <v>88</v>
      </c>
      <c r="P39" s="47">
        <v>34</v>
      </c>
      <c r="Q39" s="52">
        <v>45672</v>
      </c>
      <c r="R39" s="14" t="str">
        <f t="shared" si="1"/>
        <v>Yes</v>
      </c>
    </row>
    <row r="40" spans="1:18" x14ac:dyDescent="0.2">
      <c r="A40" s="57">
        <v>65</v>
      </c>
      <c r="B40" s="48">
        <v>333</v>
      </c>
      <c r="C40" s="48" t="s">
        <v>209</v>
      </c>
      <c r="D40" s="48" t="s">
        <v>210</v>
      </c>
      <c r="E40" s="47"/>
      <c r="F40" s="49"/>
      <c r="G40" s="48" t="s">
        <v>121</v>
      </c>
      <c r="H40" s="47">
        <v>2900</v>
      </c>
      <c r="I40" s="47" t="s">
        <v>31</v>
      </c>
      <c r="J40" s="47" t="s">
        <v>121</v>
      </c>
      <c r="K40" s="47">
        <v>5000</v>
      </c>
      <c r="L40" s="47" t="s">
        <v>129</v>
      </c>
      <c r="M40" s="50">
        <f t="shared" si="2"/>
        <v>0.42</v>
      </c>
      <c r="N40" s="47" t="s">
        <v>1039</v>
      </c>
      <c r="O40" s="47" t="s">
        <v>76</v>
      </c>
      <c r="P40" s="47">
        <v>35</v>
      </c>
      <c r="Q40" s="52">
        <v>45859</v>
      </c>
      <c r="R40" s="14" t="str">
        <f t="shared" si="1"/>
        <v>Yes</v>
      </c>
    </row>
    <row r="41" spans="1:18" x14ac:dyDescent="0.2">
      <c r="A41" s="57">
        <v>104</v>
      </c>
      <c r="B41" s="48">
        <v>63</v>
      </c>
      <c r="C41" s="48" t="s">
        <v>188</v>
      </c>
      <c r="D41" s="48" t="s">
        <v>189</v>
      </c>
      <c r="E41" s="47"/>
      <c r="F41" s="49"/>
      <c r="G41" s="48" t="s">
        <v>121</v>
      </c>
      <c r="H41" s="47">
        <v>170</v>
      </c>
      <c r="I41" s="47" t="s">
        <v>38</v>
      </c>
      <c r="J41" s="47" t="s">
        <v>121</v>
      </c>
      <c r="K41" s="47">
        <v>120</v>
      </c>
      <c r="L41" s="47" t="s">
        <v>190</v>
      </c>
      <c r="M41" s="50">
        <f t="shared" si="2"/>
        <v>0.41666666666666669</v>
      </c>
      <c r="N41" s="47" t="s">
        <v>1038</v>
      </c>
      <c r="O41" s="47" t="s">
        <v>88</v>
      </c>
      <c r="P41" s="47">
        <v>36</v>
      </c>
      <c r="Q41" s="52">
        <v>45672</v>
      </c>
      <c r="R41" s="14" t="str">
        <f t="shared" si="1"/>
        <v>Yes</v>
      </c>
    </row>
    <row r="42" spans="1:18" x14ac:dyDescent="0.2">
      <c r="A42" s="57">
        <v>203</v>
      </c>
      <c r="B42" s="48">
        <v>212</v>
      </c>
      <c r="C42" s="48" t="s">
        <v>362</v>
      </c>
      <c r="D42" s="48" t="s">
        <v>363</v>
      </c>
      <c r="E42" s="47"/>
      <c r="F42" s="49"/>
      <c r="G42" s="48" t="s">
        <v>121</v>
      </c>
      <c r="H42" s="47">
        <v>0.69</v>
      </c>
      <c r="I42" s="47" t="s">
        <v>38</v>
      </c>
      <c r="J42" s="47" t="s">
        <v>121</v>
      </c>
      <c r="K42" s="47">
        <v>0.49</v>
      </c>
      <c r="L42" s="47" t="s">
        <v>190</v>
      </c>
      <c r="M42" s="50">
        <f t="shared" si="2"/>
        <v>0.40816326530612235</v>
      </c>
      <c r="N42" s="47" t="s">
        <v>1040</v>
      </c>
      <c r="O42" s="47" t="s">
        <v>88</v>
      </c>
      <c r="P42" s="47">
        <v>37</v>
      </c>
      <c r="Q42" s="52">
        <v>45672</v>
      </c>
      <c r="R42" s="14" t="str">
        <f t="shared" si="1"/>
        <v>Yes</v>
      </c>
    </row>
    <row r="43" spans="1:18" x14ac:dyDescent="0.2">
      <c r="A43" s="57">
        <v>89</v>
      </c>
      <c r="B43" s="48">
        <v>97</v>
      </c>
      <c r="C43" s="48" t="s">
        <v>231</v>
      </c>
      <c r="D43" s="48" t="s">
        <v>232</v>
      </c>
      <c r="E43" s="47"/>
      <c r="F43" s="49"/>
      <c r="G43" s="48" t="s">
        <v>121</v>
      </c>
      <c r="H43" s="47">
        <v>0.28000000000000003</v>
      </c>
      <c r="I43" s="47" t="s">
        <v>38</v>
      </c>
      <c r="J43" s="47" t="s">
        <v>121</v>
      </c>
      <c r="K43" s="47">
        <v>0.2</v>
      </c>
      <c r="L43" s="47" t="s">
        <v>190</v>
      </c>
      <c r="M43" s="50">
        <f t="shared" si="2"/>
        <v>0.40000000000000008</v>
      </c>
      <c r="N43" s="47" t="s">
        <v>1041</v>
      </c>
      <c r="O43" s="47" t="s">
        <v>88</v>
      </c>
      <c r="P43" s="47">
        <v>38</v>
      </c>
      <c r="Q43" s="52">
        <v>45672</v>
      </c>
      <c r="R43" s="14" t="str">
        <f t="shared" si="1"/>
        <v>Yes</v>
      </c>
    </row>
    <row r="44" spans="1:18" x14ac:dyDescent="0.2">
      <c r="A44" s="57">
        <v>121</v>
      </c>
      <c r="B44" s="48">
        <v>140</v>
      </c>
      <c r="C44" s="48" t="s">
        <v>273</v>
      </c>
      <c r="D44" s="48" t="s">
        <v>274</v>
      </c>
      <c r="E44" s="47" t="s">
        <v>149</v>
      </c>
      <c r="F44" s="49"/>
      <c r="G44" s="48" t="s">
        <v>121</v>
      </c>
      <c r="H44" s="47">
        <v>7.0000000000000001E-3</v>
      </c>
      <c r="I44" s="47" t="s">
        <v>38</v>
      </c>
      <c r="J44" s="47" t="s">
        <v>121</v>
      </c>
      <c r="K44" s="47">
        <v>5.0000000000000001E-3</v>
      </c>
      <c r="L44" s="47" t="s">
        <v>129</v>
      </c>
      <c r="M44" s="50">
        <f t="shared" si="2"/>
        <v>0.4</v>
      </c>
      <c r="N44" s="47" t="s">
        <v>1041</v>
      </c>
      <c r="O44" s="47" t="s">
        <v>88</v>
      </c>
      <c r="P44" s="47">
        <v>39</v>
      </c>
      <c r="Q44" s="52">
        <v>45672</v>
      </c>
      <c r="R44" s="14" t="str">
        <f t="shared" si="1"/>
        <v>Yes</v>
      </c>
    </row>
    <row r="45" spans="1:18" x14ac:dyDescent="0.2">
      <c r="A45" s="57">
        <v>157</v>
      </c>
      <c r="B45" s="48">
        <v>186</v>
      </c>
      <c r="C45" s="48" t="s">
        <v>310</v>
      </c>
      <c r="D45" s="48" t="s">
        <v>311</v>
      </c>
      <c r="E45" s="47"/>
      <c r="F45" s="49"/>
      <c r="G45" s="48" t="s">
        <v>121</v>
      </c>
      <c r="H45" s="47">
        <v>14</v>
      </c>
      <c r="I45" s="47" t="s">
        <v>38</v>
      </c>
      <c r="J45" s="47" t="s">
        <v>121</v>
      </c>
      <c r="K45" s="47">
        <v>10</v>
      </c>
      <c r="L45" s="47" t="s">
        <v>190</v>
      </c>
      <c r="M45" s="50">
        <f t="shared" si="2"/>
        <v>0.4</v>
      </c>
      <c r="N45" s="47" t="s">
        <v>1041</v>
      </c>
      <c r="O45" s="47" t="s">
        <v>88</v>
      </c>
      <c r="P45" s="47">
        <v>40</v>
      </c>
      <c r="Q45" s="52">
        <v>45672</v>
      </c>
      <c r="R45" s="14" t="str">
        <f t="shared" si="1"/>
        <v>Yes</v>
      </c>
    </row>
    <row r="46" spans="1:18" x14ac:dyDescent="0.2">
      <c r="A46" s="57">
        <v>388</v>
      </c>
      <c r="B46" s="48">
        <v>446</v>
      </c>
      <c r="C46" s="48" t="s">
        <v>845</v>
      </c>
      <c r="D46" s="48" t="s">
        <v>846</v>
      </c>
      <c r="E46" s="47"/>
      <c r="F46" s="49"/>
      <c r="G46" s="48" t="s">
        <v>121</v>
      </c>
      <c r="H46" s="47">
        <v>2.8000000000000001E-2</v>
      </c>
      <c r="I46" s="47" t="s">
        <v>38</v>
      </c>
      <c r="J46" s="47" t="s">
        <v>121</v>
      </c>
      <c r="K46" s="47">
        <v>0.02</v>
      </c>
      <c r="L46" s="47" t="s">
        <v>190</v>
      </c>
      <c r="M46" s="50">
        <f t="shared" si="2"/>
        <v>0.4</v>
      </c>
      <c r="N46" s="47" t="s">
        <v>1041</v>
      </c>
      <c r="O46" s="47" t="s">
        <v>88</v>
      </c>
      <c r="P46" s="47">
        <v>41</v>
      </c>
      <c r="Q46" s="52">
        <v>45672</v>
      </c>
      <c r="R46" s="14" t="str">
        <f t="shared" si="1"/>
        <v>Yes</v>
      </c>
    </row>
    <row r="47" spans="1:18" x14ac:dyDescent="0.2">
      <c r="A47" s="57">
        <v>94</v>
      </c>
      <c r="B47" s="48">
        <v>102</v>
      </c>
      <c r="C47" s="48" t="s">
        <v>239</v>
      </c>
      <c r="D47" s="48" t="s">
        <v>240</v>
      </c>
      <c r="E47" s="47"/>
      <c r="F47" s="49"/>
      <c r="G47" s="48" t="s">
        <v>121</v>
      </c>
      <c r="H47" s="47">
        <v>3.9</v>
      </c>
      <c r="I47" s="47" t="s">
        <v>38</v>
      </c>
      <c r="J47" s="47" t="s">
        <v>121</v>
      </c>
      <c r="K47" s="47">
        <v>2.8</v>
      </c>
      <c r="L47" s="47" t="s">
        <v>190</v>
      </c>
      <c r="M47" s="50">
        <f t="shared" si="2"/>
        <v>0.3928571428571429</v>
      </c>
      <c r="N47" s="47" t="s">
        <v>1042</v>
      </c>
      <c r="O47" s="47" t="s">
        <v>88</v>
      </c>
      <c r="P47" s="47">
        <v>42</v>
      </c>
      <c r="Q47" s="52">
        <v>45672</v>
      </c>
      <c r="R47" s="14" t="str">
        <f t="shared" si="1"/>
        <v>Yes</v>
      </c>
    </row>
    <row r="48" spans="1:18" x14ac:dyDescent="0.2">
      <c r="A48" s="57">
        <v>177</v>
      </c>
      <c r="B48" s="48">
        <v>196</v>
      </c>
      <c r="C48" s="48" t="s">
        <v>336</v>
      </c>
      <c r="D48" s="48" t="s">
        <v>337</v>
      </c>
      <c r="E48" s="47"/>
      <c r="F48" s="49"/>
      <c r="G48" s="48" t="s">
        <v>121</v>
      </c>
      <c r="H48" s="47">
        <v>50</v>
      </c>
      <c r="I48" s="47" t="s">
        <v>38</v>
      </c>
      <c r="J48" s="47" t="s">
        <v>121</v>
      </c>
      <c r="K48" s="47">
        <v>36</v>
      </c>
      <c r="L48" s="47" t="s">
        <v>190</v>
      </c>
      <c r="M48" s="50">
        <f t="shared" si="2"/>
        <v>0.3888888888888889</v>
      </c>
      <c r="N48" s="47" t="s">
        <v>1042</v>
      </c>
      <c r="O48" s="47" t="s">
        <v>88</v>
      </c>
      <c r="P48" s="47">
        <v>43</v>
      </c>
      <c r="Q48" s="52">
        <v>45672</v>
      </c>
      <c r="R48" s="14" t="str">
        <f t="shared" si="1"/>
        <v>Yes</v>
      </c>
    </row>
    <row r="49" spans="1:18" x14ac:dyDescent="0.2">
      <c r="A49" s="57">
        <v>462</v>
      </c>
      <c r="B49" s="48">
        <v>447</v>
      </c>
      <c r="C49" s="48">
        <v>447</v>
      </c>
      <c r="D49" s="48" t="s">
        <v>642</v>
      </c>
      <c r="E49" s="47" t="s">
        <v>643</v>
      </c>
      <c r="F49" s="49"/>
      <c r="G49" s="48" t="s">
        <v>121</v>
      </c>
      <c r="H49" s="47">
        <v>8.1999999999999993</v>
      </c>
      <c r="I49" s="47" t="s">
        <v>38</v>
      </c>
      <c r="J49" s="47" t="s">
        <v>121</v>
      </c>
      <c r="K49" s="47">
        <v>6</v>
      </c>
      <c r="L49" s="47" t="s">
        <v>190</v>
      </c>
      <c r="M49" s="50">
        <f t="shared" si="2"/>
        <v>0.36666666666666653</v>
      </c>
      <c r="N49" s="47" t="s">
        <v>1043</v>
      </c>
      <c r="O49" s="47" t="s">
        <v>88</v>
      </c>
      <c r="P49" s="47">
        <v>44</v>
      </c>
      <c r="Q49" s="52">
        <v>45672</v>
      </c>
      <c r="R49" s="14" t="str">
        <f t="shared" si="1"/>
        <v>Yes</v>
      </c>
    </row>
    <row r="50" spans="1:18" x14ac:dyDescent="0.2">
      <c r="A50" s="57">
        <v>167</v>
      </c>
      <c r="B50" s="48">
        <v>112</v>
      </c>
      <c r="C50" s="48" t="s">
        <v>321</v>
      </c>
      <c r="D50" s="48" t="s">
        <v>322</v>
      </c>
      <c r="E50" s="47" t="s">
        <v>248</v>
      </c>
      <c r="F50" s="49"/>
      <c r="G50" s="48" t="s">
        <v>970</v>
      </c>
      <c r="H50" s="47">
        <v>8700</v>
      </c>
      <c r="I50" s="47" t="s">
        <v>49</v>
      </c>
      <c r="J50" s="47" t="s">
        <v>121</v>
      </c>
      <c r="K50" s="47">
        <v>12000</v>
      </c>
      <c r="L50" s="47" t="s">
        <v>31</v>
      </c>
      <c r="M50" s="50">
        <f t="shared" si="2"/>
        <v>0.27500000000000002</v>
      </c>
      <c r="N50" s="47" t="s">
        <v>1044</v>
      </c>
      <c r="O50" s="47" t="s">
        <v>78</v>
      </c>
      <c r="P50" s="47">
        <v>45</v>
      </c>
      <c r="Q50" s="52">
        <v>45859</v>
      </c>
      <c r="R50" s="14" t="str">
        <f t="shared" si="1"/>
        <v>Yes</v>
      </c>
    </row>
    <row r="51" spans="1:18" x14ac:dyDescent="0.2">
      <c r="A51" s="57">
        <v>103</v>
      </c>
      <c r="B51" s="48">
        <v>230</v>
      </c>
      <c r="C51" s="48" t="s">
        <v>252</v>
      </c>
      <c r="D51" s="48" t="s">
        <v>253</v>
      </c>
      <c r="E51" s="47"/>
      <c r="F51" s="49"/>
      <c r="G51" s="48" t="s">
        <v>121</v>
      </c>
      <c r="H51" s="47">
        <v>34000</v>
      </c>
      <c r="I51" s="47" t="s">
        <v>31</v>
      </c>
      <c r="J51" s="47" t="s">
        <v>120</v>
      </c>
      <c r="K51" s="47">
        <v>40000</v>
      </c>
      <c r="L51" s="47" t="s">
        <v>31</v>
      </c>
      <c r="M51" s="50">
        <f t="shared" si="2"/>
        <v>0.15</v>
      </c>
      <c r="N51" s="47" t="s">
        <v>1018</v>
      </c>
      <c r="O51" s="47" t="s">
        <v>76</v>
      </c>
      <c r="P51" s="47">
        <v>46</v>
      </c>
      <c r="Q51" s="52">
        <v>45672</v>
      </c>
      <c r="R51" s="14" t="str">
        <f t="shared" si="1"/>
        <v>Yes</v>
      </c>
    </row>
    <row r="52" spans="1:18" x14ac:dyDescent="0.2">
      <c r="A52" s="57">
        <v>319</v>
      </c>
      <c r="B52" s="48">
        <v>346</v>
      </c>
      <c r="C52" s="48" t="s">
        <v>548</v>
      </c>
      <c r="D52" s="48" t="s">
        <v>549</v>
      </c>
      <c r="E52" s="47"/>
      <c r="F52" s="49"/>
      <c r="G52" s="48" t="s">
        <v>121</v>
      </c>
      <c r="H52" s="47">
        <v>7200</v>
      </c>
      <c r="I52" s="47" t="s">
        <v>31</v>
      </c>
      <c r="J52" s="47" t="s">
        <v>120</v>
      </c>
      <c r="K52" s="47">
        <v>8000</v>
      </c>
      <c r="L52" s="47" t="s">
        <v>49</v>
      </c>
      <c r="M52" s="50">
        <f t="shared" si="2"/>
        <v>0.1</v>
      </c>
      <c r="N52" s="47" t="s">
        <v>1045</v>
      </c>
      <c r="O52" s="47" t="s">
        <v>76</v>
      </c>
      <c r="P52" s="47">
        <v>47</v>
      </c>
      <c r="Q52" s="52">
        <v>45672</v>
      </c>
      <c r="R52" s="14" t="str">
        <f t="shared" si="1"/>
        <v>Yes</v>
      </c>
    </row>
    <row r="53" spans="1:18" x14ac:dyDescent="0.2">
      <c r="A53" s="57">
        <v>44</v>
      </c>
      <c r="B53" s="48">
        <v>46</v>
      </c>
      <c r="C53" s="48" t="s">
        <v>171</v>
      </c>
      <c r="D53" s="48" t="s">
        <v>172</v>
      </c>
      <c r="E53" s="47"/>
      <c r="F53" s="49">
        <v>18</v>
      </c>
      <c r="G53" s="48" t="s">
        <v>970</v>
      </c>
      <c r="H53" s="47">
        <v>30</v>
      </c>
      <c r="I53" s="47" t="s">
        <v>31</v>
      </c>
      <c r="J53" s="47" t="s">
        <v>121</v>
      </c>
      <c r="K53" s="47">
        <v>29</v>
      </c>
      <c r="L53" s="47" t="s">
        <v>31</v>
      </c>
      <c r="M53" s="50">
        <f t="shared" si="2"/>
        <v>3.4482758620689655E-2</v>
      </c>
      <c r="N53" s="47" t="s">
        <v>1046</v>
      </c>
      <c r="O53" s="47" t="s">
        <v>78</v>
      </c>
      <c r="P53" s="47">
        <v>48</v>
      </c>
      <c r="Q53" s="52">
        <v>45859</v>
      </c>
      <c r="R53" s="14" t="str">
        <f t="shared" si="1"/>
        <v>Yes</v>
      </c>
    </row>
    <row r="54" spans="1:18" x14ac:dyDescent="0.2">
      <c r="A54" s="57">
        <v>40</v>
      </c>
      <c r="B54" s="57" t="s">
        <v>166</v>
      </c>
      <c r="C54" s="47" t="s">
        <v>167</v>
      </c>
      <c r="D54" s="47" t="s">
        <v>168</v>
      </c>
      <c r="E54" s="47"/>
      <c r="F54" s="49"/>
      <c r="G54" s="47" t="s">
        <v>121</v>
      </c>
      <c r="H54" s="47">
        <v>20</v>
      </c>
      <c r="I54" s="47" t="s">
        <v>31</v>
      </c>
      <c r="J54" s="47" t="s">
        <v>120</v>
      </c>
      <c r="K54" s="47" t="s">
        <v>126</v>
      </c>
      <c r="L54" s="47" t="s">
        <v>126</v>
      </c>
      <c r="M54" s="50" t="e">
        <f t="shared" si="2"/>
        <v>#VALUE!</v>
      </c>
      <c r="N54" s="47" t="s">
        <v>991</v>
      </c>
      <c r="O54" s="47"/>
      <c r="P54" s="47">
        <v>49</v>
      </c>
      <c r="Q54" s="52">
        <v>45672</v>
      </c>
      <c r="R54" s="14" t="str">
        <f t="shared" si="1"/>
        <v>No</v>
      </c>
    </row>
    <row r="55" spans="1:18" x14ac:dyDescent="0.2">
      <c r="A55" s="57">
        <v>57</v>
      </c>
      <c r="B55" s="57" t="s">
        <v>193</v>
      </c>
      <c r="C55" s="47" t="s">
        <v>194</v>
      </c>
      <c r="D55" s="47" t="s">
        <v>195</v>
      </c>
      <c r="E55" s="47"/>
      <c r="F55" s="49">
        <v>2</v>
      </c>
      <c r="G55" s="47" t="s">
        <v>121</v>
      </c>
      <c r="H55" s="47">
        <v>94</v>
      </c>
      <c r="I55" s="47" t="s">
        <v>38</v>
      </c>
      <c r="J55" s="47" t="s">
        <v>120</v>
      </c>
      <c r="K55" s="47" t="s">
        <v>126</v>
      </c>
      <c r="L55" s="47" t="s">
        <v>126</v>
      </c>
      <c r="M55" s="50" t="e">
        <f t="shared" si="2"/>
        <v>#VALUE!</v>
      </c>
      <c r="N55" s="47" t="s">
        <v>991</v>
      </c>
      <c r="O55" s="47"/>
      <c r="P55" s="47">
        <v>50</v>
      </c>
      <c r="Q55" s="52">
        <v>45672</v>
      </c>
      <c r="R55" s="14" t="str">
        <f t="shared" si="1"/>
        <v>No</v>
      </c>
    </row>
    <row r="56" spans="1:18" x14ac:dyDescent="0.2">
      <c r="A56" s="57">
        <v>69</v>
      </c>
      <c r="B56" s="48">
        <v>79</v>
      </c>
      <c r="C56" s="48" t="s">
        <v>214</v>
      </c>
      <c r="D56" s="48" t="s">
        <v>215</v>
      </c>
      <c r="E56" s="47"/>
      <c r="F56" s="49"/>
      <c r="G56" s="48" t="s">
        <v>121</v>
      </c>
      <c r="H56" s="47">
        <v>30000</v>
      </c>
      <c r="I56" s="47" t="s">
        <v>38</v>
      </c>
      <c r="J56" s="47" t="s">
        <v>120</v>
      </c>
      <c r="K56" s="47" t="s">
        <v>126</v>
      </c>
      <c r="L56" s="47" t="s">
        <v>126</v>
      </c>
      <c r="M56" s="50" t="e">
        <f t="shared" si="2"/>
        <v>#VALUE!</v>
      </c>
      <c r="N56" s="47" t="s">
        <v>991</v>
      </c>
      <c r="O56" s="47"/>
      <c r="P56" s="47">
        <v>51</v>
      </c>
      <c r="Q56" s="52">
        <v>45672</v>
      </c>
      <c r="R56" s="14" t="str">
        <f t="shared" si="1"/>
        <v>No</v>
      </c>
    </row>
    <row r="57" spans="1:18" x14ac:dyDescent="0.2">
      <c r="A57" s="57">
        <v>70</v>
      </c>
      <c r="B57" s="57">
        <v>80</v>
      </c>
      <c r="C57" s="47" t="s">
        <v>216</v>
      </c>
      <c r="D57" s="47" t="s">
        <v>217</v>
      </c>
      <c r="E57" s="47"/>
      <c r="F57" s="49"/>
      <c r="G57" s="47" t="s">
        <v>121</v>
      </c>
      <c r="H57" s="47">
        <v>15000</v>
      </c>
      <c r="I57" s="47" t="s">
        <v>38</v>
      </c>
      <c r="J57" s="47" t="s">
        <v>120</v>
      </c>
      <c r="K57" s="47" t="s">
        <v>126</v>
      </c>
      <c r="L57" s="47" t="s">
        <v>126</v>
      </c>
      <c r="M57" s="50" t="e">
        <f t="shared" si="2"/>
        <v>#VALUE!</v>
      </c>
      <c r="N57" s="47" t="s">
        <v>991</v>
      </c>
      <c r="O57" s="47"/>
      <c r="P57" s="47">
        <v>52</v>
      </c>
      <c r="Q57" s="52">
        <v>45672</v>
      </c>
      <c r="R57" s="14" t="str">
        <f t="shared" si="1"/>
        <v>No</v>
      </c>
    </row>
    <row r="58" spans="1:18" x14ac:dyDescent="0.2">
      <c r="A58" s="57">
        <v>119</v>
      </c>
      <c r="B58" s="57" t="s">
        <v>268</v>
      </c>
      <c r="C58" s="47" t="s">
        <v>269</v>
      </c>
      <c r="D58" s="47" t="s">
        <v>270</v>
      </c>
      <c r="E58" s="47" t="s">
        <v>149</v>
      </c>
      <c r="F58" s="49"/>
      <c r="G58" s="47" t="s">
        <v>121</v>
      </c>
      <c r="H58" s="47">
        <v>7</v>
      </c>
      <c r="I58" s="47" t="s">
        <v>38</v>
      </c>
      <c r="J58" s="47" t="s">
        <v>121</v>
      </c>
      <c r="K58" s="47" t="s">
        <v>126</v>
      </c>
      <c r="L58" s="47" t="s">
        <v>126</v>
      </c>
      <c r="M58" s="50" t="e">
        <f t="shared" si="2"/>
        <v>#VALUE!</v>
      </c>
      <c r="N58" s="47" t="s">
        <v>991</v>
      </c>
      <c r="O58" s="47"/>
      <c r="P58" s="47">
        <v>53</v>
      </c>
      <c r="Q58" s="52">
        <v>45672</v>
      </c>
      <c r="R58" s="14" t="str">
        <f t="shared" si="1"/>
        <v>No</v>
      </c>
    </row>
    <row r="59" spans="1:18" x14ac:dyDescent="0.2">
      <c r="A59" s="57">
        <v>120</v>
      </c>
      <c r="B59" s="57" t="s">
        <v>271</v>
      </c>
      <c r="C59" s="47" t="s">
        <v>271</v>
      </c>
      <c r="D59" s="47" t="s">
        <v>272</v>
      </c>
      <c r="E59" s="47" t="s">
        <v>149</v>
      </c>
      <c r="F59" s="49"/>
      <c r="G59" s="47" t="s">
        <v>121</v>
      </c>
      <c r="H59" s="47">
        <v>0.14000000000000001</v>
      </c>
      <c r="I59" s="47" t="s">
        <v>38</v>
      </c>
      <c r="J59" s="47" t="s">
        <v>121</v>
      </c>
      <c r="K59" s="47" t="s">
        <v>126</v>
      </c>
      <c r="L59" s="47" t="s">
        <v>126</v>
      </c>
      <c r="M59" s="50" t="e">
        <f t="shared" si="2"/>
        <v>#VALUE!</v>
      </c>
      <c r="N59" s="47" t="s">
        <v>991</v>
      </c>
      <c r="O59" s="47"/>
      <c r="P59" s="47">
        <v>54</v>
      </c>
      <c r="Q59" s="52">
        <v>45672</v>
      </c>
      <c r="R59" s="14" t="str">
        <f t="shared" si="1"/>
        <v>No</v>
      </c>
    </row>
    <row r="60" spans="1:18" x14ac:dyDescent="0.2">
      <c r="A60" s="57">
        <v>124</v>
      </c>
      <c r="B60" s="76">
        <v>146</v>
      </c>
      <c r="C60" s="47" t="s">
        <v>277</v>
      </c>
      <c r="D60" s="47" t="s">
        <v>278</v>
      </c>
      <c r="E60" s="47" t="s">
        <v>149</v>
      </c>
      <c r="F60" s="49"/>
      <c r="G60" s="47" t="s">
        <v>121</v>
      </c>
      <c r="H60" s="47">
        <v>0.3</v>
      </c>
      <c r="I60" s="47" t="s">
        <v>31</v>
      </c>
      <c r="J60" s="47" t="s">
        <v>120</v>
      </c>
      <c r="K60" s="47" t="s">
        <v>126</v>
      </c>
      <c r="L60" s="47" t="s">
        <v>126</v>
      </c>
      <c r="M60" s="50" t="e">
        <f t="shared" si="2"/>
        <v>#VALUE!</v>
      </c>
      <c r="N60" s="47" t="s">
        <v>991</v>
      </c>
      <c r="O60" s="47"/>
      <c r="P60" s="47">
        <v>55</v>
      </c>
      <c r="Q60" s="52">
        <v>45672</v>
      </c>
      <c r="R60" s="14" t="str">
        <f t="shared" si="1"/>
        <v>No</v>
      </c>
    </row>
    <row r="61" spans="1:18" x14ac:dyDescent="0.2">
      <c r="A61" s="57">
        <v>125</v>
      </c>
      <c r="B61" s="57" t="s">
        <v>280</v>
      </c>
      <c r="C61" s="47" t="s">
        <v>280</v>
      </c>
      <c r="D61" s="47" t="s">
        <v>281</v>
      </c>
      <c r="E61" s="47" t="s">
        <v>149</v>
      </c>
      <c r="F61" s="49">
        <v>3</v>
      </c>
      <c r="G61" s="47" t="s">
        <v>121</v>
      </c>
      <c r="H61" s="47">
        <v>0.3</v>
      </c>
      <c r="I61" s="47" t="s">
        <v>31</v>
      </c>
      <c r="J61" s="47" t="s">
        <v>120</v>
      </c>
      <c r="K61" s="47" t="s">
        <v>126</v>
      </c>
      <c r="L61" s="47" t="s">
        <v>126</v>
      </c>
      <c r="M61" s="50" t="e">
        <f t="shared" si="2"/>
        <v>#VALUE!</v>
      </c>
      <c r="N61" s="47" t="s">
        <v>991</v>
      </c>
      <c r="O61" s="47"/>
      <c r="P61" s="47">
        <v>56</v>
      </c>
      <c r="Q61" s="52">
        <v>45672</v>
      </c>
      <c r="R61" s="14" t="str">
        <f t="shared" si="1"/>
        <v>No</v>
      </c>
    </row>
    <row r="62" spans="1:18" x14ac:dyDescent="0.2">
      <c r="A62" s="57">
        <v>134</v>
      </c>
      <c r="B62" s="57">
        <v>156</v>
      </c>
      <c r="C62" s="47" t="s">
        <v>289</v>
      </c>
      <c r="D62" s="47" t="s">
        <v>290</v>
      </c>
      <c r="E62" s="47"/>
      <c r="F62" s="49">
        <v>4</v>
      </c>
      <c r="G62" s="47" t="s">
        <v>121</v>
      </c>
      <c r="H62" s="47">
        <v>29</v>
      </c>
      <c r="I62" s="47" t="s">
        <v>38</v>
      </c>
      <c r="J62" s="47" t="s">
        <v>120</v>
      </c>
      <c r="K62" s="47" t="s">
        <v>126</v>
      </c>
      <c r="L62" s="47" t="s">
        <v>126</v>
      </c>
      <c r="M62" s="50" t="e">
        <f t="shared" si="2"/>
        <v>#VALUE!</v>
      </c>
      <c r="N62" s="47" t="s">
        <v>991</v>
      </c>
      <c r="O62" s="47"/>
      <c r="P62" s="47">
        <v>57</v>
      </c>
      <c r="Q62" s="52">
        <v>45859</v>
      </c>
      <c r="R62" s="14" t="str">
        <f t="shared" si="1"/>
        <v>No</v>
      </c>
    </row>
    <row r="63" spans="1:18" x14ac:dyDescent="0.2">
      <c r="A63" s="57">
        <v>180</v>
      </c>
      <c r="B63" s="57" t="s">
        <v>338</v>
      </c>
      <c r="C63" s="47" t="s">
        <v>339</v>
      </c>
      <c r="D63" s="47" t="s">
        <v>340</v>
      </c>
      <c r="E63" s="47"/>
      <c r="F63" s="49"/>
      <c r="G63" s="47" t="s">
        <v>121</v>
      </c>
      <c r="H63" s="47">
        <v>9.1</v>
      </c>
      <c r="I63" s="47" t="s">
        <v>31</v>
      </c>
      <c r="J63" s="47" t="s">
        <v>120</v>
      </c>
      <c r="K63" s="47" t="s">
        <v>126</v>
      </c>
      <c r="L63" s="47" t="s">
        <v>126</v>
      </c>
      <c r="M63" s="50" t="e">
        <f t="shared" si="2"/>
        <v>#VALUE!</v>
      </c>
      <c r="N63" s="47" t="s">
        <v>991</v>
      </c>
      <c r="O63" s="47"/>
      <c r="P63" s="47">
        <v>58</v>
      </c>
      <c r="Q63" s="52">
        <v>45672</v>
      </c>
      <c r="R63" s="14" t="str">
        <f t="shared" si="1"/>
        <v>No</v>
      </c>
    </row>
    <row r="64" spans="1:18" x14ac:dyDescent="0.2">
      <c r="A64" s="57">
        <v>187</v>
      </c>
      <c r="B64" s="48">
        <v>201</v>
      </c>
      <c r="C64" s="48" t="s">
        <v>349</v>
      </c>
      <c r="D64" s="48" t="s">
        <v>350</v>
      </c>
      <c r="E64" s="47"/>
      <c r="F64" s="49"/>
      <c r="G64" s="48" t="s">
        <v>121</v>
      </c>
      <c r="H64" s="47">
        <v>24</v>
      </c>
      <c r="I64" s="47" t="s">
        <v>38</v>
      </c>
      <c r="J64" s="47" t="s">
        <v>120</v>
      </c>
      <c r="K64" s="47" t="s">
        <v>126</v>
      </c>
      <c r="L64" s="47" t="s">
        <v>126</v>
      </c>
      <c r="M64" s="50" t="e">
        <f t="shared" si="2"/>
        <v>#VALUE!</v>
      </c>
      <c r="N64" s="47" t="s">
        <v>991</v>
      </c>
      <c r="O64" s="47"/>
      <c r="P64" s="47">
        <v>59</v>
      </c>
      <c r="Q64" s="52">
        <v>45672</v>
      </c>
      <c r="R64" s="14" t="str">
        <f t="shared" si="1"/>
        <v>No</v>
      </c>
    </row>
    <row r="65" spans="1:18" x14ac:dyDescent="0.2">
      <c r="A65" s="57">
        <v>188</v>
      </c>
      <c r="B65" s="48">
        <v>522</v>
      </c>
      <c r="C65" s="48" t="s">
        <v>351</v>
      </c>
      <c r="D65" s="48" t="s">
        <v>352</v>
      </c>
      <c r="E65" s="47" t="s">
        <v>353</v>
      </c>
      <c r="F65" s="49"/>
      <c r="G65" s="48" t="s">
        <v>121</v>
      </c>
      <c r="H65" s="47">
        <v>3.2</v>
      </c>
      <c r="I65" s="47" t="s">
        <v>31</v>
      </c>
      <c r="J65" s="47" t="s">
        <v>120</v>
      </c>
      <c r="K65" s="47" t="s">
        <v>126</v>
      </c>
      <c r="L65" s="47" t="s">
        <v>126</v>
      </c>
      <c r="M65" s="50" t="e">
        <f t="shared" si="2"/>
        <v>#VALUE!</v>
      </c>
      <c r="N65" s="47" t="s">
        <v>991</v>
      </c>
      <c r="O65" s="47"/>
      <c r="P65" s="47">
        <v>60</v>
      </c>
      <c r="Q65" s="52">
        <v>45672</v>
      </c>
      <c r="R65" s="14" t="str">
        <f t="shared" si="1"/>
        <v>No</v>
      </c>
    </row>
    <row r="66" spans="1:18" x14ac:dyDescent="0.2">
      <c r="A66" s="57">
        <v>225</v>
      </c>
      <c r="B66" s="57">
        <v>231</v>
      </c>
      <c r="C66" s="47" t="s">
        <v>387</v>
      </c>
      <c r="D66" s="47" t="s">
        <v>388</v>
      </c>
      <c r="E66" s="47"/>
      <c r="F66" s="49"/>
      <c r="G66" s="47" t="s">
        <v>121</v>
      </c>
      <c r="H66" s="47">
        <v>570000</v>
      </c>
      <c r="I66" s="47" t="s">
        <v>38</v>
      </c>
      <c r="J66" s="47" t="s">
        <v>120</v>
      </c>
      <c r="K66" s="47" t="s">
        <v>126</v>
      </c>
      <c r="L66" s="47" t="s">
        <v>126</v>
      </c>
      <c r="M66" s="50" t="e">
        <f t="shared" si="2"/>
        <v>#VALUE!</v>
      </c>
      <c r="N66" s="47" t="s">
        <v>991</v>
      </c>
      <c r="O66" s="47"/>
      <c r="P66" s="47">
        <v>61</v>
      </c>
      <c r="Q66" s="52">
        <v>45672</v>
      </c>
      <c r="R66" s="14" t="str">
        <f t="shared" si="1"/>
        <v>No</v>
      </c>
    </row>
    <row r="67" spans="1:18" x14ac:dyDescent="0.2">
      <c r="A67" s="57">
        <v>226</v>
      </c>
      <c r="B67" s="48">
        <v>232</v>
      </c>
      <c r="C67" s="48" t="s">
        <v>389</v>
      </c>
      <c r="D67" s="48" t="s">
        <v>390</v>
      </c>
      <c r="E67" s="47"/>
      <c r="F67" s="49"/>
      <c r="G67" s="48" t="s">
        <v>121</v>
      </c>
      <c r="H67" s="47">
        <v>51</v>
      </c>
      <c r="I67" s="47" t="s">
        <v>38</v>
      </c>
      <c r="J67" s="47" t="s">
        <v>120</v>
      </c>
      <c r="K67" s="47" t="s">
        <v>126</v>
      </c>
      <c r="L67" s="47" t="s">
        <v>126</v>
      </c>
      <c r="M67" s="50" t="e">
        <f t="shared" si="2"/>
        <v>#VALUE!</v>
      </c>
      <c r="N67" s="47" t="s">
        <v>991</v>
      </c>
      <c r="O67" s="47"/>
      <c r="P67" s="47">
        <v>62</v>
      </c>
      <c r="Q67" s="52">
        <v>45672</v>
      </c>
      <c r="R67" s="14" t="str">
        <f t="shared" si="1"/>
        <v>No</v>
      </c>
    </row>
    <row r="68" spans="1:18" ht="15.75" customHeight="1" x14ac:dyDescent="0.2">
      <c r="A68" s="57">
        <v>227</v>
      </c>
      <c r="B68" s="48">
        <v>233</v>
      </c>
      <c r="C68" s="48" t="s">
        <v>391</v>
      </c>
      <c r="D68" s="48" t="s">
        <v>392</v>
      </c>
      <c r="E68" s="47"/>
      <c r="F68" s="49"/>
      <c r="G68" s="48" t="s">
        <v>121</v>
      </c>
      <c r="H68" s="47">
        <v>400</v>
      </c>
      <c r="I68" s="47" t="s">
        <v>31</v>
      </c>
      <c r="J68" s="47" t="s">
        <v>120</v>
      </c>
      <c r="K68" s="47" t="s">
        <v>126</v>
      </c>
      <c r="L68" s="47" t="s">
        <v>126</v>
      </c>
      <c r="M68" s="50" t="e">
        <f t="shared" si="2"/>
        <v>#VALUE!</v>
      </c>
      <c r="N68" s="47" t="s">
        <v>991</v>
      </c>
      <c r="O68" s="47"/>
      <c r="P68" s="47">
        <v>63</v>
      </c>
      <c r="Q68" s="52">
        <v>45672</v>
      </c>
      <c r="R68" s="14" t="str">
        <f t="shared" si="1"/>
        <v>No</v>
      </c>
    </row>
    <row r="69" spans="1:18" x14ac:dyDescent="0.2">
      <c r="A69" s="57">
        <v>246</v>
      </c>
      <c r="B69" s="57" t="s">
        <v>416</v>
      </c>
      <c r="C69" s="47" t="s">
        <v>417</v>
      </c>
      <c r="D69" s="47" t="s">
        <v>418</v>
      </c>
      <c r="E69" s="47"/>
      <c r="F69" s="49"/>
      <c r="G69" s="47" t="s">
        <v>121</v>
      </c>
      <c r="H69" s="47">
        <v>20</v>
      </c>
      <c r="I69" s="47" t="s">
        <v>31</v>
      </c>
      <c r="J69" s="47" t="s">
        <v>120</v>
      </c>
      <c r="K69" s="47" t="s">
        <v>126</v>
      </c>
      <c r="L69" s="47" t="s">
        <v>126</v>
      </c>
      <c r="M69" s="50" t="e">
        <f t="shared" si="2"/>
        <v>#VALUE!</v>
      </c>
      <c r="N69" s="47" t="s">
        <v>991</v>
      </c>
      <c r="O69" s="47"/>
      <c r="P69" s="47">
        <v>64</v>
      </c>
      <c r="Q69" s="52">
        <v>45672</v>
      </c>
      <c r="R69" s="14" t="str">
        <f t="shared" si="1"/>
        <v>No</v>
      </c>
    </row>
    <row r="70" spans="1:18" x14ac:dyDescent="0.2">
      <c r="A70" s="57">
        <v>254</v>
      </c>
      <c r="B70" s="48">
        <v>260</v>
      </c>
      <c r="C70" s="48" t="s">
        <v>421</v>
      </c>
      <c r="D70" s="48" t="s">
        <v>422</v>
      </c>
      <c r="E70" s="47" t="s">
        <v>423</v>
      </c>
      <c r="F70" s="49"/>
      <c r="G70" s="48" t="s">
        <v>121</v>
      </c>
      <c r="H70" s="47">
        <v>1.4</v>
      </c>
      <c r="I70" s="47" t="s">
        <v>38</v>
      </c>
      <c r="J70" s="47" t="s">
        <v>120</v>
      </c>
      <c r="K70" s="47" t="s">
        <v>126</v>
      </c>
      <c r="L70" s="47" t="s">
        <v>126</v>
      </c>
      <c r="M70" s="50" t="e">
        <f t="shared" ref="M70:M101" si="3">IF(H70="--","--",ABS((H70-K70)/K70))</f>
        <v>#VALUE!</v>
      </c>
      <c r="N70" s="47" t="s">
        <v>991</v>
      </c>
      <c r="O70" s="47"/>
      <c r="P70" s="47">
        <v>65</v>
      </c>
      <c r="Q70" s="52">
        <v>45672</v>
      </c>
      <c r="R70" s="14" t="str">
        <f t="shared" si="1"/>
        <v>No</v>
      </c>
    </row>
    <row r="71" spans="1:18" x14ac:dyDescent="0.2">
      <c r="A71" s="57">
        <v>255</v>
      </c>
      <c r="B71" s="48">
        <v>261</v>
      </c>
      <c r="C71" s="48" t="s">
        <v>424</v>
      </c>
      <c r="D71" s="48" t="s">
        <v>425</v>
      </c>
      <c r="E71" s="47" t="s">
        <v>423</v>
      </c>
      <c r="F71" s="49"/>
      <c r="G71" s="48" t="s">
        <v>121</v>
      </c>
      <c r="H71" s="47">
        <v>4.2</v>
      </c>
      <c r="I71" s="47" t="s">
        <v>38</v>
      </c>
      <c r="J71" s="47" t="s">
        <v>120</v>
      </c>
      <c r="K71" s="47" t="s">
        <v>126</v>
      </c>
      <c r="L71" s="47" t="s">
        <v>126</v>
      </c>
      <c r="M71" s="50" t="e">
        <f t="shared" si="3"/>
        <v>#VALUE!</v>
      </c>
      <c r="N71" s="47" t="s">
        <v>991</v>
      </c>
      <c r="O71" s="47"/>
      <c r="P71" s="47">
        <v>66</v>
      </c>
      <c r="Q71" s="52">
        <v>45672</v>
      </c>
      <c r="R71" s="14" t="str">
        <f t="shared" ref="R71:R134" si="4">IF(LEFT(N71,3)="Yes","Yes","No")</f>
        <v>No</v>
      </c>
    </row>
    <row r="72" spans="1:18" x14ac:dyDescent="0.2">
      <c r="A72" s="57">
        <v>260</v>
      </c>
      <c r="B72" s="48">
        <v>271</v>
      </c>
      <c r="C72" s="48" t="s">
        <v>434</v>
      </c>
      <c r="D72" s="48" t="s">
        <v>435</v>
      </c>
      <c r="E72" s="47" t="s">
        <v>423</v>
      </c>
      <c r="F72" s="49"/>
      <c r="G72" s="48" t="s">
        <v>121</v>
      </c>
      <c r="H72" s="47">
        <v>16</v>
      </c>
      <c r="I72" s="47" t="s">
        <v>38</v>
      </c>
      <c r="J72" s="47" t="s">
        <v>120</v>
      </c>
      <c r="K72" s="47" t="s">
        <v>126</v>
      </c>
      <c r="L72" s="47" t="s">
        <v>126</v>
      </c>
      <c r="M72" s="50" t="e">
        <f t="shared" si="3"/>
        <v>#VALUE!</v>
      </c>
      <c r="N72" s="47" t="s">
        <v>991</v>
      </c>
      <c r="O72" s="47"/>
      <c r="P72" s="47">
        <v>67</v>
      </c>
      <c r="Q72" s="52">
        <v>45672</v>
      </c>
      <c r="R72" s="14" t="str">
        <f t="shared" si="4"/>
        <v>No</v>
      </c>
    </row>
    <row r="73" spans="1:18" x14ac:dyDescent="0.2">
      <c r="A73" s="57">
        <v>266</v>
      </c>
      <c r="B73" s="57" t="s">
        <v>442</v>
      </c>
      <c r="C73" s="47" t="s">
        <v>443</v>
      </c>
      <c r="D73" s="47" t="s">
        <v>444</v>
      </c>
      <c r="E73" s="47"/>
      <c r="F73" s="49"/>
      <c r="G73" s="47" t="s">
        <v>121</v>
      </c>
      <c r="H73" s="47">
        <v>1400</v>
      </c>
      <c r="I73" s="47" t="s">
        <v>38</v>
      </c>
      <c r="J73" s="47" t="s">
        <v>120</v>
      </c>
      <c r="K73" s="47" t="s">
        <v>126</v>
      </c>
      <c r="L73" s="47" t="s">
        <v>126</v>
      </c>
      <c r="M73" s="50" t="e">
        <f t="shared" si="3"/>
        <v>#VALUE!</v>
      </c>
      <c r="N73" s="47" t="s">
        <v>991</v>
      </c>
      <c r="O73" s="47"/>
      <c r="P73" s="47">
        <v>68</v>
      </c>
      <c r="Q73" s="52">
        <v>45672</v>
      </c>
      <c r="R73" s="14" t="str">
        <f t="shared" si="4"/>
        <v>No</v>
      </c>
    </row>
    <row r="74" spans="1:18" x14ac:dyDescent="0.2">
      <c r="A74" s="57">
        <v>276</v>
      </c>
      <c r="B74" s="48">
        <v>289</v>
      </c>
      <c r="C74" s="48" t="s">
        <v>464</v>
      </c>
      <c r="D74" s="48" t="s">
        <v>465</v>
      </c>
      <c r="E74" s="47"/>
      <c r="F74" s="49"/>
      <c r="G74" s="48" t="s">
        <v>121</v>
      </c>
      <c r="H74" s="47">
        <v>21000</v>
      </c>
      <c r="I74" s="47" t="s">
        <v>31</v>
      </c>
      <c r="J74" s="47" t="s">
        <v>120</v>
      </c>
      <c r="K74" s="47" t="s">
        <v>126</v>
      </c>
      <c r="L74" s="47" t="s">
        <v>126</v>
      </c>
      <c r="M74" s="50" t="e">
        <f t="shared" si="3"/>
        <v>#VALUE!</v>
      </c>
      <c r="N74" s="47" t="s">
        <v>991</v>
      </c>
      <c r="O74" s="47"/>
      <c r="P74" s="47">
        <v>69</v>
      </c>
      <c r="Q74" s="52">
        <v>45672</v>
      </c>
      <c r="R74" s="14" t="str">
        <f t="shared" si="4"/>
        <v>No</v>
      </c>
    </row>
    <row r="75" spans="1:18" x14ac:dyDescent="0.2">
      <c r="A75" s="57">
        <v>296</v>
      </c>
      <c r="B75" s="57">
        <v>301</v>
      </c>
      <c r="C75" s="47" t="s">
        <v>477</v>
      </c>
      <c r="D75" s="47" t="s">
        <v>478</v>
      </c>
      <c r="E75" s="47"/>
      <c r="F75" s="49"/>
      <c r="G75" s="47" t="s">
        <v>121</v>
      </c>
      <c r="H75" s="47">
        <v>3900</v>
      </c>
      <c r="I75" s="47" t="s">
        <v>38</v>
      </c>
      <c r="J75" s="47" t="s">
        <v>120</v>
      </c>
      <c r="K75" s="47" t="s">
        <v>126</v>
      </c>
      <c r="L75" s="47" t="s">
        <v>126</v>
      </c>
      <c r="M75" s="50" t="e">
        <f t="shared" si="3"/>
        <v>#VALUE!</v>
      </c>
      <c r="N75" s="47" t="s">
        <v>991</v>
      </c>
      <c r="O75" s="47"/>
      <c r="P75" s="47">
        <v>70</v>
      </c>
      <c r="Q75" s="52">
        <v>45672</v>
      </c>
      <c r="R75" s="14" t="str">
        <f t="shared" si="4"/>
        <v>No</v>
      </c>
    </row>
    <row r="76" spans="1:18" x14ac:dyDescent="0.2">
      <c r="A76" s="57">
        <v>300</v>
      </c>
      <c r="B76" s="57" t="s">
        <v>483</v>
      </c>
      <c r="C76" s="47" t="s">
        <v>484</v>
      </c>
      <c r="D76" s="47" t="s">
        <v>485</v>
      </c>
      <c r="E76" s="47"/>
      <c r="F76" s="49"/>
      <c r="G76" s="47" t="s">
        <v>121</v>
      </c>
      <c r="H76" s="47">
        <v>9000</v>
      </c>
      <c r="I76" s="47" t="s">
        <v>31</v>
      </c>
      <c r="J76" s="47" t="s">
        <v>120</v>
      </c>
      <c r="K76" s="47" t="s">
        <v>126</v>
      </c>
      <c r="L76" s="47" t="s">
        <v>126</v>
      </c>
      <c r="M76" s="50" t="e">
        <f t="shared" si="3"/>
        <v>#VALUE!</v>
      </c>
      <c r="N76" s="47" t="s">
        <v>991</v>
      </c>
      <c r="O76" s="47"/>
      <c r="P76" s="47">
        <v>71</v>
      </c>
      <c r="Q76" s="52">
        <v>45672</v>
      </c>
      <c r="R76" s="14" t="str">
        <f t="shared" si="4"/>
        <v>No</v>
      </c>
    </row>
    <row r="77" spans="1:18" x14ac:dyDescent="0.2">
      <c r="A77" s="57">
        <v>301</v>
      </c>
      <c r="B77" s="57" t="s">
        <v>486</v>
      </c>
      <c r="C77" s="47" t="s">
        <v>486</v>
      </c>
      <c r="D77" s="47" t="s">
        <v>487</v>
      </c>
      <c r="E77" s="47"/>
      <c r="F77" s="49"/>
      <c r="G77" s="47" t="s">
        <v>121</v>
      </c>
      <c r="H77" s="47">
        <v>2000</v>
      </c>
      <c r="I77" s="47" t="s">
        <v>31</v>
      </c>
      <c r="J77" s="47" t="s">
        <v>120</v>
      </c>
      <c r="K77" s="47" t="s">
        <v>126</v>
      </c>
      <c r="L77" s="47" t="s">
        <v>126</v>
      </c>
      <c r="M77" s="50" t="e">
        <f t="shared" si="3"/>
        <v>#VALUE!</v>
      </c>
      <c r="N77" s="47" t="s">
        <v>991</v>
      </c>
      <c r="O77" s="47"/>
      <c r="P77" s="47">
        <v>72</v>
      </c>
      <c r="Q77" s="52">
        <v>45672</v>
      </c>
      <c r="R77" s="14" t="str">
        <f t="shared" si="4"/>
        <v>No</v>
      </c>
    </row>
    <row r="78" spans="1:18" x14ac:dyDescent="0.2">
      <c r="A78" s="57">
        <v>303</v>
      </c>
      <c r="B78" s="57" t="s">
        <v>490</v>
      </c>
      <c r="C78" s="47" t="s">
        <v>490</v>
      </c>
      <c r="D78" s="47" t="s">
        <v>491</v>
      </c>
      <c r="E78" s="47"/>
      <c r="F78" s="49"/>
      <c r="G78" s="47" t="s">
        <v>121</v>
      </c>
      <c r="H78" s="47">
        <v>3000</v>
      </c>
      <c r="I78" s="47" t="s">
        <v>31</v>
      </c>
      <c r="J78" s="47" t="s">
        <v>120</v>
      </c>
      <c r="K78" s="47" t="s">
        <v>126</v>
      </c>
      <c r="L78" s="47" t="s">
        <v>126</v>
      </c>
      <c r="M78" s="50" t="e">
        <f t="shared" si="3"/>
        <v>#VALUE!</v>
      </c>
      <c r="N78" s="47" t="s">
        <v>991</v>
      </c>
      <c r="O78" s="47"/>
      <c r="P78" s="47">
        <v>73</v>
      </c>
      <c r="Q78" s="52">
        <v>45672</v>
      </c>
      <c r="R78" s="14" t="str">
        <f t="shared" si="4"/>
        <v>No</v>
      </c>
    </row>
    <row r="79" spans="1:18" x14ac:dyDescent="0.2">
      <c r="A79" s="57">
        <v>304</v>
      </c>
      <c r="B79" s="57" t="s">
        <v>492</v>
      </c>
      <c r="C79" s="47" t="s">
        <v>493</v>
      </c>
      <c r="D79" s="47" t="s">
        <v>494</v>
      </c>
      <c r="E79" s="47"/>
      <c r="F79" s="49"/>
      <c r="G79" s="47" t="s">
        <v>121</v>
      </c>
      <c r="H79" s="47">
        <v>10</v>
      </c>
      <c r="I79" s="47" t="s">
        <v>31</v>
      </c>
      <c r="J79" s="47" t="s">
        <v>120</v>
      </c>
      <c r="K79" s="47" t="s">
        <v>126</v>
      </c>
      <c r="L79" s="47" t="s">
        <v>126</v>
      </c>
      <c r="M79" s="50" t="e">
        <f t="shared" si="3"/>
        <v>#VALUE!</v>
      </c>
      <c r="N79" s="47" t="s">
        <v>991</v>
      </c>
      <c r="O79" s="47"/>
      <c r="P79" s="47">
        <v>74</v>
      </c>
      <c r="Q79" s="52">
        <v>45672</v>
      </c>
      <c r="R79" s="14" t="str">
        <f t="shared" si="4"/>
        <v>No</v>
      </c>
    </row>
    <row r="80" spans="1:18" x14ac:dyDescent="0.2">
      <c r="A80" s="57">
        <v>308</v>
      </c>
      <c r="B80" s="57" t="s">
        <v>498</v>
      </c>
      <c r="C80" s="47" t="s">
        <v>499</v>
      </c>
      <c r="D80" s="47" t="s">
        <v>500</v>
      </c>
      <c r="E80" s="47"/>
      <c r="F80" s="49"/>
      <c r="G80" s="47" t="s">
        <v>121</v>
      </c>
      <c r="H80" s="47">
        <v>200</v>
      </c>
      <c r="I80" s="47" t="s">
        <v>31</v>
      </c>
      <c r="J80" s="47" t="s">
        <v>120</v>
      </c>
      <c r="K80" s="47" t="s">
        <v>126</v>
      </c>
      <c r="L80" s="47" t="s">
        <v>126</v>
      </c>
      <c r="M80" s="50" t="e">
        <f t="shared" si="3"/>
        <v>#VALUE!</v>
      </c>
      <c r="N80" s="47" t="s">
        <v>991</v>
      </c>
      <c r="O80" s="47"/>
      <c r="P80" s="47">
        <v>75</v>
      </c>
      <c r="Q80" s="52">
        <v>45672</v>
      </c>
      <c r="R80" s="14" t="str">
        <f t="shared" si="4"/>
        <v>No</v>
      </c>
    </row>
    <row r="81" spans="1:18" x14ac:dyDescent="0.2">
      <c r="A81" s="57">
        <v>318</v>
      </c>
      <c r="B81" s="57" t="s">
        <v>515</v>
      </c>
      <c r="C81" s="47" t="s">
        <v>516</v>
      </c>
      <c r="D81" s="47" t="s">
        <v>517</v>
      </c>
      <c r="E81" s="47"/>
      <c r="F81" s="49"/>
      <c r="G81" s="47" t="s">
        <v>121</v>
      </c>
      <c r="H81" s="47">
        <v>15000</v>
      </c>
      <c r="I81" s="47" t="s">
        <v>38</v>
      </c>
      <c r="J81" s="47" t="s">
        <v>120</v>
      </c>
      <c r="K81" s="47" t="s">
        <v>126</v>
      </c>
      <c r="L81" s="47" t="s">
        <v>126</v>
      </c>
      <c r="M81" s="50" t="e">
        <f t="shared" si="3"/>
        <v>#VALUE!</v>
      </c>
      <c r="N81" s="47" t="s">
        <v>991</v>
      </c>
      <c r="O81" s="47"/>
      <c r="P81" s="47">
        <v>76</v>
      </c>
      <c r="Q81" s="52">
        <v>45672</v>
      </c>
      <c r="R81" s="14" t="str">
        <f t="shared" si="4"/>
        <v>No</v>
      </c>
    </row>
    <row r="82" spans="1:18" x14ac:dyDescent="0.2">
      <c r="A82" s="57">
        <v>360</v>
      </c>
      <c r="B82" s="48">
        <v>381</v>
      </c>
      <c r="C82" s="48" t="s">
        <v>566</v>
      </c>
      <c r="D82" s="48" t="s">
        <v>567</v>
      </c>
      <c r="E82" s="47"/>
      <c r="F82" s="49"/>
      <c r="G82" s="48" t="s">
        <v>121</v>
      </c>
      <c r="H82" s="47">
        <v>500</v>
      </c>
      <c r="I82" s="47" t="s">
        <v>31</v>
      </c>
      <c r="J82" s="47" t="s">
        <v>120</v>
      </c>
      <c r="K82" s="47" t="s">
        <v>126</v>
      </c>
      <c r="L82" s="47" t="s">
        <v>126</v>
      </c>
      <c r="M82" s="50" t="e">
        <f t="shared" si="3"/>
        <v>#VALUE!</v>
      </c>
      <c r="N82" s="47" t="s">
        <v>991</v>
      </c>
      <c r="O82" s="47"/>
      <c r="P82" s="47">
        <v>77</v>
      </c>
      <c r="Q82" s="52">
        <v>45672</v>
      </c>
      <c r="R82" s="14" t="str">
        <f t="shared" si="4"/>
        <v>No</v>
      </c>
    </row>
    <row r="83" spans="1:18" x14ac:dyDescent="0.2">
      <c r="A83" s="57">
        <v>369</v>
      </c>
      <c r="B83" s="48">
        <v>389</v>
      </c>
      <c r="C83" s="48" t="s">
        <v>575</v>
      </c>
      <c r="D83" s="48" t="s">
        <v>576</v>
      </c>
      <c r="E83" s="47"/>
      <c r="F83" s="49"/>
      <c r="G83" s="48" t="s">
        <v>121</v>
      </c>
      <c r="H83" s="47">
        <v>93</v>
      </c>
      <c r="I83" s="47" t="s">
        <v>38</v>
      </c>
      <c r="J83" s="47" t="s">
        <v>120</v>
      </c>
      <c r="K83" s="47" t="s">
        <v>126</v>
      </c>
      <c r="L83" s="47" t="s">
        <v>126</v>
      </c>
      <c r="M83" s="50" t="e">
        <f t="shared" si="3"/>
        <v>#VALUE!</v>
      </c>
      <c r="N83" s="47" t="s">
        <v>991</v>
      </c>
      <c r="O83" s="47"/>
      <c r="P83" s="47">
        <v>78</v>
      </c>
      <c r="Q83" s="52">
        <v>45672</v>
      </c>
      <c r="R83" s="14" t="str">
        <f t="shared" si="4"/>
        <v>No</v>
      </c>
    </row>
    <row r="84" spans="1:18" x14ac:dyDescent="0.2">
      <c r="A84" s="57">
        <v>395</v>
      </c>
      <c r="B84" s="57" t="s">
        <v>811</v>
      </c>
      <c r="C84" s="47" t="s">
        <v>812</v>
      </c>
      <c r="D84" s="47" t="s">
        <v>813</v>
      </c>
      <c r="E84" s="47" t="s">
        <v>810</v>
      </c>
      <c r="F84" s="49"/>
      <c r="G84" s="47" t="s">
        <v>121</v>
      </c>
      <c r="H84" s="47">
        <v>0.3</v>
      </c>
      <c r="I84" s="47" t="s">
        <v>38</v>
      </c>
      <c r="J84" s="47" t="s">
        <v>120</v>
      </c>
      <c r="K84" s="47" t="s">
        <v>126</v>
      </c>
      <c r="L84" s="47" t="s">
        <v>126</v>
      </c>
      <c r="M84" s="50" t="e">
        <f t="shared" si="3"/>
        <v>#VALUE!</v>
      </c>
      <c r="N84" s="47" t="s">
        <v>991</v>
      </c>
      <c r="O84" s="47"/>
      <c r="P84" s="47">
        <v>79</v>
      </c>
      <c r="Q84" s="52">
        <v>45672</v>
      </c>
      <c r="R84" s="14" t="str">
        <f t="shared" si="4"/>
        <v>No</v>
      </c>
    </row>
    <row r="85" spans="1:18" x14ac:dyDescent="0.2">
      <c r="A85" s="57">
        <v>396</v>
      </c>
      <c r="B85" s="57" t="s">
        <v>814</v>
      </c>
      <c r="C85" s="47" t="s">
        <v>815</v>
      </c>
      <c r="D85" s="47" t="s">
        <v>816</v>
      </c>
      <c r="E85" s="47" t="s">
        <v>810</v>
      </c>
      <c r="F85" s="49"/>
      <c r="G85" s="47" t="s">
        <v>121</v>
      </c>
      <c r="H85" s="47">
        <v>10</v>
      </c>
      <c r="I85" s="47" t="s">
        <v>38</v>
      </c>
      <c r="J85" s="47" t="s">
        <v>120</v>
      </c>
      <c r="K85" s="47" t="s">
        <v>126</v>
      </c>
      <c r="L85" s="47" t="s">
        <v>126</v>
      </c>
      <c r="M85" s="50" t="e">
        <f t="shared" si="3"/>
        <v>#VALUE!</v>
      </c>
      <c r="N85" s="47" t="s">
        <v>991</v>
      </c>
      <c r="O85" s="47"/>
      <c r="P85" s="47">
        <v>80</v>
      </c>
      <c r="Q85" s="52">
        <v>45672</v>
      </c>
      <c r="R85" s="14" t="str">
        <f t="shared" si="4"/>
        <v>No</v>
      </c>
    </row>
    <row r="86" spans="1:18" x14ac:dyDescent="0.2">
      <c r="A86" s="57">
        <v>400</v>
      </c>
      <c r="B86" s="57" t="s">
        <v>823</v>
      </c>
      <c r="C86" s="47" t="s">
        <v>824</v>
      </c>
      <c r="D86" s="47" t="s">
        <v>825</v>
      </c>
      <c r="E86" s="47" t="s">
        <v>810</v>
      </c>
      <c r="F86" s="49"/>
      <c r="G86" s="47" t="s">
        <v>121</v>
      </c>
      <c r="H86" s="47">
        <v>3.4000000000000002E-2</v>
      </c>
      <c r="I86" s="47" t="s">
        <v>38</v>
      </c>
      <c r="J86" s="47" t="s">
        <v>120</v>
      </c>
      <c r="K86" s="47" t="s">
        <v>126</v>
      </c>
      <c r="L86" s="47" t="s">
        <v>126</v>
      </c>
      <c r="M86" s="50" t="e">
        <f t="shared" si="3"/>
        <v>#VALUE!</v>
      </c>
      <c r="N86" s="47" t="s">
        <v>991</v>
      </c>
      <c r="O86" s="47"/>
      <c r="P86" s="47">
        <v>81</v>
      </c>
      <c r="Q86" s="52">
        <v>45672</v>
      </c>
      <c r="R86" s="14" t="str">
        <f t="shared" si="4"/>
        <v>No</v>
      </c>
    </row>
    <row r="87" spans="1:18" x14ac:dyDescent="0.2">
      <c r="A87" s="57">
        <v>401</v>
      </c>
      <c r="B87" s="57" t="s">
        <v>826</v>
      </c>
      <c r="C87" s="47" t="s">
        <v>827</v>
      </c>
      <c r="D87" s="47" t="s">
        <v>828</v>
      </c>
      <c r="E87" s="47" t="s">
        <v>810</v>
      </c>
      <c r="F87" s="49"/>
      <c r="G87" s="47" t="s">
        <v>121</v>
      </c>
      <c r="H87" s="47">
        <v>1</v>
      </c>
      <c r="I87" s="47" t="s">
        <v>38</v>
      </c>
      <c r="J87" s="47" t="s">
        <v>120</v>
      </c>
      <c r="K87" s="47" t="s">
        <v>126</v>
      </c>
      <c r="L87" s="47" t="s">
        <v>126</v>
      </c>
      <c r="M87" s="50" t="e">
        <f t="shared" si="3"/>
        <v>#VALUE!</v>
      </c>
      <c r="N87" s="47" t="s">
        <v>991</v>
      </c>
      <c r="O87" s="47"/>
      <c r="P87" s="47">
        <v>82</v>
      </c>
      <c r="Q87" s="52">
        <v>45672</v>
      </c>
      <c r="R87" s="14" t="str">
        <f t="shared" si="4"/>
        <v>No</v>
      </c>
    </row>
    <row r="88" spans="1:18" x14ac:dyDescent="0.2">
      <c r="A88" s="57">
        <v>402</v>
      </c>
      <c r="B88" s="57" t="s">
        <v>829</v>
      </c>
      <c r="C88" s="47" t="s">
        <v>830</v>
      </c>
      <c r="D88" s="47" t="s">
        <v>831</v>
      </c>
      <c r="E88" s="47" t="s">
        <v>810</v>
      </c>
      <c r="F88" s="49"/>
      <c r="G88" s="47" t="s">
        <v>121</v>
      </c>
      <c r="H88" s="47">
        <v>4.7E-2</v>
      </c>
      <c r="I88" s="47" t="s">
        <v>38</v>
      </c>
      <c r="J88" s="47" t="s">
        <v>120</v>
      </c>
      <c r="K88" s="47" t="s">
        <v>126</v>
      </c>
      <c r="L88" s="47" t="s">
        <v>126</v>
      </c>
      <c r="M88" s="50" t="e">
        <f t="shared" si="3"/>
        <v>#VALUE!</v>
      </c>
      <c r="N88" s="47" t="s">
        <v>991</v>
      </c>
      <c r="O88" s="47"/>
      <c r="P88" s="47">
        <v>83</v>
      </c>
      <c r="Q88" s="52">
        <v>45672</v>
      </c>
      <c r="R88" s="14" t="str">
        <f t="shared" si="4"/>
        <v>No</v>
      </c>
    </row>
    <row r="89" spans="1:18" x14ac:dyDescent="0.2">
      <c r="A89" s="57">
        <v>403</v>
      </c>
      <c r="B89" s="57" t="s">
        <v>832</v>
      </c>
      <c r="C89" s="47" t="s">
        <v>833</v>
      </c>
      <c r="D89" s="47" t="s">
        <v>834</v>
      </c>
      <c r="E89" s="47" t="s">
        <v>810</v>
      </c>
      <c r="F89" s="49">
        <v>10</v>
      </c>
      <c r="G89" s="47" t="s">
        <v>121</v>
      </c>
      <c r="H89" s="47">
        <v>6.3E-2</v>
      </c>
      <c r="I89" s="47" t="s">
        <v>38</v>
      </c>
      <c r="J89" s="47" t="s">
        <v>120</v>
      </c>
      <c r="K89" s="47" t="s">
        <v>126</v>
      </c>
      <c r="L89" s="47" t="s">
        <v>126</v>
      </c>
      <c r="M89" s="50" t="e">
        <f t="shared" si="3"/>
        <v>#VALUE!</v>
      </c>
      <c r="N89" s="47" t="s">
        <v>991</v>
      </c>
      <c r="O89" s="47"/>
      <c r="P89" s="47">
        <v>84</v>
      </c>
      <c r="Q89" s="52">
        <v>45672</v>
      </c>
      <c r="R89" s="14" t="str">
        <f t="shared" si="4"/>
        <v>No</v>
      </c>
    </row>
    <row r="90" spans="1:18" x14ac:dyDescent="0.2">
      <c r="A90" s="57">
        <v>404</v>
      </c>
      <c r="B90" s="57">
        <v>491</v>
      </c>
      <c r="C90" s="47" t="s">
        <v>835</v>
      </c>
      <c r="D90" s="47" t="s">
        <v>836</v>
      </c>
      <c r="E90" s="47" t="s">
        <v>810</v>
      </c>
      <c r="F90" s="49"/>
      <c r="G90" s="47" t="s">
        <v>121</v>
      </c>
      <c r="H90" s="47">
        <v>1.0999999999999999E-2</v>
      </c>
      <c r="I90" s="47" t="s">
        <v>38</v>
      </c>
      <c r="J90" s="47" t="s">
        <v>120</v>
      </c>
      <c r="K90" s="47" t="s">
        <v>126</v>
      </c>
      <c r="L90" s="47" t="s">
        <v>126</v>
      </c>
      <c r="M90" s="50" t="e">
        <f t="shared" si="3"/>
        <v>#VALUE!</v>
      </c>
      <c r="N90" s="47" t="s">
        <v>991</v>
      </c>
      <c r="O90" s="47"/>
      <c r="P90" s="47">
        <v>85</v>
      </c>
      <c r="Q90" s="52">
        <v>45672</v>
      </c>
      <c r="R90" s="14" t="str">
        <f t="shared" si="4"/>
        <v>No</v>
      </c>
    </row>
    <row r="91" spans="1:18" x14ac:dyDescent="0.2">
      <c r="A91" s="57">
        <v>405</v>
      </c>
      <c r="B91" s="57">
        <v>490</v>
      </c>
      <c r="C91" s="47" t="s">
        <v>843</v>
      </c>
      <c r="D91" s="47" t="s">
        <v>844</v>
      </c>
      <c r="E91" s="47" t="s">
        <v>810</v>
      </c>
      <c r="F91" s="49"/>
      <c r="G91" s="47" t="s">
        <v>121</v>
      </c>
      <c r="H91" s="47">
        <v>6.3E-2</v>
      </c>
      <c r="I91" s="47" t="s">
        <v>38</v>
      </c>
      <c r="J91" s="47" t="s">
        <v>120</v>
      </c>
      <c r="K91" s="47" t="s">
        <v>126</v>
      </c>
      <c r="L91" s="47" t="s">
        <v>126</v>
      </c>
      <c r="M91" s="50" t="e">
        <f t="shared" si="3"/>
        <v>#VALUE!</v>
      </c>
      <c r="N91" s="47" t="s">
        <v>991</v>
      </c>
      <c r="O91" s="47"/>
      <c r="P91" s="47">
        <v>86</v>
      </c>
      <c r="Q91" s="52">
        <v>45672</v>
      </c>
      <c r="R91" s="14" t="str">
        <f t="shared" si="4"/>
        <v>No</v>
      </c>
    </row>
    <row r="92" spans="1:18" x14ac:dyDescent="0.2">
      <c r="A92" s="57">
        <v>543</v>
      </c>
      <c r="B92" s="57" t="s">
        <v>540</v>
      </c>
      <c r="C92" s="47" t="s">
        <v>541</v>
      </c>
      <c r="D92" s="47" t="s">
        <v>542</v>
      </c>
      <c r="E92" s="47" t="s">
        <v>314</v>
      </c>
      <c r="F92" s="49"/>
      <c r="G92" s="47" t="s">
        <v>121</v>
      </c>
      <c r="H92" s="47">
        <v>0.7</v>
      </c>
      <c r="I92" s="47" t="s">
        <v>38</v>
      </c>
      <c r="J92" s="47" t="s">
        <v>121</v>
      </c>
      <c r="K92" s="47" t="s">
        <v>126</v>
      </c>
      <c r="L92" s="47" t="s">
        <v>126</v>
      </c>
      <c r="M92" s="50" t="e">
        <f t="shared" si="3"/>
        <v>#VALUE!</v>
      </c>
      <c r="N92" s="47" t="s">
        <v>991</v>
      </c>
      <c r="O92" s="47"/>
      <c r="P92" s="47">
        <v>87</v>
      </c>
      <c r="Q92" s="52">
        <v>45672</v>
      </c>
      <c r="R92" s="14" t="str">
        <f t="shared" si="4"/>
        <v>No</v>
      </c>
    </row>
    <row r="93" spans="1:18" x14ac:dyDescent="0.2">
      <c r="A93" s="57">
        <v>544</v>
      </c>
      <c r="B93" s="57">
        <v>427</v>
      </c>
      <c r="C93" s="47" t="s">
        <v>543</v>
      </c>
      <c r="D93" s="47" t="s">
        <v>544</v>
      </c>
      <c r="E93" s="47" t="s">
        <v>314</v>
      </c>
      <c r="F93" s="49"/>
      <c r="G93" s="47" t="s">
        <v>121</v>
      </c>
      <c r="H93" s="47">
        <v>2.8</v>
      </c>
      <c r="I93" s="47" t="s">
        <v>38</v>
      </c>
      <c r="J93" s="47" t="s">
        <v>121</v>
      </c>
      <c r="K93" s="47" t="s">
        <v>126</v>
      </c>
      <c r="L93" s="47" t="s">
        <v>126</v>
      </c>
      <c r="M93" s="50" t="e">
        <f t="shared" si="3"/>
        <v>#VALUE!</v>
      </c>
      <c r="N93" s="47" t="s">
        <v>991</v>
      </c>
      <c r="O93" s="47"/>
      <c r="P93" s="47">
        <v>88</v>
      </c>
      <c r="Q93" s="52">
        <v>45672</v>
      </c>
      <c r="R93" s="14" t="str">
        <f t="shared" si="4"/>
        <v>No</v>
      </c>
    </row>
    <row r="94" spans="1:18" x14ac:dyDescent="0.2">
      <c r="A94" s="57">
        <v>565</v>
      </c>
      <c r="B94" s="48">
        <v>559</v>
      </c>
      <c r="C94" s="48" t="s">
        <v>863</v>
      </c>
      <c r="D94" s="48" t="s">
        <v>864</v>
      </c>
      <c r="E94" s="47"/>
      <c r="F94" s="49"/>
      <c r="G94" s="48" t="s">
        <v>121</v>
      </c>
      <c r="H94" s="47">
        <v>1800</v>
      </c>
      <c r="I94" s="47" t="s">
        <v>38</v>
      </c>
      <c r="J94" s="47" t="s">
        <v>120</v>
      </c>
      <c r="K94" s="47" t="s">
        <v>126</v>
      </c>
      <c r="L94" s="47" t="s">
        <v>126</v>
      </c>
      <c r="M94" s="50" t="e">
        <f t="shared" si="3"/>
        <v>#VALUE!</v>
      </c>
      <c r="N94" s="47" t="s">
        <v>991</v>
      </c>
      <c r="O94" s="47"/>
      <c r="P94" s="47">
        <v>89</v>
      </c>
      <c r="Q94" s="52">
        <v>45672</v>
      </c>
      <c r="R94" s="14" t="str">
        <f t="shared" si="4"/>
        <v>No</v>
      </c>
    </row>
    <row r="95" spans="1:18" x14ac:dyDescent="0.2">
      <c r="A95" s="57">
        <v>567</v>
      </c>
      <c r="B95" s="57" t="s">
        <v>865</v>
      </c>
      <c r="C95" s="47" t="s">
        <v>866</v>
      </c>
      <c r="D95" s="47" t="s">
        <v>867</v>
      </c>
      <c r="E95" s="47"/>
      <c r="F95" s="49">
        <v>11</v>
      </c>
      <c r="G95" s="47" t="s">
        <v>121</v>
      </c>
      <c r="H95" s="47">
        <v>22000</v>
      </c>
      <c r="I95" s="47" t="s">
        <v>38</v>
      </c>
      <c r="J95" s="47" t="s">
        <v>120</v>
      </c>
      <c r="K95" s="47" t="s">
        <v>126</v>
      </c>
      <c r="L95" s="47" t="s">
        <v>126</v>
      </c>
      <c r="M95" s="50" t="e">
        <f t="shared" si="3"/>
        <v>#VALUE!</v>
      </c>
      <c r="N95" s="47" t="s">
        <v>991</v>
      </c>
      <c r="O95" s="47"/>
      <c r="P95" s="47">
        <v>90</v>
      </c>
      <c r="Q95" s="52">
        <v>45672</v>
      </c>
      <c r="R95" s="14" t="str">
        <f t="shared" si="4"/>
        <v>No</v>
      </c>
    </row>
    <row r="96" spans="1:18" x14ac:dyDescent="0.2">
      <c r="A96" s="57">
        <v>570</v>
      </c>
      <c r="B96" s="57" t="s">
        <v>870</v>
      </c>
      <c r="C96" s="47" t="s">
        <v>871</v>
      </c>
      <c r="D96" s="47" t="s">
        <v>872</v>
      </c>
      <c r="E96" s="47"/>
      <c r="F96" s="49"/>
      <c r="G96" s="47" t="s">
        <v>121</v>
      </c>
      <c r="H96" s="47">
        <v>39</v>
      </c>
      <c r="I96" s="47" t="s">
        <v>38</v>
      </c>
      <c r="J96" s="47" t="s">
        <v>121</v>
      </c>
      <c r="K96" s="47" t="s">
        <v>126</v>
      </c>
      <c r="L96" s="47" t="s">
        <v>126</v>
      </c>
      <c r="M96" s="50" t="e">
        <f t="shared" si="3"/>
        <v>#VALUE!</v>
      </c>
      <c r="N96" s="47" t="s">
        <v>991</v>
      </c>
      <c r="O96" s="47"/>
      <c r="P96" s="47">
        <v>91</v>
      </c>
      <c r="Q96" s="52">
        <v>45672</v>
      </c>
      <c r="R96" s="14" t="str">
        <f t="shared" si="4"/>
        <v>No</v>
      </c>
    </row>
    <row r="97" spans="1:18" x14ac:dyDescent="0.2">
      <c r="A97" s="57">
        <v>582</v>
      </c>
      <c r="B97" s="57">
        <v>579</v>
      </c>
      <c r="C97" s="47" t="s">
        <v>883</v>
      </c>
      <c r="D97" s="47" t="s">
        <v>884</v>
      </c>
      <c r="E97" s="47"/>
      <c r="F97" s="49"/>
      <c r="G97" s="47" t="s">
        <v>121</v>
      </c>
      <c r="H97" s="47">
        <v>24</v>
      </c>
      <c r="I97" s="47" t="s">
        <v>38</v>
      </c>
      <c r="J97" s="47" t="s">
        <v>120</v>
      </c>
      <c r="K97" s="47" t="s">
        <v>126</v>
      </c>
      <c r="L97" s="47" t="s">
        <v>126</v>
      </c>
      <c r="M97" s="50" t="e">
        <f t="shared" si="3"/>
        <v>#VALUE!</v>
      </c>
      <c r="N97" s="47" t="s">
        <v>991</v>
      </c>
      <c r="O97" s="47"/>
      <c r="P97" s="47">
        <v>92</v>
      </c>
      <c r="Q97" s="52">
        <v>45672</v>
      </c>
      <c r="R97" s="14" t="str">
        <f t="shared" si="4"/>
        <v>No</v>
      </c>
    </row>
    <row r="98" spans="1:18" x14ac:dyDescent="0.2">
      <c r="A98" s="40">
        <v>594</v>
      </c>
      <c r="B98" s="40" t="s">
        <v>961</v>
      </c>
      <c r="C98" s="47" t="s">
        <v>962</v>
      </c>
      <c r="D98" s="47" t="s">
        <v>963</v>
      </c>
      <c r="E98" s="47"/>
      <c r="F98" s="49"/>
      <c r="G98" s="47" t="s">
        <v>991</v>
      </c>
      <c r="H98" s="53">
        <v>3100</v>
      </c>
      <c r="I98" s="53" t="s">
        <v>36</v>
      </c>
      <c r="J98" s="47" t="s">
        <v>120</v>
      </c>
      <c r="K98" s="53" t="s">
        <v>126</v>
      </c>
      <c r="L98" s="53" t="s">
        <v>126</v>
      </c>
      <c r="M98" s="50" t="e">
        <f t="shared" si="3"/>
        <v>#VALUE!</v>
      </c>
      <c r="N98" s="47" t="s">
        <v>991</v>
      </c>
      <c r="O98" s="47"/>
      <c r="P98" s="47">
        <v>93</v>
      </c>
      <c r="Q98" s="52">
        <v>45859</v>
      </c>
      <c r="R98" s="14" t="str">
        <f t="shared" si="4"/>
        <v>No</v>
      </c>
    </row>
    <row r="99" spans="1:18" x14ac:dyDescent="0.2">
      <c r="A99" s="57">
        <v>613</v>
      </c>
      <c r="B99" s="57" t="s">
        <v>889</v>
      </c>
      <c r="C99" s="47" t="s">
        <v>890</v>
      </c>
      <c r="D99" s="47" t="s">
        <v>891</v>
      </c>
      <c r="E99" s="47"/>
      <c r="F99" s="49"/>
      <c r="G99" s="47" t="s">
        <v>121</v>
      </c>
      <c r="H99" s="47">
        <v>56</v>
      </c>
      <c r="I99" s="47" t="s">
        <v>38</v>
      </c>
      <c r="J99" s="47" t="s">
        <v>121</v>
      </c>
      <c r="K99" s="47" t="s">
        <v>126</v>
      </c>
      <c r="L99" s="47" t="s">
        <v>126</v>
      </c>
      <c r="M99" s="50" t="e">
        <f t="shared" si="3"/>
        <v>#VALUE!</v>
      </c>
      <c r="N99" s="47" t="s">
        <v>991</v>
      </c>
      <c r="O99" s="47"/>
      <c r="P99" s="47">
        <v>94</v>
      </c>
      <c r="Q99" s="52">
        <v>45672</v>
      </c>
      <c r="R99" s="14" t="str">
        <f t="shared" si="4"/>
        <v>No</v>
      </c>
    </row>
    <row r="100" spans="1:18" x14ac:dyDescent="0.2">
      <c r="A100" s="57">
        <v>616</v>
      </c>
      <c r="B100" s="48">
        <v>607</v>
      </c>
      <c r="C100" s="48" t="s">
        <v>925</v>
      </c>
      <c r="D100" s="48" t="s">
        <v>926</v>
      </c>
      <c r="E100" s="47"/>
      <c r="F100" s="49"/>
      <c r="G100" s="48" t="s">
        <v>121</v>
      </c>
      <c r="H100" s="47">
        <v>160</v>
      </c>
      <c r="I100" s="47" t="s">
        <v>31</v>
      </c>
      <c r="J100" s="47" t="s">
        <v>120</v>
      </c>
      <c r="K100" s="47" t="s">
        <v>126</v>
      </c>
      <c r="L100" s="47" t="s">
        <v>126</v>
      </c>
      <c r="M100" s="50" t="e">
        <f t="shared" si="3"/>
        <v>#VALUE!</v>
      </c>
      <c r="N100" s="47" t="s">
        <v>991</v>
      </c>
      <c r="O100" s="47"/>
      <c r="P100" s="47">
        <v>95</v>
      </c>
      <c r="Q100" s="52">
        <v>45672</v>
      </c>
      <c r="R100" s="14" t="str">
        <f t="shared" si="4"/>
        <v>No</v>
      </c>
    </row>
    <row r="101" spans="1:18" x14ac:dyDescent="0.2">
      <c r="A101" s="57">
        <v>624</v>
      </c>
      <c r="B101" s="57" t="s">
        <v>935</v>
      </c>
      <c r="C101" s="47" t="s">
        <v>936</v>
      </c>
      <c r="D101" s="47" t="s">
        <v>937</v>
      </c>
      <c r="E101" s="47"/>
      <c r="F101" s="49"/>
      <c r="G101" s="47" t="s">
        <v>121</v>
      </c>
      <c r="H101" s="47">
        <v>390</v>
      </c>
      <c r="I101" s="47" t="s">
        <v>38</v>
      </c>
      <c r="J101" s="47" t="s">
        <v>121</v>
      </c>
      <c r="K101" s="47" t="s">
        <v>126</v>
      </c>
      <c r="L101" s="47" t="s">
        <v>126</v>
      </c>
      <c r="M101" s="50" t="e">
        <f t="shared" si="3"/>
        <v>#VALUE!</v>
      </c>
      <c r="N101" s="47" t="s">
        <v>991</v>
      </c>
      <c r="O101" s="47"/>
      <c r="P101" s="47">
        <v>96</v>
      </c>
      <c r="Q101" s="52">
        <v>45672</v>
      </c>
      <c r="R101" s="14" t="str">
        <f t="shared" si="4"/>
        <v>No</v>
      </c>
    </row>
    <row r="102" spans="1:18" x14ac:dyDescent="0.2">
      <c r="A102" s="57">
        <v>635</v>
      </c>
      <c r="B102" s="57" t="s">
        <v>938</v>
      </c>
      <c r="C102" s="47" t="s">
        <v>939</v>
      </c>
      <c r="D102" s="47" t="s">
        <v>940</v>
      </c>
      <c r="E102" s="47" t="s">
        <v>149</v>
      </c>
      <c r="F102" s="49"/>
      <c r="G102" s="47" t="s">
        <v>121</v>
      </c>
      <c r="H102" s="47">
        <v>2.2999999999999998</v>
      </c>
      <c r="I102" s="47" t="s">
        <v>38</v>
      </c>
      <c r="J102" s="47" t="s">
        <v>121</v>
      </c>
      <c r="K102" s="47" t="s">
        <v>126</v>
      </c>
      <c r="L102" s="47" t="s">
        <v>126</v>
      </c>
      <c r="M102" s="50" t="e">
        <f t="shared" ref="M102:M133" si="5">IF(H102="--","--",ABS((H102-K102)/K102))</f>
        <v>#VALUE!</v>
      </c>
      <c r="N102" s="47" t="s">
        <v>991</v>
      </c>
      <c r="O102" s="47"/>
      <c r="P102" s="47">
        <v>97</v>
      </c>
      <c r="Q102" s="52">
        <v>45672</v>
      </c>
      <c r="R102" s="14" t="str">
        <f t="shared" si="4"/>
        <v>No</v>
      </c>
    </row>
    <row r="103" spans="1:18" x14ac:dyDescent="0.2">
      <c r="A103" s="57">
        <v>636</v>
      </c>
      <c r="B103" s="57" t="s">
        <v>941</v>
      </c>
      <c r="C103" s="47" t="s">
        <v>941</v>
      </c>
      <c r="D103" s="47" t="s">
        <v>942</v>
      </c>
      <c r="E103" s="47" t="s">
        <v>149</v>
      </c>
      <c r="F103" s="49"/>
      <c r="G103" s="47" t="s">
        <v>121</v>
      </c>
      <c r="H103" s="47">
        <v>0.12</v>
      </c>
      <c r="I103" s="47" t="s">
        <v>38</v>
      </c>
      <c r="J103" s="47" t="s">
        <v>121</v>
      </c>
      <c r="K103" s="47" t="s">
        <v>126</v>
      </c>
      <c r="L103" s="47" t="s">
        <v>126</v>
      </c>
      <c r="M103" s="50" t="e">
        <f t="shared" si="5"/>
        <v>#VALUE!</v>
      </c>
      <c r="N103" s="47" t="s">
        <v>991</v>
      </c>
      <c r="O103" s="47"/>
      <c r="P103" s="47">
        <v>98</v>
      </c>
      <c r="Q103" s="52">
        <v>45672</v>
      </c>
      <c r="R103" s="14" t="str">
        <f t="shared" si="4"/>
        <v>No</v>
      </c>
    </row>
    <row r="104" spans="1:18" x14ac:dyDescent="0.2">
      <c r="A104" s="57">
        <v>642</v>
      </c>
      <c r="B104" s="57">
        <v>625</v>
      </c>
      <c r="C104" s="47" t="s">
        <v>954</v>
      </c>
      <c r="D104" s="47" t="s">
        <v>955</v>
      </c>
      <c r="E104" s="47"/>
      <c r="F104" s="49"/>
      <c r="G104" s="47" t="s">
        <v>121</v>
      </c>
      <c r="H104" s="47">
        <v>5800</v>
      </c>
      <c r="I104" s="47" t="s">
        <v>38</v>
      </c>
      <c r="J104" s="47" t="s">
        <v>120</v>
      </c>
      <c r="K104" s="47" t="s">
        <v>126</v>
      </c>
      <c r="L104" s="47" t="s">
        <v>126</v>
      </c>
      <c r="M104" s="50" t="e">
        <f t="shared" si="5"/>
        <v>#VALUE!</v>
      </c>
      <c r="N104" s="47" t="s">
        <v>991</v>
      </c>
      <c r="O104" s="47"/>
      <c r="P104" s="47">
        <v>99</v>
      </c>
      <c r="Q104" s="52">
        <v>45672</v>
      </c>
      <c r="R104" s="14" t="str">
        <f t="shared" si="4"/>
        <v>No</v>
      </c>
    </row>
    <row r="105" spans="1:18" x14ac:dyDescent="0.2">
      <c r="A105" s="57">
        <v>1</v>
      </c>
      <c r="B105" s="69">
        <v>1</v>
      </c>
      <c r="C105" s="48" t="s">
        <v>118</v>
      </c>
      <c r="D105" s="48" t="s">
        <v>119</v>
      </c>
      <c r="E105" s="47"/>
      <c r="F105" s="49"/>
      <c r="G105" s="48" t="s">
        <v>121</v>
      </c>
      <c r="H105" s="47">
        <v>470</v>
      </c>
      <c r="I105" s="47" t="s">
        <v>49</v>
      </c>
      <c r="J105" s="47" t="s">
        <v>120</v>
      </c>
      <c r="K105" s="47">
        <v>470</v>
      </c>
      <c r="L105" s="47" t="s">
        <v>49</v>
      </c>
      <c r="M105" s="50">
        <f t="shared" si="5"/>
        <v>0</v>
      </c>
      <c r="N105" s="47" t="s">
        <v>970</v>
      </c>
      <c r="O105" s="47"/>
      <c r="P105" s="47">
        <v>100</v>
      </c>
      <c r="Q105" s="52">
        <v>45672</v>
      </c>
      <c r="R105" s="14" t="str">
        <f t="shared" si="4"/>
        <v>No</v>
      </c>
    </row>
    <row r="106" spans="1:18" x14ac:dyDescent="0.2">
      <c r="A106" s="57">
        <v>25</v>
      </c>
      <c r="B106" s="48">
        <v>26</v>
      </c>
      <c r="C106" s="48" t="s">
        <v>152</v>
      </c>
      <c r="D106" s="48" t="s">
        <v>153</v>
      </c>
      <c r="E106" s="47"/>
      <c r="F106" s="49"/>
      <c r="G106" s="48" t="s">
        <v>970</v>
      </c>
      <c r="H106" s="47">
        <v>1200</v>
      </c>
      <c r="I106" s="47" t="s">
        <v>31</v>
      </c>
      <c r="J106" s="47" t="s">
        <v>121</v>
      </c>
      <c r="K106" s="47">
        <v>1200</v>
      </c>
      <c r="L106" s="47" t="s">
        <v>31</v>
      </c>
      <c r="M106" s="50">
        <f t="shared" si="5"/>
        <v>0</v>
      </c>
      <c r="N106" s="47" t="s">
        <v>970</v>
      </c>
      <c r="O106" s="47"/>
      <c r="P106" s="47">
        <v>101</v>
      </c>
      <c r="Q106" s="52">
        <v>45672</v>
      </c>
      <c r="R106" s="14" t="str">
        <f t="shared" si="4"/>
        <v>No</v>
      </c>
    </row>
    <row r="107" spans="1:18" x14ac:dyDescent="0.2">
      <c r="A107" s="57">
        <v>32</v>
      </c>
      <c r="B107" s="48">
        <v>33</v>
      </c>
      <c r="C107" s="48" t="s">
        <v>156</v>
      </c>
      <c r="D107" s="48" t="s">
        <v>157</v>
      </c>
      <c r="E107" s="47" t="s">
        <v>149</v>
      </c>
      <c r="F107" s="49"/>
      <c r="G107" s="48" t="s">
        <v>970</v>
      </c>
      <c r="H107" s="47">
        <v>1</v>
      </c>
      <c r="I107" s="47" t="s">
        <v>31</v>
      </c>
      <c r="J107" s="47" t="s">
        <v>120</v>
      </c>
      <c r="K107" s="47">
        <v>1</v>
      </c>
      <c r="L107" s="47" t="s">
        <v>31</v>
      </c>
      <c r="M107" s="50">
        <f t="shared" si="5"/>
        <v>0</v>
      </c>
      <c r="N107" s="47" t="s">
        <v>970</v>
      </c>
      <c r="O107" s="47"/>
      <c r="P107" s="47">
        <v>102</v>
      </c>
      <c r="Q107" s="52">
        <v>45672</v>
      </c>
      <c r="R107" s="14" t="str">
        <f t="shared" si="4"/>
        <v>No</v>
      </c>
    </row>
    <row r="108" spans="1:18" x14ac:dyDescent="0.2">
      <c r="A108" s="57">
        <v>34</v>
      </c>
      <c r="B108" s="48">
        <v>37</v>
      </c>
      <c r="C108" s="48" t="s">
        <v>160</v>
      </c>
      <c r="D108" s="48" t="s">
        <v>161</v>
      </c>
      <c r="E108" s="47" t="s">
        <v>149</v>
      </c>
      <c r="F108" s="49"/>
      <c r="G108" s="48" t="s">
        <v>970</v>
      </c>
      <c r="H108" s="47">
        <v>0.2</v>
      </c>
      <c r="I108" s="47" t="s">
        <v>49</v>
      </c>
      <c r="J108" s="47" t="s">
        <v>120</v>
      </c>
      <c r="K108" s="47">
        <v>0.2</v>
      </c>
      <c r="L108" s="47" t="s">
        <v>129</v>
      </c>
      <c r="M108" s="50">
        <f t="shared" si="5"/>
        <v>0</v>
      </c>
      <c r="N108" s="47" t="s">
        <v>970</v>
      </c>
      <c r="O108" s="47"/>
      <c r="P108" s="47">
        <v>103</v>
      </c>
      <c r="Q108" s="52">
        <v>45672</v>
      </c>
      <c r="R108" s="14" t="str">
        <f t="shared" si="4"/>
        <v>No</v>
      </c>
    </row>
    <row r="109" spans="1:18" x14ac:dyDescent="0.2">
      <c r="A109" s="57">
        <v>35</v>
      </c>
      <c r="B109" s="48">
        <v>39</v>
      </c>
      <c r="C109" s="48" t="s">
        <v>162</v>
      </c>
      <c r="D109" s="48" t="s">
        <v>163</v>
      </c>
      <c r="E109" s="47" t="s">
        <v>149</v>
      </c>
      <c r="F109" s="49"/>
      <c r="G109" s="48" t="s">
        <v>970</v>
      </c>
      <c r="H109" s="47">
        <v>0.2</v>
      </c>
      <c r="I109" s="47" t="s">
        <v>49</v>
      </c>
      <c r="J109" s="47" t="s">
        <v>120</v>
      </c>
      <c r="K109" s="47">
        <v>0.2</v>
      </c>
      <c r="L109" s="47" t="s">
        <v>49</v>
      </c>
      <c r="M109" s="50">
        <f t="shared" si="5"/>
        <v>0</v>
      </c>
      <c r="N109" s="47" t="s">
        <v>970</v>
      </c>
      <c r="O109" s="47"/>
      <c r="P109" s="47">
        <v>104</v>
      </c>
      <c r="Q109" s="52">
        <v>45672</v>
      </c>
      <c r="R109" s="14" t="str">
        <f t="shared" si="4"/>
        <v>No</v>
      </c>
    </row>
    <row r="110" spans="1:18" x14ac:dyDescent="0.2">
      <c r="A110" s="57">
        <v>64</v>
      </c>
      <c r="B110" s="48">
        <v>75</v>
      </c>
      <c r="C110" s="48" t="s">
        <v>207</v>
      </c>
      <c r="D110" s="48" t="s">
        <v>208</v>
      </c>
      <c r="E110" s="47"/>
      <c r="F110" s="49"/>
      <c r="G110" s="48" t="s">
        <v>970</v>
      </c>
      <c r="H110" s="47">
        <v>660</v>
      </c>
      <c r="I110" s="47" t="s">
        <v>49</v>
      </c>
      <c r="J110" s="47" t="s">
        <v>120</v>
      </c>
      <c r="K110" s="47">
        <v>660</v>
      </c>
      <c r="L110" s="47" t="s">
        <v>49</v>
      </c>
      <c r="M110" s="50">
        <f t="shared" si="5"/>
        <v>0</v>
      </c>
      <c r="N110" s="47" t="s">
        <v>970</v>
      </c>
      <c r="O110" s="47"/>
      <c r="P110" s="47">
        <v>105</v>
      </c>
      <c r="Q110" s="52">
        <v>45672</v>
      </c>
      <c r="R110" s="14" t="str">
        <f t="shared" si="4"/>
        <v>No</v>
      </c>
    </row>
    <row r="111" spans="1:18" x14ac:dyDescent="0.2">
      <c r="A111" s="57">
        <v>75</v>
      </c>
      <c r="B111" s="48">
        <v>83</v>
      </c>
      <c r="C111" s="48" t="s">
        <v>218</v>
      </c>
      <c r="D111" s="48" t="s">
        <v>219</v>
      </c>
      <c r="E111" s="47" t="s">
        <v>149</v>
      </c>
      <c r="F111" s="49"/>
      <c r="G111" s="48" t="s">
        <v>970</v>
      </c>
      <c r="H111" s="47">
        <v>0.03</v>
      </c>
      <c r="I111" s="47" t="s">
        <v>31</v>
      </c>
      <c r="J111" s="47" t="s">
        <v>120</v>
      </c>
      <c r="K111" s="47">
        <v>0.03</v>
      </c>
      <c r="L111" s="47" t="s">
        <v>129</v>
      </c>
      <c r="M111" s="50">
        <f t="shared" si="5"/>
        <v>0</v>
      </c>
      <c r="N111" s="47" t="s">
        <v>970</v>
      </c>
      <c r="O111" s="47"/>
      <c r="P111" s="47">
        <v>106</v>
      </c>
      <c r="Q111" s="52">
        <v>45672</v>
      </c>
      <c r="R111" s="14" t="str">
        <f t="shared" si="4"/>
        <v>No</v>
      </c>
    </row>
    <row r="112" spans="1:18" x14ac:dyDescent="0.2">
      <c r="A112" s="57">
        <v>77</v>
      </c>
      <c r="B112" s="48">
        <v>86</v>
      </c>
      <c r="C112" s="48" t="s">
        <v>220</v>
      </c>
      <c r="D112" s="48" t="s">
        <v>221</v>
      </c>
      <c r="E112" s="47"/>
      <c r="F112" s="49"/>
      <c r="G112" s="48" t="s">
        <v>970</v>
      </c>
      <c r="H112" s="47">
        <v>50</v>
      </c>
      <c r="I112" s="47" t="s">
        <v>49</v>
      </c>
      <c r="J112" s="47" t="s">
        <v>120</v>
      </c>
      <c r="K112" s="47">
        <v>50</v>
      </c>
      <c r="L112" s="47" t="s">
        <v>49</v>
      </c>
      <c r="M112" s="50">
        <f t="shared" si="5"/>
        <v>0</v>
      </c>
      <c r="N112" s="47" t="s">
        <v>970</v>
      </c>
      <c r="O112" s="47"/>
      <c r="P112" s="47">
        <v>107</v>
      </c>
      <c r="Q112" s="52">
        <v>45672</v>
      </c>
      <c r="R112" s="14" t="str">
        <f t="shared" si="4"/>
        <v>No</v>
      </c>
    </row>
    <row r="113" spans="1:18" x14ac:dyDescent="0.2">
      <c r="A113" s="57">
        <v>82</v>
      </c>
      <c r="B113" s="48">
        <v>91</v>
      </c>
      <c r="C113" s="48" t="s">
        <v>224</v>
      </c>
      <c r="D113" s="48" t="s">
        <v>225</v>
      </c>
      <c r="E113" s="47"/>
      <c r="F113" s="49"/>
      <c r="G113" s="48" t="s">
        <v>970</v>
      </c>
      <c r="H113" s="47">
        <v>1900</v>
      </c>
      <c r="I113" s="47" t="s">
        <v>49</v>
      </c>
      <c r="J113" s="47" t="s">
        <v>121</v>
      </c>
      <c r="K113" s="47">
        <v>1900</v>
      </c>
      <c r="L113" s="47" t="s">
        <v>49</v>
      </c>
      <c r="M113" s="50">
        <f t="shared" si="5"/>
        <v>0</v>
      </c>
      <c r="N113" s="47" t="s">
        <v>970</v>
      </c>
      <c r="O113" s="47"/>
      <c r="P113" s="47">
        <v>108</v>
      </c>
      <c r="Q113" s="52">
        <v>45672</v>
      </c>
      <c r="R113" s="14" t="str">
        <f t="shared" si="4"/>
        <v>No</v>
      </c>
    </row>
    <row r="114" spans="1:18" x14ac:dyDescent="0.2">
      <c r="A114" s="57">
        <v>93</v>
      </c>
      <c r="B114" s="48">
        <v>101</v>
      </c>
      <c r="C114" s="48" t="s">
        <v>237</v>
      </c>
      <c r="D114" s="48" t="s">
        <v>238</v>
      </c>
      <c r="E114" s="47"/>
      <c r="F114" s="49"/>
      <c r="G114" s="48" t="s">
        <v>970</v>
      </c>
      <c r="H114" s="47">
        <v>170</v>
      </c>
      <c r="I114" s="47" t="s">
        <v>31</v>
      </c>
      <c r="J114" s="47" t="s">
        <v>121</v>
      </c>
      <c r="K114" s="47">
        <v>170</v>
      </c>
      <c r="L114" s="47" t="s">
        <v>31</v>
      </c>
      <c r="M114" s="50">
        <f t="shared" si="5"/>
        <v>0</v>
      </c>
      <c r="N114" s="47" t="s">
        <v>970</v>
      </c>
      <c r="O114" s="47"/>
      <c r="P114" s="47">
        <v>109</v>
      </c>
      <c r="Q114" s="52">
        <v>45672</v>
      </c>
      <c r="R114" s="14" t="str">
        <f t="shared" si="4"/>
        <v>No</v>
      </c>
    </row>
    <row r="115" spans="1:18" x14ac:dyDescent="0.2">
      <c r="A115" s="57">
        <v>106</v>
      </c>
      <c r="B115" s="48">
        <v>325</v>
      </c>
      <c r="C115" s="48" t="s">
        <v>243</v>
      </c>
      <c r="D115" s="48" t="s">
        <v>244</v>
      </c>
      <c r="E115" s="47"/>
      <c r="F115" s="49"/>
      <c r="G115" s="48" t="s">
        <v>121</v>
      </c>
      <c r="H115" s="47">
        <v>1000</v>
      </c>
      <c r="I115" s="47" t="s">
        <v>31</v>
      </c>
      <c r="J115" s="47" t="s">
        <v>120</v>
      </c>
      <c r="K115" s="47">
        <v>1000</v>
      </c>
      <c r="L115" s="47" t="s">
        <v>31</v>
      </c>
      <c r="M115" s="50">
        <f t="shared" si="5"/>
        <v>0</v>
      </c>
      <c r="N115" s="47" t="s">
        <v>970</v>
      </c>
      <c r="O115" s="47"/>
      <c r="P115" s="47">
        <v>110</v>
      </c>
      <c r="Q115" s="52">
        <v>45672</v>
      </c>
      <c r="R115" s="14" t="str">
        <f t="shared" si="4"/>
        <v>No</v>
      </c>
    </row>
    <row r="116" spans="1:18" x14ac:dyDescent="0.2">
      <c r="A116" s="57">
        <v>113</v>
      </c>
      <c r="B116" s="48">
        <v>130</v>
      </c>
      <c r="C116" s="48" t="s">
        <v>262</v>
      </c>
      <c r="D116" s="48" t="s">
        <v>263</v>
      </c>
      <c r="E116" s="47"/>
      <c r="F116" s="49"/>
      <c r="G116" s="48" t="s">
        <v>970</v>
      </c>
      <c r="H116" s="47">
        <v>29</v>
      </c>
      <c r="I116" s="47" t="s">
        <v>49</v>
      </c>
      <c r="J116" s="47" t="s">
        <v>120</v>
      </c>
      <c r="K116" s="47">
        <v>29</v>
      </c>
      <c r="L116" s="47" t="s">
        <v>49</v>
      </c>
      <c r="M116" s="50">
        <f t="shared" si="5"/>
        <v>0</v>
      </c>
      <c r="N116" s="47" t="s">
        <v>970</v>
      </c>
      <c r="O116" s="47"/>
      <c r="P116" s="47">
        <v>111</v>
      </c>
      <c r="Q116" s="52">
        <v>45672</v>
      </c>
      <c r="R116" s="14" t="str">
        <f t="shared" si="4"/>
        <v>No</v>
      </c>
    </row>
    <row r="117" spans="1:18" x14ac:dyDescent="0.2">
      <c r="A117" s="57">
        <v>122</v>
      </c>
      <c r="B117" s="48">
        <v>136</v>
      </c>
      <c r="C117" s="48" t="s">
        <v>275</v>
      </c>
      <c r="D117" s="48" t="s">
        <v>276</v>
      </c>
      <c r="E117" s="47" t="s">
        <v>149</v>
      </c>
      <c r="F117" s="49"/>
      <c r="G117" s="48" t="s">
        <v>121</v>
      </c>
      <c r="H117" s="47">
        <v>0.3</v>
      </c>
      <c r="I117" s="47" t="s">
        <v>31</v>
      </c>
      <c r="J117" s="47" t="s">
        <v>120</v>
      </c>
      <c r="K117" s="47">
        <v>0.3</v>
      </c>
      <c r="L117" s="47" t="s">
        <v>129</v>
      </c>
      <c r="M117" s="50">
        <f t="shared" si="5"/>
        <v>0</v>
      </c>
      <c r="N117" s="47" t="s">
        <v>970</v>
      </c>
      <c r="O117" s="47"/>
      <c r="P117" s="47">
        <v>112</v>
      </c>
      <c r="Q117" s="52">
        <v>45672</v>
      </c>
      <c r="R117" s="14" t="str">
        <f t="shared" si="4"/>
        <v>No</v>
      </c>
    </row>
    <row r="118" spans="1:18" x14ac:dyDescent="0.2">
      <c r="A118" s="57">
        <v>127</v>
      </c>
      <c r="B118" s="48">
        <v>149</v>
      </c>
      <c r="C118" s="48" t="s">
        <v>282</v>
      </c>
      <c r="D118" s="48" t="s">
        <v>283</v>
      </c>
      <c r="E118" s="47" t="s">
        <v>149</v>
      </c>
      <c r="F118" s="49"/>
      <c r="G118" s="48" t="s">
        <v>970</v>
      </c>
      <c r="H118" s="47">
        <v>100</v>
      </c>
      <c r="I118" s="47" t="s">
        <v>49</v>
      </c>
      <c r="J118" s="47" t="s">
        <v>120</v>
      </c>
      <c r="K118" s="47">
        <v>100</v>
      </c>
      <c r="L118" s="47" t="s">
        <v>49</v>
      </c>
      <c r="M118" s="50">
        <f t="shared" si="5"/>
        <v>0</v>
      </c>
      <c r="N118" s="47" t="s">
        <v>970</v>
      </c>
      <c r="O118" s="47"/>
      <c r="P118" s="47">
        <v>113</v>
      </c>
      <c r="Q118" s="52">
        <v>45672</v>
      </c>
      <c r="R118" s="14" t="str">
        <f t="shared" si="4"/>
        <v>No</v>
      </c>
    </row>
    <row r="119" spans="1:18" x14ac:dyDescent="0.2">
      <c r="A119" s="57">
        <v>172</v>
      </c>
      <c r="B119" s="48">
        <v>328</v>
      </c>
      <c r="C119" s="48" t="s">
        <v>332</v>
      </c>
      <c r="D119" s="48" t="s">
        <v>333</v>
      </c>
      <c r="E119" s="47"/>
      <c r="F119" s="49"/>
      <c r="G119" s="48" t="s">
        <v>970</v>
      </c>
      <c r="H119" s="47">
        <v>2100</v>
      </c>
      <c r="I119" s="47" t="s">
        <v>31</v>
      </c>
      <c r="J119" s="47" t="s">
        <v>121</v>
      </c>
      <c r="K119" s="47">
        <v>2100</v>
      </c>
      <c r="L119" s="47" t="s">
        <v>31</v>
      </c>
      <c r="M119" s="50">
        <f t="shared" si="5"/>
        <v>0</v>
      </c>
      <c r="N119" s="47" t="s">
        <v>970</v>
      </c>
      <c r="O119" s="47"/>
      <c r="P119" s="47">
        <v>114</v>
      </c>
      <c r="Q119" s="52">
        <v>45672</v>
      </c>
      <c r="R119" s="14" t="str">
        <f t="shared" si="4"/>
        <v>No</v>
      </c>
    </row>
    <row r="120" spans="1:18" x14ac:dyDescent="0.2">
      <c r="A120" s="57">
        <v>181</v>
      </c>
      <c r="B120" s="48">
        <v>197</v>
      </c>
      <c r="C120" s="48" t="s">
        <v>341</v>
      </c>
      <c r="D120" s="48" t="s">
        <v>342</v>
      </c>
      <c r="E120" s="47"/>
      <c r="F120" s="49"/>
      <c r="G120" s="48" t="s">
        <v>970</v>
      </c>
      <c r="H120" s="47">
        <v>18</v>
      </c>
      <c r="I120" s="47" t="s">
        <v>31</v>
      </c>
      <c r="J120" s="47" t="s">
        <v>120</v>
      </c>
      <c r="K120" s="47">
        <v>18</v>
      </c>
      <c r="L120" s="47" t="s">
        <v>31</v>
      </c>
      <c r="M120" s="50">
        <f t="shared" si="5"/>
        <v>0</v>
      </c>
      <c r="N120" s="47" t="s">
        <v>970</v>
      </c>
      <c r="O120" s="47"/>
      <c r="P120" s="47">
        <v>115</v>
      </c>
      <c r="Q120" s="52">
        <v>45672</v>
      </c>
      <c r="R120" s="14" t="str">
        <f t="shared" si="4"/>
        <v>No</v>
      </c>
    </row>
    <row r="121" spans="1:18" x14ac:dyDescent="0.2">
      <c r="A121" s="57">
        <v>213</v>
      </c>
      <c r="B121" s="48">
        <v>220</v>
      </c>
      <c r="C121" s="48" t="s">
        <v>370</v>
      </c>
      <c r="D121" s="48" t="s">
        <v>371</v>
      </c>
      <c r="E121" s="47"/>
      <c r="F121" s="49"/>
      <c r="G121" s="48" t="s">
        <v>970</v>
      </c>
      <c r="H121" s="47">
        <v>7200</v>
      </c>
      <c r="I121" s="47" t="s">
        <v>31</v>
      </c>
      <c r="J121" s="47" t="s">
        <v>121</v>
      </c>
      <c r="K121" s="47">
        <v>7200</v>
      </c>
      <c r="L121" s="47" t="s">
        <v>31</v>
      </c>
      <c r="M121" s="50">
        <f t="shared" si="5"/>
        <v>0</v>
      </c>
      <c r="N121" s="47" t="s">
        <v>970</v>
      </c>
      <c r="O121" s="47"/>
      <c r="P121" s="47">
        <v>116</v>
      </c>
      <c r="Q121" s="52">
        <v>45672</v>
      </c>
      <c r="R121" s="14" t="str">
        <f t="shared" si="4"/>
        <v>No</v>
      </c>
    </row>
    <row r="122" spans="1:18" x14ac:dyDescent="0.2">
      <c r="A122" s="57">
        <v>218</v>
      </c>
      <c r="B122" s="48">
        <v>225</v>
      </c>
      <c r="C122" s="48" t="s">
        <v>376</v>
      </c>
      <c r="D122" s="48" t="s">
        <v>377</v>
      </c>
      <c r="E122" s="47"/>
      <c r="F122" s="49"/>
      <c r="G122" s="48" t="s">
        <v>970</v>
      </c>
      <c r="H122" s="47">
        <v>1300</v>
      </c>
      <c r="I122" s="47" t="s">
        <v>49</v>
      </c>
      <c r="J122" s="47" t="s">
        <v>120</v>
      </c>
      <c r="K122" s="47">
        <v>1300</v>
      </c>
      <c r="L122" s="47" t="s">
        <v>49</v>
      </c>
      <c r="M122" s="50">
        <f t="shared" si="5"/>
        <v>0</v>
      </c>
      <c r="N122" s="47" t="s">
        <v>970</v>
      </c>
      <c r="O122" s="47"/>
      <c r="P122" s="47">
        <v>117</v>
      </c>
      <c r="Q122" s="52">
        <v>45672</v>
      </c>
      <c r="R122" s="14" t="str">
        <f t="shared" si="4"/>
        <v>No</v>
      </c>
    </row>
    <row r="123" spans="1:18" x14ac:dyDescent="0.2">
      <c r="A123" s="57">
        <v>224</v>
      </c>
      <c r="B123" s="48">
        <v>229</v>
      </c>
      <c r="C123" s="48" t="s">
        <v>385</v>
      </c>
      <c r="D123" s="48" t="s">
        <v>386</v>
      </c>
      <c r="E123" s="47"/>
      <c r="F123" s="49"/>
      <c r="G123" s="48" t="s">
        <v>970</v>
      </c>
      <c r="H123" s="47">
        <v>22000</v>
      </c>
      <c r="I123" s="47" t="s">
        <v>31</v>
      </c>
      <c r="J123" s="47" t="s">
        <v>120</v>
      </c>
      <c r="K123" s="47">
        <v>22000</v>
      </c>
      <c r="L123" s="47" t="s">
        <v>31</v>
      </c>
      <c r="M123" s="50">
        <f t="shared" si="5"/>
        <v>0</v>
      </c>
      <c r="N123" s="47" t="s">
        <v>970</v>
      </c>
      <c r="O123" s="47"/>
      <c r="P123" s="47">
        <v>118</v>
      </c>
      <c r="Q123" s="52">
        <v>45672</v>
      </c>
      <c r="R123" s="14" t="str">
        <f t="shared" si="4"/>
        <v>No</v>
      </c>
    </row>
    <row r="124" spans="1:18" x14ac:dyDescent="0.2">
      <c r="A124" s="57">
        <v>228</v>
      </c>
      <c r="B124" s="48">
        <v>234</v>
      </c>
      <c r="C124" s="48" t="s">
        <v>393</v>
      </c>
      <c r="D124" s="48" t="s">
        <v>394</v>
      </c>
      <c r="E124" s="47"/>
      <c r="F124" s="49"/>
      <c r="G124" s="48" t="s">
        <v>970</v>
      </c>
      <c r="H124" s="47">
        <v>2000</v>
      </c>
      <c r="I124" s="47" t="s">
        <v>31</v>
      </c>
      <c r="J124" s="47" t="s">
        <v>120</v>
      </c>
      <c r="K124" s="47">
        <v>2000</v>
      </c>
      <c r="L124" s="47" t="s">
        <v>31</v>
      </c>
      <c r="M124" s="50">
        <f t="shared" si="5"/>
        <v>0</v>
      </c>
      <c r="N124" s="47" t="s">
        <v>970</v>
      </c>
      <c r="O124" s="47"/>
      <c r="P124" s="47">
        <v>119</v>
      </c>
      <c r="Q124" s="52">
        <v>45672</v>
      </c>
      <c r="R124" s="14" t="str">
        <f t="shared" si="4"/>
        <v>No</v>
      </c>
    </row>
    <row r="125" spans="1:18" x14ac:dyDescent="0.2">
      <c r="A125" s="57">
        <v>237</v>
      </c>
      <c r="B125" s="48">
        <v>241</v>
      </c>
      <c r="C125" s="48" t="s">
        <v>406</v>
      </c>
      <c r="D125" s="48" t="s">
        <v>407</v>
      </c>
      <c r="E125" s="47"/>
      <c r="F125" s="49"/>
      <c r="G125" s="48" t="s">
        <v>970</v>
      </c>
      <c r="H125" s="47">
        <v>16</v>
      </c>
      <c r="I125" s="47" t="s">
        <v>31</v>
      </c>
      <c r="J125" s="47" t="s">
        <v>120</v>
      </c>
      <c r="K125" s="47">
        <v>16</v>
      </c>
      <c r="L125" s="47" t="s">
        <v>31</v>
      </c>
      <c r="M125" s="50">
        <f t="shared" si="5"/>
        <v>0</v>
      </c>
      <c r="N125" s="47" t="s">
        <v>970</v>
      </c>
      <c r="O125" s="47"/>
      <c r="P125" s="47">
        <v>120</v>
      </c>
      <c r="Q125" s="52">
        <v>45672</v>
      </c>
      <c r="R125" s="14" t="str">
        <f t="shared" si="4"/>
        <v>No</v>
      </c>
    </row>
    <row r="126" spans="1:18" x14ac:dyDescent="0.2">
      <c r="A126" s="57">
        <v>238</v>
      </c>
      <c r="B126" s="48">
        <v>250</v>
      </c>
      <c r="C126" s="48" t="s">
        <v>408</v>
      </c>
      <c r="D126" s="48" t="s">
        <v>409</v>
      </c>
      <c r="E126" s="47"/>
      <c r="F126" s="49"/>
      <c r="G126" s="48" t="s">
        <v>121</v>
      </c>
      <c r="H126" s="47">
        <v>49</v>
      </c>
      <c r="I126" s="47" t="s">
        <v>31</v>
      </c>
      <c r="J126" s="47" t="s">
        <v>121</v>
      </c>
      <c r="K126" s="47">
        <v>49</v>
      </c>
      <c r="L126" s="47" t="s">
        <v>31</v>
      </c>
      <c r="M126" s="50">
        <f t="shared" si="5"/>
        <v>0</v>
      </c>
      <c r="N126" s="47" t="s">
        <v>970</v>
      </c>
      <c r="O126" s="47"/>
      <c r="P126" s="47">
        <v>121</v>
      </c>
      <c r="Q126" s="52">
        <v>45672</v>
      </c>
      <c r="R126" s="14" t="str">
        <f t="shared" si="4"/>
        <v>No</v>
      </c>
    </row>
    <row r="127" spans="1:18" x14ac:dyDescent="0.2">
      <c r="A127" s="57">
        <v>252</v>
      </c>
      <c r="B127" s="48">
        <v>254</v>
      </c>
      <c r="C127" s="48" t="s">
        <v>419</v>
      </c>
      <c r="D127" s="48" t="s">
        <v>420</v>
      </c>
      <c r="E127" s="47"/>
      <c r="F127" s="49"/>
      <c r="G127" s="48" t="s">
        <v>970</v>
      </c>
      <c r="H127" s="47">
        <v>4.0999999999999996</v>
      </c>
      <c r="I127" s="47" t="s">
        <v>31</v>
      </c>
      <c r="J127" s="47" t="s">
        <v>120</v>
      </c>
      <c r="K127" s="47">
        <v>4.0999999999999996</v>
      </c>
      <c r="L127" s="47" t="s">
        <v>31</v>
      </c>
      <c r="M127" s="50">
        <f t="shared" si="5"/>
        <v>0</v>
      </c>
      <c r="N127" s="47" t="s">
        <v>970</v>
      </c>
      <c r="O127" s="47"/>
      <c r="P127" s="47">
        <v>122</v>
      </c>
      <c r="Q127" s="52">
        <v>45672</v>
      </c>
      <c r="R127" s="14" t="str">
        <f t="shared" si="4"/>
        <v>No</v>
      </c>
    </row>
    <row r="128" spans="1:18" x14ac:dyDescent="0.2">
      <c r="A128" s="57">
        <v>256</v>
      </c>
      <c r="B128" s="48">
        <v>267</v>
      </c>
      <c r="C128" s="48" t="s">
        <v>426</v>
      </c>
      <c r="D128" s="48" t="s">
        <v>427</v>
      </c>
      <c r="E128" s="47" t="s">
        <v>423</v>
      </c>
      <c r="F128" s="49"/>
      <c r="G128" s="48" t="s">
        <v>970</v>
      </c>
      <c r="H128" s="47">
        <v>29000</v>
      </c>
      <c r="I128" s="47" t="s">
        <v>31</v>
      </c>
      <c r="J128" s="47" t="s">
        <v>121</v>
      </c>
      <c r="K128" s="47">
        <v>29000</v>
      </c>
      <c r="L128" s="47" t="s">
        <v>31</v>
      </c>
      <c r="M128" s="50">
        <f t="shared" si="5"/>
        <v>0</v>
      </c>
      <c r="N128" s="47" t="s">
        <v>970</v>
      </c>
      <c r="O128" s="47"/>
      <c r="P128" s="47">
        <v>123</v>
      </c>
      <c r="Q128" s="52">
        <v>45672</v>
      </c>
      <c r="R128" s="14" t="str">
        <f t="shared" si="4"/>
        <v>No</v>
      </c>
    </row>
    <row r="129" spans="1:18" x14ac:dyDescent="0.2">
      <c r="A129" s="57">
        <v>257</v>
      </c>
      <c r="B129" s="48">
        <v>268</v>
      </c>
      <c r="C129" s="48" t="s">
        <v>428</v>
      </c>
      <c r="D129" s="48" t="s">
        <v>429</v>
      </c>
      <c r="E129" s="47" t="s">
        <v>423</v>
      </c>
      <c r="F129" s="49"/>
      <c r="G129" s="48" t="s">
        <v>970</v>
      </c>
      <c r="H129" s="47">
        <v>370</v>
      </c>
      <c r="I129" s="47" t="s">
        <v>49</v>
      </c>
      <c r="J129" s="47" t="s">
        <v>120</v>
      </c>
      <c r="K129" s="47">
        <v>370</v>
      </c>
      <c r="L129" s="47" t="s">
        <v>49</v>
      </c>
      <c r="M129" s="50">
        <f t="shared" si="5"/>
        <v>0</v>
      </c>
      <c r="N129" s="47" t="s">
        <v>970</v>
      </c>
      <c r="O129" s="47"/>
      <c r="P129" s="47">
        <v>124</v>
      </c>
      <c r="Q129" s="52">
        <v>45672</v>
      </c>
      <c r="R129" s="14" t="str">
        <f t="shared" si="4"/>
        <v>No</v>
      </c>
    </row>
    <row r="130" spans="1:18" x14ac:dyDescent="0.2">
      <c r="A130" s="57">
        <v>258</v>
      </c>
      <c r="B130" s="48">
        <v>269</v>
      </c>
      <c r="C130" s="48" t="s">
        <v>430</v>
      </c>
      <c r="D130" s="48" t="s">
        <v>431</v>
      </c>
      <c r="E130" s="47" t="s">
        <v>423</v>
      </c>
      <c r="F130" s="49"/>
      <c r="G130" s="48" t="s">
        <v>970</v>
      </c>
      <c r="H130" s="47">
        <v>140</v>
      </c>
      <c r="I130" s="47" t="s">
        <v>49</v>
      </c>
      <c r="J130" s="47" t="s">
        <v>120</v>
      </c>
      <c r="K130" s="47">
        <v>140</v>
      </c>
      <c r="L130" s="47" t="s">
        <v>49</v>
      </c>
      <c r="M130" s="50">
        <f t="shared" si="5"/>
        <v>0</v>
      </c>
      <c r="N130" s="47" t="s">
        <v>970</v>
      </c>
      <c r="O130" s="47"/>
      <c r="P130" s="47">
        <v>125</v>
      </c>
      <c r="Q130" s="52">
        <v>45672</v>
      </c>
      <c r="R130" s="14" t="str">
        <f t="shared" si="4"/>
        <v>No</v>
      </c>
    </row>
    <row r="131" spans="1:18" x14ac:dyDescent="0.2">
      <c r="A131" s="57">
        <v>259</v>
      </c>
      <c r="B131" s="48">
        <v>270</v>
      </c>
      <c r="C131" s="48" t="s">
        <v>432</v>
      </c>
      <c r="D131" s="48" t="s">
        <v>433</v>
      </c>
      <c r="E131" s="47" t="s">
        <v>423</v>
      </c>
      <c r="F131" s="49"/>
      <c r="G131" s="48" t="s">
        <v>970</v>
      </c>
      <c r="H131" s="47">
        <v>93</v>
      </c>
      <c r="I131" s="47" t="s">
        <v>49</v>
      </c>
      <c r="J131" s="47" t="s">
        <v>120</v>
      </c>
      <c r="K131" s="47">
        <v>93</v>
      </c>
      <c r="L131" s="47" t="s">
        <v>49</v>
      </c>
      <c r="M131" s="50">
        <f t="shared" si="5"/>
        <v>0</v>
      </c>
      <c r="N131" s="47" t="s">
        <v>970</v>
      </c>
      <c r="O131" s="47"/>
      <c r="P131" s="47">
        <v>126</v>
      </c>
      <c r="Q131" s="52">
        <v>45672</v>
      </c>
      <c r="R131" s="14" t="str">
        <f t="shared" si="4"/>
        <v>No</v>
      </c>
    </row>
    <row r="132" spans="1:18" x14ac:dyDescent="0.2">
      <c r="A132" s="57">
        <v>273</v>
      </c>
      <c r="B132" s="48">
        <v>286</v>
      </c>
      <c r="C132" s="48" t="s">
        <v>458</v>
      </c>
      <c r="D132" s="48" t="s">
        <v>459</v>
      </c>
      <c r="E132" s="47"/>
      <c r="F132" s="49"/>
      <c r="G132" s="48" t="s">
        <v>970</v>
      </c>
      <c r="H132" s="47">
        <v>110</v>
      </c>
      <c r="I132" s="47" t="s">
        <v>31</v>
      </c>
      <c r="J132" s="47" t="s">
        <v>120</v>
      </c>
      <c r="K132" s="47">
        <v>110</v>
      </c>
      <c r="L132" s="47" t="s">
        <v>190</v>
      </c>
      <c r="M132" s="50">
        <f t="shared" si="5"/>
        <v>0</v>
      </c>
      <c r="N132" s="47" t="s">
        <v>970</v>
      </c>
      <c r="O132" s="47"/>
      <c r="P132" s="47">
        <v>127</v>
      </c>
      <c r="Q132" s="52">
        <v>45672</v>
      </c>
      <c r="R132" s="14" t="str">
        <f t="shared" si="4"/>
        <v>No</v>
      </c>
    </row>
    <row r="133" spans="1:18" x14ac:dyDescent="0.2">
      <c r="A133" s="57">
        <v>274</v>
      </c>
      <c r="B133" s="48">
        <v>287</v>
      </c>
      <c r="C133" s="48" t="s">
        <v>460</v>
      </c>
      <c r="D133" s="48" t="s">
        <v>461</v>
      </c>
      <c r="E133" s="47"/>
      <c r="F133" s="49"/>
      <c r="G133" s="48" t="s">
        <v>121</v>
      </c>
      <c r="H133" s="47">
        <v>58000</v>
      </c>
      <c r="I133" s="47" t="s">
        <v>31</v>
      </c>
      <c r="J133" s="47" t="s">
        <v>120</v>
      </c>
      <c r="K133" s="47">
        <v>58000</v>
      </c>
      <c r="L133" s="47" t="s">
        <v>31</v>
      </c>
      <c r="M133" s="50">
        <f t="shared" si="5"/>
        <v>0</v>
      </c>
      <c r="N133" s="47" t="s">
        <v>970</v>
      </c>
      <c r="O133" s="47"/>
      <c r="P133" s="47">
        <v>128</v>
      </c>
      <c r="Q133" s="52">
        <v>45672</v>
      </c>
      <c r="R133" s="14" t="str">
        <f t="shared" si="4"/>
        <v>No</v>
      </c>
    </row>
    <row r="134" spans="1:18" x14ac:dyDescent="0.2">
      <c r="A134" s="57">
        <v>277</v>
      </c>
      <c r="B134" s="48">
        <v>290</v>
      </c>
      <c r="C134" s="48" t="s">
        <v>466</v>
      </c>
      <c r="D134" s="48" t="s">
        <v>467</v>
      </c>
      <c r="E134" s="47"/>
      <c r="F134" s="49"/>
      <c r="G134" s="48" t="s">
        <v>121</v>
      </c>
      <c r="H134" s="47">
        <v>5.2</v>
      </c>
      <c r="I134" s="47" t="s">
        <v>38</v>
      </c>
      <c r="J134" s="47" t="s">
        <v>121</v>
      </c>
      <c r="K134" s="47">
        <v>5.2</v>
      </c>
      <c r="L134" s="47" t="s">
        <v>190</v>
      </c>
      <c r="M134" s="50">
        <f t="shared" ref="M134:M155" si="6">IF(H134="--","--",ABS((H134-K134)/K134))</f>
        <v>0</v>
      </c>
      <c r="N134" s="47" t="s">
        <v>970</v>
      </c>
      <c r="O134" s="47"/>
      <c r="P134" s="47">
        <v>129</v>
      </c>
      <c r="Q134" s="52">
        <v>45859</v>
      </c>
      <c r="R134" s="14" t="str">
        <f t="shared" si="4"/>
        <v>No</v>
      </c>
    </row>
    <row r="135" spans="1:18" x14ac:dyDescent="0.2">
      <c r="A135" s="57">
        <v>283</v>
      </c>
      <c r="B135" s="48">
        <v>293</v>
      </c>
      <c r="C135" s="55" t="s">
        <v>470</v>
      </c>
      <c r="D135" s="48" t="s">
        <v>471</v>
      </c>
      <c r="E135" s="47"/>
      <c r="F135" s="49"/>
      <c r="G135" s="48" t="s">
        <v>970</v>
      </c>
      <c r="H135" s="47">
        <v>98</v>
      </c>
      <c r="I135" s="47" t="s">
        <v>31</v>
      </c>
      <c r="J135" s="47" t="s">
        <v>121</v>
      </c>
      <c r="K135" s="47">
        <v>98</v>
      </c>
      <c r="L135" s="47" t="s">
        <v>129</v>
      </c>
      <c r="M135" s="50">
        <f t="shared" si="6"/>
        <v>0</v>
      </c>
      <c r="N135" s="47" t="s">
        <v>970</v>
      </c>
      <c r="O135" s="47"/>
      <c r="P135" s="47">
        <v>130</v>
      </c>
      <c r="Q135" s="52">
        <v>45672</v>
      </c>
      <c r="R135" s="14" t="str">
        <f t="shared" ref="R135:R155" si="7">IF(LEFT(N135,3)="Yes","Yes","No")</f>
        <v>No</v>
      </c>
    </row>
    <row r="136" spans="1:18" x14ac:dyDescent="0.2">
      <c r="A136" s="57">
        <v>292</v>
      </c>
      <c r="B136" s="48">
        <v>601</v>
      </c>
      <c r="C136" s="48" t="s">
        <v>917</v>
      </c>
      <c r="D136" s="48" t="s">
        <v>918</v>
      </c>
      <c r="E136" s="47"/>
      <c r="F136" s="49"/>
      <c r="G136" s="48" t="s">
        <v>970</v>
      </c>
      <c r="H136" s="47">
        <v>7.0999999999999994E-2</v>
      </c>
      <c r="I136" s="47" t="s">
        <v>31</v>
      </c>
      <c r="J136" s="47" t="s">
        <v>121</v>
      </c>
      <c r="K136" s="47">
        <v>7.0999999999999994E-2</v>
      </c>
      <c r="L136" s="47" t="s">
        <v>31</v>
      </c>
      <c r="M136" s="50">
        <f t="shared" si="6"/>
        <v>0</v>
      </c>
      <c r="N136" s="47" t="s">
        <v>970</v>
      </c>
      <c r="O136" s="47"/>
      <c r="P136" s="47">
        <v>131</v>
      </c>
      <c r="Q136" s="52">
        <v>45672</v>
      </c>
      <c r="R136" s="14" t="str">
        <f t="shared" si="7"/>
        <v>No</v>
      </c>
    </row>
    <row r="137" spans="1:18" x14ac:dyDescent="0.2">
      <c r="A137" s="57">
        <v>297</v>
      </c>
      <c r="B137" s="48">
        <v>302</v>
      </c>
      <c r="C137" s="48" t="s">
        <v>479</v>
      </c>
      <c r="D137" s="48" t="s">
        <v>480</v>
      </c>
      <c r="E137" s="47"/>
      <c r="F137" s="49"/>
      <c r="G137" s="48" t="s">
        <v>970</v>
      </c>
      <c r="H137" s="47">
        <v>3200</v>
      </c>
      <c r="I137" s="47" t="s">
        <v>49</v>
      </c>
      <c r="J137" s="47" t="s">
        <v>120</v>
      </c>
      <c r="K137" s="47">
        <v>3200</v>
      </c>
      <c r="L137" s="47" t="s">
        <v>49</v>
      </c>
      <c r="M137" s="50">
        <f t="shared" si="6"/>
        <v>0</v>
      </c>
      <c r="N137" s="47" t="s">
        <v>970</v>
      </c>
      <c r="O137" s="47"/>
      <c r="P137" s="47">
        <v>132</v>
      </c>
      <c r="Q137" s="52">
        <v>45672</v>
      </c>
      <c r="R137" s="14" t="str">
        <f t="shared" si="7"/>
        <v>No</v>
      </c>
    </row>
    <row r="138" spans="1:18" x14ac:dyDescent="0.2">
      <c r="A138" s="57">
        <v>306</v>
      </c>
      <c r="B138" s="48">
        <v>305</v>
      </c>
      <c r="C138" s="48" t="s">
        <v>495</v>
      </c>
      <c r="D138" s="48" t="s">
        <v>496</v>
      </c>
      <c r="E138" s="47" t="s">
        <v>149</v>
      </c>
      <c r="F138" s="49"/>
      <c r="G138" s="48" t="s">
        <v>121</v>
      </c>
      <c r="H138" s="47">
        <v>0.15</v>
      </c>
      <c r="I138" s="47" t="s">
        <v>38</v>
      </c>
      <c r="J138" s="47" t="s">
        <v>120</v>
      </c>
      <c r="K138" s="47">
        <v>0.15</v>
      </c>
      <c r="L138" s="47" t="s">
        <v>129</v>
      </c>
      <c r="M138" s="50">
        <f t="shared" si="6"/>
        <v>0</v>
      </c>
      <c r="N138" s="47" t="s">
        <v>970</v>
      </c>
      <c r="O138" s="47"/>
      <c r="P138" s="47">
        <v>133</v>
      </c>
      <c r="Q138" s="52">
        <v>45672</v>
      </c>
      <c r="R138" s="14" t="str">
        <f t="shared" si="7"/>
        <v>No</v>
      </c>
    </row>
    <row r="139" spans="1:18" x14ac:dyDescent="0.2">
      <c r="A139" s="57">
        <v>313</v>
      </c>
      <c r="B139" s="48">
        <v>316</v>
      </c>
      <c r="C139" s="48" t="s">
        <v>505</v>
      </c>
      <c r="D139" s="48" t="s">
        <v>506</v>
      </c>
      <c r="E139" s="47" t="s">
        <v>149</v>
      </c>
      <c r="F139" s="49"/>
      <c r="G139" s="48" t="s">
        <v>970</v>
      </c>
      <c r="H139" s="47">
        <v>0.6</v>
      </c>
      <c r="I139" s="47" t="s">
        <v>49</v>
      </c>
      <c r="J139" s="47" t="s">
        <v>120</v>
      </c>
      <c r="K139" s="47">
        <v>0.6</v>
      </c>
      <c r="L139" s="47" t="s">
        <v>49</v>
      </c>
      <c r="M139" s="50">
        <f t="shared" si="6"/>
        <v>0</v>
      </c>
      <c r="N139" s="47" t="s">
        <v>970</v>
      </c>
      <c r="O139" s="47"/>
      <c r="P139" s="47">
        <v>134</v>
      </c>
      <c r="Q139" s="52">
        <v>45672</v>
      </c>
      <c r="R139" s="14" t="str">
        <f t="shared" si="7"/>
        <v>No</v>
      </c>
    </row>
    <row r="140" spans="1:18" x14ac:dyDescent="0.2">
      <c r="A140" s="57">
        <v>314</v>
      </c>
      <c r="B140" s="48">
        <v>321</v>
      </c>
      <c r="C140" s="48" t="s">
        <v>507</v>
      </c>
      <c r="D140" s="48" t="s">
        <v>508</v>
      </c>
      <c r="E140" s="47"/>
      <c r="F140" s="49"/>
      <c r="G140" s="48" t="s">
        <v>121</v>
      </c>
      <c r="H140" s="47">
        <v>28000</v>
      </c>
      <c r="I140" s="47" t="s">
        <v>49</v>
      </c>
      <c r="J140" s="47" t="s">
        <v>120</v>
      </c>
      <c r="K140" s="47">
        <v>28000</v>
      </c>
      <c r="L140" s="47" t="s">
        <v>49</v>
      </c>
      <c r="M140" s="50">
        <f t="shared" si="6"/>
        <v>0</v>
      </c>
      <c r="N140" s="47" t="s">
        <v>970</v>
      </c>
      <c r="O140" s="47"/>
      <c r="P140" s="47">
        <v>135</v>
      </c>
      <c r="Q140" s="52">
        <v>45859</v>
      </c>
      <c r="R140" s="14" t="str">
        <f t="shared" si="7"/>
        <v>No</v>
      </c>
    </row>
    <row r="141" spans="1:18" x14ac:dyDescent="0.2">
      <c r="A141" s="57">
        <v>355</v>
      </c>
      <c r="B141" s="48">
        <v>377</v>
      </c>
      <c r="C141" s="48" t="s">
        <v>564</v>
      </c>
      <c r="D141" s="48" t="s">
        <v>565</v>
      </c>
      <c r="E141" s="47"/>
      <c r="F141" s="49"/>
      <c r="G141" s="48" t="s">
        <v>970</v>
      </c>
      <c r="H141" s="47">
        <v>86</v>
      </c>
      <c r="I141" s="47" t="s">
        <v>49</v>
      </c>
      <c r="J141" s="47" t="s">
        <v>120</v>
      </c>
      <c r="K141" s="47">
        <v>86</v>
      </c>
      <c r="L141" s="47" t="s">
        <v>49</v>
      </c>
      <c r="M141" s="50">
        <f t="shared" si="6"/>
        <v>0</v>
      </c>
      <c r="N141" s="47" t="s">
        <v>970</v>
      </c>
      <c r="O141" s="47"/>
      <c r="P141" s="47">
        <v>136</v>
      </c>
      <c r="Q141" s="52">
        <v>45672</v>
      </c>
      <c r="R141" s="14" t="str">
        <f t="shared" si="7"/>
        <v>No</v>
      </c>
    </row>
    <row r="142" spans="1:18" x14ac:dyDescent="0.2">
      <c r="A142" s="57">
        <v>387</v>
      </c>
      <c r="B142" s="48">
        <v>589</v>
      </c>
      <c r="C142" s="48" t="s">
        <v>896</v>
      </c>
      <c r="D142" s="59" t="s">
        <v>897</v>
      </c>
      <c r="E142" s="47"/>
      <c r="F142" s="49"/>
      <c r="G142" s="61" t="s">
        <v>970</v>
      </c>
      <c r="H142" s="47">
        <v>120</v>
      </c>
      <c r="I142" s="47" t="s">
        <v>49</v>
      </c>
      <c r="J142" s="47" t="s">
        <v>120</v>
      </c>
      <c r="K142" s="47">
        <v>120</v>
      </c>
      <c r="L142" s="47" t="s">
        <v>49</v>
      </c>
      <c r="M142" s="50">
        <f t="shared" si="6"/>
        <v>0</v>
      </c>
      <c r="N142" s="47" t="s">
        <v>970</v>
      </c>
      <c r="O142" s="47"/>
      <c r="P142" s="47">
        <v>137</v>
      </c>
      <c r="Q142" s="52">
        <v>45672</v>
      </c>
      <c r="R142" s="14" t="str">
        <f t="shared" si="7"/>
        <v>No</v>
      </c>
    </row>
    <row r="143" spans="1:18" x14ac:dyDescent="0.2">
      <c r="A143" s="57">
        <v>424</v>
      </c>
      <c r="B143" s="48">
        <v>636</v>
      </c>
      <c r="C143" s="48" t="s">
        <v>857</v>
      </c>
      <c r="D143" s="48" t="s">
        <v>858</v>
      </c>
      <c r="E143" s="47"/>
      <c r="F143" s="49"/>
      <c r="G143" s="48" t="s">
        <v>121</v>
      </c>
      <c r="H143" s="47">
        <v>20</v>
      </c>
      <c r="I143" s="47" t="s">
        <v>31</v>
      </c>
      <c r="J143" s="47" t="s">
        <v>120</v>
      </c>
      <c r="K143" s="47">
        <v>20</v>
      </c>
      <c r="L143" s="47" t="s">
        <v>31</v>
      </c>
      <c r="M143" s="50">
        <f t="shared" si="6"/>
        <v>0</v>
      </c>
      <c r="N143" s="47" t="s">
        <v>970</v>
      </c>
      <c r="O143" s="47"/>
      <c r="P143" s="47">
        <v>138</v>
      </c>
      <c r="Q143" s="52">
        <v>45672</v>
      </c>
      <c r="R143" s="14" t="str">
        <f t="shared" si="7"/>
        <v>No</v>
      </c>
    </row>
    <row r="144" spans="1:18" x14ac:dyDescent="0.2">
      <c r="A144" s="57">
        <v>515</v>
      </c>
      <c r="B144" s="48">
        <v>406</v>
      </c>
      <c r="C144" s="48" t="s">
        <v>610</v>
      </c>
      <c r="D144" s="48" t="s">
        <v>611</v>
      </c>
      <c r="E144" s="47" t="s">
        <v>314</v>
      </c>
      <c r="F144" s="49"/>
      <c r="G144" s="48" t="s">
        <v>970</v>
      </c>
      <c r="H144" s="47">
        <v>2E-3</v>
      </c>
      <c r="I144" s="47" t="s">
        <v>38</v>
      </c>
      <c r="J144" s="47" t="s">
        <v>120</v>
      </c>
      <c r="K144" s="47">
        <v>2E-3</v>
      </c>
      <c r="L144" s="47" t="s">
        <v>45</v>
      </c>
      <c r="M144" s="50">
        <f t="shared" si="6"/>
        <v>0</v>
      </c>
      <c r="N144" s="47" t="s">
        <v>970</v>
      </c>
      <c r="O144" s="47"/>
      <c r="P144" s="47">
        <v>139</v>
      </c>
      <c r="Q144" s="52">
        <v>45672</v>
      </c>
      <c r="R144" s="14" t="str">
        <f t="shared" si="7"/>
        <v>No</v>
      </c>
    </row>
    <row r="145" spans="1:18" x14ac:dyDescent="0.2">
      <c r="A145" s="57">
        <v>571</v>
      </c>
      <c r="B145" s="48">
        <v>562</v>
      </c>
      <c r="C145" s="48" t="s">
        <v>873</v>
      </c>
      <c r="D145" s="48" t="s">
        <v>874</v>
      </c>
      <c r="E145" s="47"/>
      <c r="F145" s="49"/>
      <c r="G145" s="48" t="s">
        <v>970</v>
      </c>
      <c r="H145" s="47">
        <v>20</v>
      </c>
      <c r="I145" s="47" t="s">
        <v>31</v>
      </c>
      <c r="J145" s="47" t="s">
        <v>120</v>
      </c>
      <c r="K145" s="47">
        <v>20</v>
      </c>
      <c r="L145" s="47" t="s">
        <v>31</v>
      </c>
      <c r="M145" s="50">
        <f t="shared" si="6"/>
        <v>0</v>
      </c>
      <c r="N145" s="47" t="s">
        <v>970</v>
      </c>
      <c r="O145" s="47"/>
      <c r="P145" s="47">
        <v>140</v>
      </c>
      <c r="Q145" s="52">
        <v>45672</v>
      </c>
      <c r="R145" s="14" t="str">
        <f t="shared" si="7"/>
        <v>No</v>
      </c>
    </row>
    <row r="146" spans="1:18" x14ac:dyDescent="0.2">
      <c r="A146" s="57">
        <v>585</v>
      </c>
      <c r="B146" s="48">
        <v>582</v>
      </c>
      <c r="C146" s="48" t="s">
        <v>887</v>
      </c>
      <c r="D146" s="48" t="s">
        <v>888</v>
      </c>
      <c r="E146" s="47"/>
      <c r="F146" s="49"/>
      <c r="G146" s="48" t="s">
        <v>970</v>
      </c>
      <c r="H146" s="47">
        <v>8</v>
      </c>
      <c r="I146" s="47" t="s">
        <v>49</v>
      </c>
      <c r="J146" s="47" t="s">
        <v>120</v>
      </c>
      <c r="K146" s="47">
        <v>8</v>
      </c>
      <c r="L146" s="47" t="s">
        <v>49</v>
      </c>
      <c r="M146" s="50">
        <f t="shared" si="6"/>
        <v>0</v>
      </c>
      <c r="N146" s="47" t="s">
        <v>970</v>
      </c>
      <c r="O146" s="47"/>
      <c r="P146" s="47">
        <v>141</v>
      </c>
      <c r="Q146" s="52">
        <v>45672</v>
      </c>
      <c r="R146" s="14" t="str">
        <f t="shared" si="7"/>
        <v>No</v>
      </c>
    </row>
    <row r="147" spans="1:18" x14ac:dyDescent="0.2">
      <c r="A147" s="57">
        <v>588</v>
      </c>
      <c r="B147" s="48">
        <v>585</v>
      </c>
      <c r="C147" s="48" t="s">
        <v>892</v>
      </c>
      <c r="D147" s="48" t="s">
        <v>893</v>
      </c>
      <c r="E147" s="47"/>
      <c r="F147" s="49"/>
      <c r="G147" s="48" t="s">
        <v>121</v>
      </c>
      <c r="H147" s="47">
        <v>21000</v>
      </c>
      <c r="I147" s="47" t="s">
        <v>31</v>
      </c>
      <c r="J147" s="47" t="s">
        <v>121</v>
      </c>
      <c r="K147" s="47">
        <v>21000</v>
      </c>
      <c r="L147" s="47" t="s">
        <v>129</v>
      </c>
      <c r="M147" s="50">
        <f t="shared" si="6"/>
        <v>0</v>
      </c>
      <c r="N147" s="47" t="s">
        <v>970</v>
      </c>
      <c r="O147" s="47"/>
      <c r="P147" s="47">
        <v>142</v>
      </c>
      <c r="Q147" s="52">
        <v>45672</v>
      </c>
      <c r="R147" s="14" t="str">
        <f t="shared" si="7"/>
        <v>No</v>
      </c>
    </row>
    <row r="148" spans="1:18" x14ac:dyDescent="0.2">
      <c r="A148" s="57">
        <v>591</v>
      </c>
      <c r="B148" s="48">
        <v>591</v>
      </c>
      <c r="C148" s="48" t="s">
        <v>898</v>
      </c>
      <c r="D148" s="48" t="s">
        <v>899</v>
      </c>
      <c r="E148" s="47"/>
      <c r="F148" s="49"/>
      <c r="G148" s="48" t="s">
        <v>970</v>
      </c>
      <c r="H148" s="47">
        <v>120</v>
      </c>
      <c r="I148" s="47" t="s">
        <v>49</v>
      </c>
      <c r="J148" s="47" t="s">
        <v>120</v>
      </c>
      <c r="K148" s="47">
        <v>120</v>
      </c>
      <c r="L148" s="47" t="s">
        <v>49</v>
      </c>
      <c r="M148" s="50">
        <f t="shared" si="6"/>
        <v>0</v>
      </c>
      <c r="N148" s="47" t="s">
        <v>970</v>
      </c>
      <c r="O148" s="47"/>
      <c r="P148" s="47">
        <v>143</v>
      </c>
      <c r="Q148" s="52">
        <v>45672</v>
      </c>
      <c r="R148" s="14" t="str">
        <f t="shared" si="7"/>
        <v>No</v>
      </c>
    </row>
    <row r="149" spans="1:18" x14ac:dyDescent="0.2">
      <c r="A149" s="57">
        <v>592</v>
      </c>
      <c r="B149" s="48">
        <v>588</v>
      </c>
      <c r="C149" s="48" t="s">
        <v>894</v>
      </c>
      <c r="D149" s="48" t="s">
        <v>895</v>
      </c>
      <c r="E149" s="47"/>
      <c r="F149" s="49"/>
      <c r="G149" s="48" t="s">
        <v>970</v>
      </c>
      <c r="H149" s="47">
        <v>0.7</v>
      </c>
      <c r="I149" s="47" t="s">
        <v>31</v>
      </c>
      <c r="J149" s="47" t="s">
        <v>120</v>
      </c>
      <c r="K149" s="47">
        <v>0.7</v>
      </c>
      <c r="L149" s="47" t="s">
        <v>31</v>
      </c>
      <c r="M149" s="50">
        <f t="shared" si="6"/>
        <v>0</v>
      </c>
      <c r="N149" s="47" t="s">
        <v>970</v>
      </c>
      <c r="O149" s="47"/>
      <c r="P149" s="47">
        <v>144</v>
      </c>
      <c r="Q149" s="52">
        <v>45672</v>
      </c>
      <c r="R149" s="14" t="str">
        <f t="shared" si="7"/>
        <v>No</v>
      </c>
    </row>
    <row r="150" spans="1:18" x14ac:dyDescent="0.2">
      <c r="A150" s="57">
        <v>597</v>
      </c>
      <c r="B150" s="48">
        <v>488</v>
      </c>
      <c r="C150" s="48" t="s">
        <v>900</v>
      </c>
      <c r="D150" s="48" t="s">
        <v>901</v>
      </c>
      <c r="E150" s="47"/>
      <c r="F150" s="49"/>
      <c r="G150" s="48" t="s">
        <v>970</v>
      </c>
      <c r="H150" s="47">
        <v>41</v>
      </c>
      <c r="I150" s="47" t="s">
        <v>31</v>
      </c>
      <c r="J150" s="47" t="s">
        <v>121</v>
      </c>
      <c r="K150" s="47">
        <v>41</v>
      </c>
      <c r="L150" s="47" t="s">
        <v>31</v>
      </c>
      <c r="M150" s="50">
        <f t="shared" si="6"/>
        <v>0</v>
      </c>
      <c r="N150" s="47" t="s">
        <v>970</v>
      </c>
      <c r="O150" s="47"/>
      <c r="P150" s="47">
        <v>145</v>
      </c>
      <c r="Q150" s="52">
        <v>45672</v>
      </c>
      <c r="R150" s="14" t="str">
        <f t="shared" si="7"/>
        <v>No</v>
      </c>
    </row>
    <row r="151" spans="1:18" x14ac:dyDescent="0.2">
      <c r="A151" s="57">
        <v>607</v>
      </c>
      <c r="B151" s="48">
        <v>599</v>
      </c>
      <c r="C151" s="48" t="s">
        <v>913</v>
      </c>
      <c r="D151" s="48" t="s">
        <v>914</v>
      </c>
      <c r="E151" s="47" t="s">
        <v>149</v>
      </c>
      <c r="F151" s="49"/>
      <c r="G151" s="48" t="s">
        <v>970</v>
      </c>
      <c r="H151" s="47">
        <v>10</v>
      </c>
      <c r="I151" s="47" t="s">
        <v>31</v>
      </c>
      <c r="J151" s="47" t="s">
        <v>120</v>
      </c>
      <c r="K151" s="47">
        <v>10</v>
      </c>
      <c r="L151" s="47" t="s">
        <v>190</v>
      </c>
      <c r="M151" s="50">
        <f t="shared" si="6"/>
        <v>0</v>
      </c>
      <c r="N151" s="47" t="s">
        <v>970</v>
      </c>
      <c r="O151" s="47"/>
      <c r="P151" s="47">
        <v>146</v>
      </c>
      <c r="Q151" s="52">
        <v>45672</v>
      </c>
      <c r="R151" s="14" t="str">
        <f t="shared" si="7"/>
        <v>No</v>
      </c>
    </row>
    <row r="152" spans="1:18" x14ac:dyDescent="0.2">
      <c r="A152" s="57">
        <v>608</v>
      </c>
      <c r="B152" s="48">
        <v>600</v>
      </c>
      <c r="C152" s="48" t="s">
        <v>915</v>
      </c>
      <c r="D152" s="48" t="s">
        <v>916</v>
      </c>
      <c r="E152" s="47"/>
      <c r="F152" s="49"/>
      <c r="G152" s="48" t="s">
        <v>121</v>
      </c>
      <c r="H152" s="47">
        <v>7500</v>
      </c>
      <c r="I152" s="47" t="s">
        <v>31</v>
      </c>
      <c r="J152" s="47" t="s">
        <v>121</v>
      </c>
      <c r="K152" s="47">
        <v>7500</v>
      </c>
      <c r="L152" s="47" t="s">
        <v>31</v>
      </c>
      <c r="M152" s="50">
        <f t="shared" si="6"/>
        <v>0</v>
      </c>
      <c r="N152" s="47" t="s">
        <v>970</v>
      </c>
      <c r="O152" s="47"/>
      <c r="P152" s="47">
        <v>147</v>
      </c>
      <c r="Q152" s="52">
        <v>45859</v>
      </c>
      <c r="R152" s="14" t="str">
        <f t="shared" si="7"/>
        <v>No</v>
      </c>
    </row>
    <row r="153" spans="1:18" x14ac:dyDescent="0.2">
      <c r="A153" s="57">
        <v>617</v>
      </c>
      <c r="B153" s="48">
        <v>608</v>
      </c>
      <c r="C153" s="48" t="s">
        <v>927</v>
      </c>
      <c r="D153" s="48" t="s">
        <v>928</v>
      </c>
      <c r="E153" s="47"/>
      <c r="F153" s="49"/>
      <c r="G153" s="48" t="s">
        <v>970</v>
      </c>
      <c r="H153" s="47">
        <v>2.1</v>
      </c>
      <c r="I153" s="47" t="s">
        <v>31</v>
      </c>
      <c r="J153" s="47" t="s">
        <v>120</v>
      </c>
      <c r="K153" s="47">
        <v>2.1</v>
      </c>
      <c r="L153" s="47" t="s">
        <v>190</v>
      </c>
      <c r="M153" s="50">
        <f t="shared" si="6"/>
        <v>0</v>
      </c>
      <c r="N153" s="47" t="s">
        <v>970</v>
      </c>
      <c r="O153" s="47"/>
      <c r="P153" s="47">
        <v>148</v>
      </c>
      <c r="Q153" s="52">
        <v>45672</v>
      </c>
      <c r="R153" s="14" t="str">
        <f t="shared" si="7"/>
        <v>No</v>
      </c>
    </row>
    <row r="154" spans="1:18" x14ac:dyDescent="0.2">
      <c r="A154" s="77">
        <v>641</v>
      </c>
      <c r="B154" s="78">
        <v>624</v>
      </c>
      <c r="C154" s="63" t="s">
        <v>952</v>
      </c>
      <c r="D154" s="63" t="s">
        <v>953</v>
      </c>
      <c r="E154" s="62"/>
      <c r="F154" s="49"/>
      <c r="G154" s="63" t="s">
        <v>970</v>
      </c>
      <c r="H154" s="62">
        <v>1300</v>
      </c>
      <c r="I154" s="62" t="s">
        <v>31</v>
      </c>
      <c r="J154" s="62" t="s">
        <v>121</v>
      </c>
      <c r="K154" s="62">
        <v>1300</v>
      </c>
      <c r="L154" s="62" t="s">
        <v>31</v>
      </c>
      <c r="M154" s="50">
        <f t="shared" si="6"/>
        <v>0</v>
      </c>
      <c r="N154" s="47" t="s">
        <v>970</v>
      </c>
      <c r="O154" s="47"/>
      <c r="P154" s="47">
        <v>149</v>
      </c>
      <c r="Q154" s="65">
        <v>45672</v>
      </c>
      <c r="R154" s="14" t="str">
        <f t="shared" si="7"/>
        <v>No</v>
      </c>
    </row>
    <row r="155" spans="1:18" x14ac:dyDescent="0.2">
      <c r="A155" s="57">
        <v>645</v>
      </c>
      <c r="B155" s="69">
        <v>628</v>
      </c>
      <c r="C155" s="48" t="s">
        <v>959</v>
      </c>
      <c r="D155" s="48" t="s">
        <v>960</v>
      </c>
      <c r="E155" s="47"/>
      <c r="F155" s="49"/>
      <c r="G155" s="48" t="s">
        <v>970</v>
      </c>
      <c r="H155" s="47">
        <v>8700</v>
      </c>
      <c r="I155" s="47" t="s">
        <v>31</v>
      </c>
      <c r="J155" s="47" t="s">
        <v>121</v>
      </c>
      <c r="K155" s="47">
        <v>8700</v>
      </c>
      <c r="L155" s="47" t="s">
        <v>31</v>
      </c>
      <c r="M155" s="50">
        <f t="shared" si="6"/>
        <v>0</v>
      </c>
      <c r="N155" s="47" t="s">
        <v>970</v>
      </c>
      <c r="O155" s="47"/>
      <c r="P155" s="47">
        <v>150</v>
      </c>
      <c r="Q155" s="52">
        <v>45672</v>
      </c>
      <c r="R155" s="14" t="str">
        <f t="shared" si="7"/>
        <v>No</v>
      </c>
    </row>
  </sheetData>
  <autoFilter ref="A5:AI155" xr:uid="{E1D87168-1B72-4A6B-B6A8-4EBD8FD2320A}"/>
  <sortState xmlns:xlrd2="http://schemas.microsoft.com/office/spreadsheetml/2017/richdata2" ref="A7:Q155">
    <sortCondition ref="P6:P155"/>
  </sortState>
  <mergeCells count="9">
    <mergeCell ref="Q4:Q5"/>
    <mergeCell ref="G4:G5"/>
    <mergeCell ref="H4:N4"/>
    <mergeCell ref="A4:A5"/>
    <mergeCell ref="B4:B5"/>
    <mergeCell ref="C4:C5"/>
    <mergeCell ref="D4:D5"/>
    <mergeCell ref="E4:E5"/>
    <mergeCell ref="F4:F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1AFCE-78CC-418B-AC02-D8310007B914}">
  <sheetPr codeName="Sheet6">
    <tabColor rgb="FF7030A0"/>
  </sheetPr>
  <dimension ref="B2:P11"/>
  <sheetViews>
    <sheetView workbookViewId="0">
      <selection activeCell="D4" sqref="D4"/>
    </sheetView>
  </sheetViews>
  <sheetFormatPr defaultColWidth="9.140625" defaultRowHeight="14.25" x14ac:dyDescent="0.2"/>
  <cols>
    <col min="1" max="1" width="9.140625" style="14"/>
    <col min="2" max="2" width="9.7109375" style="14" customWidth="1"/>
    <col min="3" max="3" width="32.28515625" style="14" bestFit="1" customWidth="1"/>
    <col min="4" max="4" width="30.28515625" style="14" bestFit="1" customWidth="1"/>
    <col min="5" max="5" width="73.140625" style="14" customWidth="1"/>
    <col min="6" max="16384" width="9.140625" style="14"/>
  </cols>
  <sheetData>
    <row r="2" spans="2:16" s="79" customFormat="1" ht="25.5" x14ac:dyDescent="0.35">
      <c r="B2" s="161" t="s">
        <v>1135</v>
      </c>
      <c r="C2" s="161"/>
      <c r="D2" s="161"/>
      <c r="E2" s="161"/>
      <c r="F2" s="161"/>
      <c r="G2" s="161"/>
      <c r="H2" s="161"/>
      <c r="I2" s="161"/>
      <c r="J2" s="161"/>
      <c r="K2" s="161"/>
      <c r="L2" s="161"/>
      <c r="M2" s="161"/>
      <c r="N2" s="161"/>
      <c r="O2" s="161"/>
      <c r="P2" s="161"/>
    </row>
    <row r="5" spans="2:16" ht="15" x14ac:dyDescent="0.25">
      <c r="B5" s="80" t="s">
        <v>90</v>
      </c>
      <c r="C5" s="80" t="s">
        <v>91</v>
      </c>
      <c r="D5" s="80" t="s">
        <v>92</v>
      </c>
      <c r="E5" s="80" t="s">
        <v>93</v>
      </c>
    </row>
    <row r="6" spans="2:16" ht="28.5" x14ac:dyDescent="0.2">
      <c r="B6" s="81">
        <v>45859</v>
      </c>
      <c r="C6" s="40" t="s">
        <v>94</v>
      </c>
      <c r="D6" s="40" t="s">
        <v>95</v>
      </c>
      <c r="E6" s="82" t="s">
        <v>1175</v>
      </c>
    </row>
    <row r="7" spans="2:16" ht="28.5" x14ac:dyDescent="0.2">
      <c r="B7" s="81">
        <v>45859</v>
      </c>
      <c r="C7" s="40" t="s">
        <v>96</v>
      </c>
      <c r="D7" s="40" t="s">
        <v>97</v>
      </c>
      <c r="E7" s="82" t="s">
        <v>98</v>
      </c>
    </row>
    <row r="8" spans="2:16" ht="42.75" x14ac:dyDescent="0.2">
      <c r="B8" s="81">
        <v>45859</v>
      </c>
      <c r="C8" s="82" t="s">
        <v>99</v>
      </c>
      <c r="D8" s="40" t="s">
        <v>95</v>
      </c>
      <c r="E8" s="82" t="s">
        <v>100</v>
      </c>
    </row>
    <row r="9" spans="2:16" ht="42.75" x14ac:dyDescent="0.2">
      <c r="B9" s="81">
        <v>45859</v>
      </c>
      <c r="C9" s="82" t="s">
        <v>1176</v>
      </c>
      <c r="D9" s="40" t="s">
        <v>97</v>
      </c>
      <c r="E9" s="82" t="s">
        <v>101</v>
      </c>
    </row>
    <row r="10" spans="2:16" ht="28.5" x14ac:dyDescent="0.2">
      <c r="B10" s="81">
        <v>45859</v>
      </c>
      <c r="C10" s="40" t="s">
        <v>1136</v>
      </c>
      <c r="D10" s="40" t="s">
        <v>95</v>
      </c>
      <c r="E10" s="82" t="s">
        <v>1174</v>
      </c>
    </row>
    <row r="11" spans="2:16" ht="28.5" x14ac:dyDescent="0.2">
      <c r="B11" s="81">
        <v>45859</v>
      </c>
      <c r="C11" s="40" t="s">
        <v>1172</v>
      </c>
      <c r="D11" s="40" t="s">
        <v>97</v>
      </c>
      <c r="E11" s="82" t="s">
        <v>1173</v>
      </c>
    </row>
  </sheetData>
  <mergeCells count="1">
    <mergeCell ref="B2:P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0F400-92EB-498D-A8E4-434BE919B500}">
  <sheetPr codeName="Sheet8"/>
  <dimension ref="A2:G40"/>
  <sheetViews>
    <sheetView zoomScale="130" zoomScaleNormal="130" workbookViewId="0">
      <selection activeCell="G10" sqref="G10"/>
    </sheetView>
  </sheetViews>
  <sheetFormatPr defaultColWidth="9.140625" defaultRowHeight="15" x14ac:dyDescent="0.25"/>
  <cols>
    <col min="1" max="2" width="9.140625" style="1"/>
    <col min="3" max="3" width="63.140625" style="1" bestFit="1" customWidth="1"/>
    <col min="4" max="4" width="8.140625" style="1" bestFit="1" customWidth="1"/>
    <col min="5" max="5" width="11.5703125" style="3" bestFit="1" customWidth="1"/>
    <col min="6" max="6" width="46.28515625" style="1" customWidth="1"/>
    <col min="7" max="16384" width="9.140625" style="1"/>
  </cols>
  <sheetData>
    <row r="2" spans="1:6" ht="26.25" x14ac:dyDescent="0.4">
      <c r="A2" s="2" t="s">
        <v>1141</v>
      </c>
    </row>
    <row r="5" spans="1:6" x14ac:dyDescent="0.25">
      <c r="B5" s="8" t="s">
        <v>21</v>
      </c>
      <c r="C5" s="8" t="s">
        <v>1047</v>
      </c>
      <c r="D5" s="8" t="s">
        <v>1048</v>
      </c>
      <c r="E5" s="9" t="s">
        <v>1049</v>
      </c>
      <c r="F5" s="8" t="s">
        <v>1050</v>
      </c>
    </row>
    <row r="6" spans="1:6" x14ac:dyDescent="0.25">
      <c r="B6" s="4">
        <v>1</v>
      </c>
      <c r="C6" s="4" t="s">
        <v>1142</v>
      </c>
      <c r="D6" s="4">
        <v>642</v>
      </c>
      <c r="E6" s="10"/>
      <c r="F6" s="11"/>
    </row>
    <row r="7" spans="1:6" x14ac:dyDescent="0.25">
      <c r="B7" s="6">
        <v>2</v>
      </c>
      <c r="C7" s="6" t="s">
        <v>1051</v>
      </c>
      <c r="D7" s="6">
        <f>SUM(D8:D10)</f>
        <v>623</v>
      </c>
      <c r="E7" s="10"/>
      <c r="F7" s="11"/>
    </row>
    <row r="8" spans="1:6" x14ac:dyDescent="0.25">
      <c r="B8" s="6" t="s">
        <v>1052</v>
      </c>
      <c r="C8" s="6" t="s">
        <v>1053</v>
      </c>
      <c r="D8" s="6">
        <f>COUNTIF('3. Cancer Prop. TRVs '!$H$6:$H$225,"&lt;&gt;--")</f>
        <v>220</v>
      </c>
      <c r="E8" s="7">
        <f>D8/$D$7</f>
        <v>0.35313001605136435</v>
      </c>
      <c r="F8" s="6" t="s">
        <v>1054</v>
      </c>
    </row>
    <row r="9" spans="1:6" x14ac:dyDescent="0.25">
      <c r="B9" s="6" t="s">
        <v>1055</v>
      </c>
      <c r="C9" s="6" t="s">
        <v>1056</v>
      </c>
      <c r="D9" s="6">
        <f>COUNTIF('4. Chronic Noncancer Prop. TRVs'!$H$6:$H$260,"&gt;0")</f>
        <v>253</v>
      </c>
      <c r="E9" s="7">
        <f t="shared" ref="E9:E10" si="0">D9/$D$7</f>
        <v>0.406099518459069</v>
      </c>
      <c r="F9" s="6" t="s">
        <v>1054</v>
      </c>
    </row>
    <row r="10" spans="1:6" x14ac:dyDescent="0.25">
      <c r="B10" s="6" t="s">
        <v>1057</v>
      </c>
      <c r="C10" s="6" t="s">
        <v>1058</v>
      </c>
      <c r="D10" s="6">
        <f>COUNTIF('5. Acute Noncancer Prop. TRVs '!$H$6:$H$155,"&gt;0")</f>
        <v>150</v>
      </c>
      <c r="E10" s="7">
        <f t="shared" si="0"/>
        <v>0.24077046548956663</v>
      </c>
      <c r="F10" s="6" t="s">
        <v>1054</v>
      </c>
    </row>
    <row r="11" spans="1:6" x14ac:dyDescent="0.25">
      <c r="B11" s="4">
        <v>3</v>
      </c>
      <c r="C11" s="4" t="s">
        <v>1059</v>
      </c>
      <c r="D11" s="4">
        <f>COUNTA('2. All Prop. TRVs '!$D$6:$D$999)</f>
        <v>377</v>
      </c>
      <c r="E11" s="5">
        <f>D11/D6</f>
        <v>0.58722741433021808</v>
      </c>
      <c r="F11" s="4" t="s">
        <v>1143</v>
      </c>
    </row>
    <row r="12" spans="1:6" x14ac:dyDescent="0.25">
      <c r="B12" s="4" t="s">
        <v>1061</v>
      </c>
      <c r="C12" s="4" t="s">
        <v>1062</v>
      </c>
      <c r="D12" s="4">
        <f>COUNTIF('2. All Prop. TRVs '!AF6:AF999,"No")</f>
        <v>107</v>
      </c>
      <c r="E12" s="5">
        <f>D12/$D$11</f>
        <v>0.28381962864721483</v>
      </c>
      <c r="F12" s="4" t="s">
        <v>1063</v>
      </c>
    </row>
    <row r="13" spans="1:6" x14ac:dyDescent="0.25">
      <c r="B13" s="4" t="s">
        <v>1064</v>
      </c>
      <c r="C13" s="4" t="s">
        <v>1065</v>
      </c>
      <c r="D13" s="4">
        <f>COUNTIFS('2. All Prop. TRVs '!$AD$6:$AD$382,"Change")</f>
        <v>93</v>
      </c>
      <c r="E13" s="5">
        <f t="shared" ref="E13" si="1">D13/$D$11</f>
        <v>0.24668435013262599</v>
      </c>
      <c r="F13" s="4" t="s">
        <v>1063</v>
      </c>
    </row>
    <row r="14" spans="1:6" x14ac:dyDescent="0.25">
      <c r="B14" s="4" t="s">
        <v>1066</v>
      </c>
      <c r="C14" s="4" t="s">
        <v>1067</v>
      </c>
      <c r="D14" s="4">
        <f>COUNTIFS('2. All Prop. TRVs '!$AD$6:$AD$382,"New or No Change",'2. All Prop. TRVs '!$AF$6:$AF$382,"Yes")</f>
        <v>177</v>
      </c>
      <c r="E14" s="5">
        <f>D14/$D$11</f>
        <v>0.46949602122015915</v>
      </c>
      <c r="F14" s="4" t="s">
        <v>1063</v>
      </c>
    </row>
    <row r="15" spans="1:6" x14ac:dyDescent="0.25">
      <c r="B15" s="6">
        <v>4</v>
      </c>
      <c r="C15" s="6" t="s">
        <v>1068</v>
      </c>
      <c r="D15" s="6">
        <f>SUM(D16:D18)</f>
        <v>136</v>
      </c>
      <c r="E15" s="7">
        <f>D15/D7</f>
        <v>0.21829855537720708</v>
      </c>
      <c r="F15" s="6" t="s">
        <v>1054</v>
      </c>
    </row>
    <row r="16" spans="1:6" x14ac:dyDescent="0.25">
      <c r="B16" s="6" t="s">
        <v>1069</v>
      </c>
      <c r="C16" s="6" t="s">
        <v>1070</v>
      </c>
      <c r="D16" s="6">
        <f>COUNTIF('3. Cancer Prop. TRVs '!$R$6:$R$225,"Yes")</f>
        <v>39</v>
      </c>
      <c r="E16" s="7">
        <f>D16/D8</f>
        <v>0.17727272727272728</v>
      </c>
      <c r="F16" s="6" t="s">
        <v>1071</v>
      </c>
    </row>
    <row r="17" spans="2:7" x14ac:dyDescent="0.25">
      <c r="B17" s="6" t="s">
        <v>1072</v>
      </c>
      <c r="C17" s="6" t="s">
        <v>1073</v>
      </c>
      <c r="D17" s="6">
        <f>COUNTIF('4. Chronic Noncancer Prop. TRVs'!$R$6:$R$260,"Yes")</f>
        <v>49</v>
      </c>
      <c r="E17" s="7">
        <f>D17/D9</f>
        <v>0.19367588932806323</v>
      </c>
      <c r="F17" s="6" t="s">
        <v>1074</v>
      </c>
    </row>
    <row r="18" spans="2:7" x14ac:dyDescent="0.25">
      <c r="B18" s="6" t="s">
        <v>1075</v>
      </c>
      <c r="C18" s="6" t="s">
        <v>1076</v>
      </c>
      <c r="D18" s="6">
        <f>COUNTIF('5. Acute Noncancer Prop. TRVs '!$R$6:$R$155,"Yes")</f>
        <v>48</v>
      </c>
      <c r="E18" s="7">
        <f>D18/D10</f>
        <v>0.32</v>
      </c>
      <c r="F18" s="6" t="s">
        <v>1077</v>
      </c>
    </row>
    <row r="19" spans="2:7" x14ac:dyDescent="0.25">
      <c r="B19" s="4">
        <v>5</v>
      </c>
      <c r="C19" s="4" t="s">
        <v>1078</v>
      </c>
      <c r="D19" s="4">
        <f>COUNTIF('3. Cancer Prop. TRVs '!$N$6:$N$225,"No Change")+COUNTIF('4. Chronic Noncancer Prop. TRVs'!$N$6:$N$260,"No Change")+COUNTIF('5. Acute Noncancer Prop. TRVs '!$N$6:$N$155,"No Change")</f>
        <v>292</v>
      </c>
      <c r="E19" s="5">
        <f>D19/D7</f>
        <v>0.46869983948635635</v>
      </c>
      <c r="F19" s="4" t="s">
        <v>1054</v>
      </c>
    </row>
    <row r="20" spans="2:7" x14ac:dyDescent="0.25">
      <c r="B20" s="6">
        <v>6</v>
      </c>
      <c r="C20" s="6" t="s">
        <v>1079</v>
      </c>
      <c r="D20" s="6">
        <f>SUM(D21:D23)</f>
        <v>197</v>
      </c>
      <c r="E20" s="7">
        <f>D20/D7</f>
        <v>0.3162118780096308</v>
      </c>
      <c r="F20" s="6" t="s">
        <v>1054</v>
      </c>
      <c r="G20"/>
    </row>
    <row r="21" spans="2:7" x14ac:dyDescent="0.25">
      <c r="B21" s="6" t="s">
        <v>1080</v>
      </c>
      <c r="C21" s="6" t="s">
        <v>1081</v>
      </c>
      <c r="D21" s="6">
        <f>COUNTIF('3. Cancer Prop. TRVs '!$N$6:$N$225,"New TRV")</f>
        <v>53</v>
      </c>
      <c r="E21" s="7">
        <f>D21/D8</f>
        <v>0.24090909090909091</v>
      </c>
      <c r="F21" s="6" t="s">
        <v>1071</v>
      </c>
    </row>
    <row r="22" spans="2:7" x14ac:dyDescent="0.25">
      <c r="B22" s="6" t="s">
        <v>1082</v>
      </c>
      <c r="C22" s="6" t="s">
        <v>1083</v>
      </c>
      <c r="D22" s="6">
        <f>COUNTIF('4. Chronic Noncancer Prop. TRVs'!$N$6:$N$260,"New TRV")</f>
        <v>93</v>
      </c>
      <c r="E22" s="7">
        <f>D22/D9</f>
        <v>0.3675889328063241</v>
      </c>
      <c r="F22" s="6" t="s">
        <v>1074</v>
      </c>
    </row>
    <row r="23" spans="2:7" x14ac:dyDescent="0.25">
      <c r="B23" s="6" t="s">
        <v>1084</v>
      </c>
      <c r="C23" s="6" t="s">
        <v>1085</v>
      </c>
      <c r="D23" s="6">
        <f>COUNTIF('5. Acute Noncancer Prop. TRVs '!$N$6:$N$155,"New TRV")</f>
        <v>51</v>
      </c>
      <c r="E23" s="7">
        <f>D23/D10</f>
        <v>0.34</v>
      </c>
      <c r="F23" s="6" t="s">
        <v>1077</v>
      </c>
    </row>
    <row r="24" spans="2:7" ht="30" x14ac:dyDescent="0.25">
      <c r="B24" s="4">
        <v>7</v>
      </c>
      <c r="C24" s="4" t="s">
        <v>1086</v>
      </c>
      <c r="D24" s="4">
        <f>COUNTIFS('2. All Prop. TRVs '!AE6:AE381,"A new",'2. All Prop. TRVs '!AF6:AF381,"Yes")</f>
        <v>25</v>
      </c>
      <c r="E24" s="5">
        <f>D24/D11</f>
        <v>6.6312997347480113E-2</v>
      </c>
      <c r="F24" s="4" t="s">
        <v>1063</v>
      </c>
    </row>
    <row r="25" spans="2:7" ht="30" x14ac:dyDescent="0.25">
      <c r="B25" s="6">
        <v>8</v>
      </c>
      <c r="C25" s="6" t="s">
        <v>1087</v>
      </c>
      <c r="D25" s="6">
        <f>D6-D11</f>
        <v>265</v>
      </c>
      <c r="E25" s="7">
        <f>D25/D6</f>
        <v>0.41277258566978192</v>
      </c>
      <c r="F25" s="6" t="s">
        <v>1060</v>
      </c>
      <c r="G25"/>
    </row>
    <row r="26" spans="2:7" x14ac:dyDescent="0.25">
      <c r="B26" s="4">
        <v>9</v>
      </c>
      <c r="C26" s="4" t="s">
        <v>1088</v>
      </c>
      <c r="D26" s="4">
        <f>SUM(D27:D29)</f>
        <v>77</v>
      </c>
      <c r="E26" s="5">
        <f>D26/D15</f>
        <v>0.56617647058823528</v>
      </c>
      <c r="F26" s="4" t="s">
        <v>1089</v>
      </c>
    </row>
    <row r="27" spans="2:7" x14ac:dyDescent="0.25">
      <c r="B27" s="4" t="s">
        <v>1090</v>
      </c>
      <c r="C27" s="4" t="s">
        <v>1081</v>
      </c>
      <c r="D27" s="4">
        <f>COUNTIF('3. Cancer Prop. TRVs '!$O$6:$O$225,'1. Information'!$B$87)</f>
        <v>23</v>
      </c>
      <c r="E27" s="5">
        <f t="shared" ref="E27:E29" si="2">D27/D16</f>
        <v>0.58974358974358976</v>
      </c>
      <c r="F27" s="4" t="s">
        <v>1091</v>
      </c>
    </row>
    <row r="28" spans="2:7" x14ac:dyDescent="0.25">
      <c r="B28" s="4" t="s">
        <v>1092</v>
      </c>
      <c r="C28" s="4" t="s">
        <v>1083</v>
      </c>
      <c r="D28" s="4">
        <f>COUNTIF('4. Chronic Noncancer Prop. TRVs'!$O$6:$O$260,'1. Information'!$B$87)</f>
        <v>37</v>
      </c>
      <c r="E28" s="5">
        <f t="shared" si="2"/>
        <v>0.75510204081632648</v>
      </c>
      <c r="F28" s="4" t="s">
        <v>1093</v>
      </c>
    </row>
    <row r="29" spans="2:7" x14ac:dyDescent="0.25">
      <c r="B29" s="4" t="s">
        <v>1094</v>
      </c>
      <c r="C29" s="4" t="s">
        <v>1095</v>
      </c>
      <c r="D29" s="4">
        <f>COUNTIF('5. Acute Noncancer Prop. TRVs '!$O$6:$O$155,'1. Information'!$B$87)</f>
        <v>17</v>
      </c>
      <c r="E29" s="5">
        <f t="shared" si="2"/>
        <v>0.35416666666666669</v>
      </c>
      <c r="F29" s="4" t="s">
        <v>1096</v>
      </c>
    </row>
    <row r="30" spans="2:7" ht="30" x14ac:dyDescent="0.25">
      <c r="B30" s="6">
        <v>10</v>
      </c>
      <c r="C30" s="6" t="s">
        <v>1097</v>
      </c>
      <c r="D30" s="6">
        <f>SUM(D31:D33)</f>
        <v>237</v>
      </c>
      <c r="E30" s="7">
        <f>D30/D7</f>
        <v>0.38041733547351525</v>
      </c>
      <c r="F30" s="6" t="s">
        <v>1054</v>
      </c>
    </row>
    <row r="31" spans="2:7" x14ac:dyDescent="0.25">
      <c r="B31" s="6" t="s">
        <v>1098</v>
      </c>
      <c r="C31" s="6" t="s">
        <v>1081</v>
      </c>
      <c r="D31" s="6">
        <f>COUNTIF('3. Cancer Prop. TRVs '!$I$6:$I$225,"DEQ")</f>
        <v>91</v>
      </c>
      <c r="E31" s="7">
        <f>D31/D8</f>
        <v>0.41363636363636364</v>
      </c>
      <c r="F31" s="6" t="s">
        <v>1071</v>
      </c>
    </row>
    <row r="32" spans="2:7" x14ac:dyDescent="0.25">
      <c r="B32" s="6" t="s">
        <v>1099</v>
      </c>
      <c r="C32" s="6" t="s">
        <v>1083</v>
      </c>
      <c r="D32" s="6">
        <f>COUNTIF('4. Chronic Noncancer Prop. TRVs'!$I$6:$I$260,"DEQ")</f>
        <v>82</v>
      </c>
      <c r="E32" s="7">
        <f>D32/D9</f>
        <v>0.32411067193675891</v>
      </c>
      <c r="F32" s="6" t="s">
        <v>1074</v>
      </c>
    </row>
    <row r="33" spans="2:7" x14ac:dyDescent="0.25">
      <c r="B33" s="6" t="s">
        <v>1100</v>
      </c>
      <c r="C33" s="6" t="s">
        <v>1095</v>
      </c>
      <c r="D33" s="6">
        <f>COUNTIF('5. Acute Noncancer Prop. TRVs '!$I$6:$I$155,"DEQ")</f>
        <v>64</v>
      </c>
      <c r="E33" s="7">
        <f>D33/D10</f>
        <v>0.42666666666666669</v>
      </c>
      <c r="F33" s="6" t="s">
        <v>1077</v>
      </c>
    </row>
    <row r="34" spans="2:7" x14ac:dyDescent="0.25">
      <c r="B34" s="4">
        <v>11</v>
      </c>
      <c r="C34" s="4" t="s">
        <v>1101</v>
      </c>
      <c r="D34" s="4">
        <f>COUNTIF('3. Cancer Prop. TRVs '!$J$6:$J$225,"Yes")+COUNTIF('4. Chronic Noncancer Prop. TRVs'!$J$6:$J$260,"Yes")+COUNTIF('5. Acute Noncancer Prop. TRVs '!$J$6:$J$155,"Yes")</f>
        <v>276</v>
      </c>
      <c r="E34" s="5">
        <f>D34/D7</f>
        <v>0.44301765650080255</v>
      </c>
      <c r="F34" s="4" t="s">
        <v>1054</v>
      </c>
      <c r="G34"/>
    </row>
    <row r="35" spans="2:7" ht="30" x14ac:dyDescent="0.25">
      <c r="B35" s="6">
        <v>12</v>
      </c>
      <c r="C35" s="6" t="s">
        <v>1102</v>
      </c>
      <c r="D35" s="6">
        <f>SUM(D36:D38)</f>
        <v>349</v>
      </c>
      <c r="E35" s="7">
        <f>D35/D7</f>
        <v>0.56019261637239171</v>
      </c>
      <c r="F35" s="6" t="s">
        <v>1054</v>
      </c>
    </row>
    <row r="36" spans="2:7" x14ac:dyDescent="0.25">
      <c r="B36" s="6" t="s">
        <v>1103</v>
      </c>
      <c r="C36" s="6" t="s">
        <v>1081</v>
      </c>
      <c r="D36" s="6">
        <f>COUNTIF('3. Cancer Prop. TRVs '!$J$6:$J$225,"No")</f>
        <v>115</v>
      </c>
      <c r="E36" s="7">
        <f>D36/D8</f>
        <v>0.52272727272727271</v>
      </c>
      <c r="F36" s="6" t="s">
        <v>1071</v>
      </c>
    </row>
    <row r="37" spans="2:7" x14ac:dyDescent="0.25">
      <c r="B37" s="6" t="s">
        <v>1104</v>
      </c>
      <c r="C37" s="6" t="s">
        <v>1083</v>
      </c>
      <c r="D37" s="6">
        <f>COUNTIF('4. Chronic Noncancer Prop. TRVs'!$J$6:$J$260,"No")</f>
        <v>145</v>
      </c>
      <c r="E37" s="7">
        <f>D37/D9</f>
        <v>0.5731225296442688</v>
      </c>
      <c r="F37" s="6" t="s">
        <v>1074</v>
      </c>
    </row>
    <row r="38" spans="2:7" x14ac:dyDescent="0.25">
      <c r="B38" s="6" t="s">
        <v>1105</v>
      </c>
      <c r="C38" s="6" t="s">
        <v>1095</v>
      </c>
      <c r="D38" s="6">
        <f>COUNTIF('5. Acute Noncancer Prop. TRVs '!$J$6:$J$155,"No")</f>
        <v>89</v>
      </c>
      <c r="E38" s="7">
        <f>D38/D10</f>
        <v>0.59333333333333338</v>
      </c>
      <c r="F38" s="6" t="s">
        <v>1077</v>
      </c>
    </row>
    <row r="39" spans="2:7" x14ac:dyDescent="0.25">
      <c r="B39" s="4">
        <v>13</v>
      </c>
      <c r="C39" s="4" t="s">
        <v>1106</v>
      </c>
      <c r="D39" s="4">
        <f>COUNTIF('5. Acute Noncancer Prop. TRVs '!$O$6:$O$155,'1. Information'!$B$88)</f>
        <v>25</v>
      </c>
      <c r="E39" s="5">
        <f>D39/D18</f>
        <v>0.52083333333333337</v>
      </c>
      <c r="F39" s="4" t="s">
        <v>1107</v>
      </c>
    </row>
    <row r="40" spans="2:7" x14ac:dyDescent="0.25">
      <c r="B40" s="12">
        <v>14</v>
      </c>
      <c r="C40" s="12" t="s">
        <v>1167</v>
      </c>
      <c r="D40" s="12" cm="1">
        <f t="array" ref="D40">SUMPRODUCT(--(('2. All Prop. TRVs '!$I$6:$I$999="DEQ")+('2. All Prop. TRVs '!$P$6:$P$999="DEQ")+('2. All Prop. TRVs '!$W$6:$W$999="DEQ")&gt;0))</f>
        <v>162</v>
      </c>
      <c r="E40" s="13">
        <f>(D40/D11)</f>
        <v>0.42970822281167109</v>
      </c>
      <c r="F40" s="12" t="s">
        <v>1063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6E013-05E7-448C-8D82-A7B568A0141E}">
  <sheetPr codeName="Sheet7"/>
  <dimension ref="A1:W428"/>
  <sheetViews>
    <sheetView workbookViewId="0">
      <selection activeCell="D5" sqref="D5"/>
    </sheetView>
  </sheetViews>
  <sheetFormatPr defaultColWidth="9.140625" defaultRowHeight="14.25" x14ac:dyDescent="0.2"/>
  <cols>
    <col min="1" max="1" width="13.140625" style="83" bestFit="1" customWidth="1"/>
    <col min="2" max="2" width="9.140625" style="83"/>
    <col min="3" max="3" width="13.7109375" style="119" customWidth="1"/>
    <col min="4" max="4" width="49.5703125" style="83" customWidth="1"/>
    <col min="5" max="5" width="6.140625" style="83" bestFit="1" customWidth="1"/>
    <col min="6" max="6" width="10.85546875" style="83" customWidth="1"/>
    <col min="7" max="7" width="8" style="83" customWidth="1"/>
    <col min="8" max="8" width="10.85546875" style="120" customWidth="1"/>
    <col min="9" max="9" width="10.42578125" style="83" customWidth="1"/>
    <col min="10" max="10" width="10.85546875" style="83" customWidth="1"/>
    <col min="11" max="11" width="10.42578125" style="83" customWidth="1"/>
    <col min="12" max="23" width="9.140625" style="83"/>
    <col min="24" max="16384" width="9.140625" style="14"/>
  </cols>
  <sheetData>
    <row r="1" spans="1:17" x14ac:dyDescent="0.2">
      <c r="C1" s="42"/>
      <c r="D1" s="14"/>
      <c r="E1" s="14"/>
      <c r="F1" s="14"/>
      <c r="G1" s="14"/>
      <c r="H1" s="84"/>
      <c r="I1" s="14"/>
      <c r="J1" s="14"/>
      <c r="K1" s="14"/>
    </row>
    <row r="2" spans="1:17" x14ac:dyDescent="0.2">
      <c r="C2" s="42"/>
      <c r="D2" s="14"/>
      <c r="E2" s="14"/>
      <c r="F2" s="14"/>
      <c r="G2" s="14"/>
      <c r="H2" s="84"/>
      <c r="I2" s="14"/>
      <c r="J2" s="14"/>
      <c r="K2" s="14"/>
    </row>
    <row r="3" spans="1:17" ht="18" x14ac:dyDescent="0.25">
      <c r="C3" s="85" t="s">
        <v>1150</v>
      </c>
      <c r="D3" s="14"/>
      <c r="E3" s="14"/>
      <c r="F3" s="14"/>
      <c r="G3" s="14"/>
      <c r="H3" s="84"/>
      <c r="I3" s="14"/>
      <c r="J3" s="14"/>
      <c r="K3" s="14"/>
    </row>
    <row r="4" spans="1:17" ht="18" x14ac:dyDescent="0.25">
      <c r="C4" s="85" t="s">
        <v>1151</v>
      </c>
      <c r="D4" s="14"/>
      <c r="E4" s="14"/>
      <c r="F4" s="14"/>
      <c r="G4" s="14"/>
      <c r="H4" s="84"/>
      <c r="I4" s="14"/>
      <c r="J4" s="14"/>
      <c r="K4" s="14"/>
    </row>
    <row r="5" spans="1:17" x14ac:dyDescent="0.2">
      <c r="C5" s="42"/>
      <c r="D5" s="14"/>
      <c r="E5" s="14"/>
      <c r="F5" s="14"/>
      <c r="G5" s="14"/>
      <c r="H5" s="84"/>
      <c r="I5" s="14"/>
      <c r="J5" s="14"/>
      <c r="K5" s="14"/>
    </row>
    <row r="6" spans="1:17" x14ac:dyDescent="0.2">
      <c r="C6" s="42"/>
      <c r="D6" s="14"/>
      <c r="E6" s="14"/>
      <c r="F6" s="14"/>
      <c r="G6" s="14"/>
      <c r="H6" s="84"/>
      <c r="I6" s="14"/>
      <c r="J6" s="14"/>
      <c r="K6" s="14"/>
    </row>
    <row r="7" spans="1:17" ht="92.25" x14ac:dyDescent="0.25">
      <c r="A7" s="86" t="s">
        <v>1177</v>
      </c>
      <c r="B7" s="86" t="s">
        <v>1152</v>
      </c>
      <c r="C7" s="87" t="s">
        <v>1242</v>
      </c>
      <c r="D7" s="88" t="s">
        <v>1243</v>
      </c>
      <c r="E7" s="39" t="s">
        <v>1153</v>
      </c>
      <c r="F7" s="88" t="s">
        <v>1244</v>
      </c>
      <c r="G7" s="88" t="s">
        <v>1245</v>
      </c>
      <c r="H7" s="89" t="s">
        <v>1246</v>
      </c>
      <c r="I7" s="88" t="s">
        <v>1247</v>
      </c>
      <c r="J7" s="88" t="s">
        <v>1248</v>
      </c>
      <c r="K7" s="88" t="s">
        <v>1249</v>
      </c>
      <c r="P7" s="16" t="s">
        <v>1157</v>
      </c>
      <c r="Q7" s="14"/>
    </row>
    <row r="8" spans="1:17" x14ac:dyDescent="0.2">
      <c r="A8" s="90">
        <v>1</v>
      </c>
      <c r="B8" s="91">
        <v>1</v>
      </c>
      <c r="C8" s="71" t="str">
        <f>_xlfn.XLOOKUP($B8,'2. All Prop. TRVs '!$B$6:$B$382,'2. All Prop. TRVs '!$C$6:$C$382)</f>
        <v>75-07-0</v>
      </c>
      <c r="D8" s="40" t="str">
        <f>_xlfn.XLOOKUP($B8,'2. All Prop. TRVs '!$B$6:$B$382,'2. All Prop. TRVs '!$D$6:$D$382)</f>
        <v>Acetaldehyde</v>
      </c>
      <c r="E8" s="92"/>
      <c r="F8" s="92">
        <f>_xlfn.XLOOKUP($B8,'2. All Prop. TRVs '!$B$6:$B$382,'2. All Prop. TRVs '!$H$6:$H$382)</f>
        <v>0.37</v>
      </c>
      <c r="G8" s="92" t="str">
        <f>VLOOKUP(_xlfn.XLOOKUP($B8,'2. All Prop. TRVs '!$B$6:$B$382,'2. All Prop. TRVs '!$I$6:$I$382),'Rule Table'!$P$9:$Q$16,2,FALSE)</f>
        <v>C</v>
      </c>
      <c r="H8" s="92">
        <f>IF(_xlfn.XLOOKUP($B8,'2. All Prop. TRVs '!$B$6:$B$382,'2. All Prop. TRVs '!$O$6:$O$382)="No proposed value","--",_xlfn.XLOOKUP($B8,'2. All Prop. TRVs '!$B$6:$B$382,'2. All Prop. TRVs '!$O$6:$O$382))</f>
        <v>140</v>
      </c>
      <c r="I8" s="92" t="str">
        <f>VLOOKUP(_xlfn.XLOOKUP($B8,'2. All Prop. TRVs '!$B$6:$B$382,'2. All Prop. TRVs '!$P$6:$P$382),'Rule Table'!$P$9:$Q$16,2,FALSE)</f>
        <v>C</v>
      </c>
      <c r="J8" s="92">
        <f>_xlfn.XLOOKUP($B8,'2. All Prop. TRVs '!$B$6:$B$382,'2. All Prop. TRVs '!$V$6:$V$382)</f>
        <v>470</v>
      </c>
      <c r="K8" s="92" t="str">
        <f>VLOOKUP(_xlfn.XLOOKUP($B8,'2. All Prop. TRVs '!$B$6:$B$382,'2. All Prop. TRVs '!$W$6:$W$382),'Rule Table'!$P$9:$Q$16,2,FALSE)</f>
        <v>C</v>
      </c>
      <c r="P8" s="14" t="s">
        <v>1158</v>
      </c>
      <c r="Q8" s="14" t="s">
        <v>1159</v>
      </c>
    </row>
    <row r="9" spans="1:17" x14ac:dyDescent="0.2">
      <c r="A9" s="90">
        <v>2</v>
      </c>
      <c r="B9" s="91">
        <v>2</v>
      </c>
      <c r="C9" s="71" t="str">
        <f>_xlfn.XLOOKUP($B9,'2. All Prop. TRVs '!$B$6:$B$382,'2. All Prop. TRVs '!$C$6:$C$382)</f>
        <v>60-35-5</v>
      </c>
      <c r="D9" s="40" t="str">
        <f>_xlfn.XLOOKUP($B9,'2. All Prop. TRVs '!$B$6:$B$382,'2. All Prop. TRVs '!$D$6:$D$382)</f>
        <v>Acetamide</v>
      </c>
      <c r="E9" s="92"/>
      <c r="F9" s="92">
        <f>_xlfn.XLOOKUP($B9,'2. All Prop. TRVs '!$B$6:$B$382,'2. All Prop. TRVs '!$H$6:$H$382)</f>
        <v>0.05</v>
      </c>
      <c r="G9" s="92" t="str">
        <f>VLOOKUP(_xlfn.XLOOKUP($B9,'2. All Prop. TRVs '!$B$6:$B$382,'2. All Prop. TRVs '!$I$6:$I$382),'Rule Table'!$P$9:$Q$16,2,FALSE)</f>
        <v>C</v>
      </c>
      <c r="H9" s="92" t="str">
        <f>IF(_xlfn.XLOOKUP($B9,'2. All Prop. TRVs '!$B$6:$B$382,'2. All Prop. TRVs '!$O$6:$O$382)="No proposed value","--",_xlfn.XLOOKUP($B9,'2. All Prop. TRVs '!$B$6:$B$382,'2. All Prop. TRVs '!$O$6:$O$382))</f>
        <v>--</v>
      </c>
      <c r="I9" s="92" t="str">
        <f>VLOOKUP(_xlfn.XLOOKUP($B9,'2. All Prop. TRVs '!$B$6:$B$382,'2. All Prop. TRVs '!$P$6:$P$382),'Rule Table'!$P$9:$Q$16,2,FALSE)</f>
        <v>--</v>
      </c>
      <c r="J9" s="92" t="str">
        <f>_xlfn.XLOOKUP($B9,'2. All Prop. TRVs '!$B$6:$B$382,'2. All Prop. TRVs '!$V$6:$V$382)</f>
        <v>--</v>
      </c>
      <c r="K9" s="92" t="str">
        <f>VLOOKUP(_xlfn.XLOOKUP($B9,'2. All Prop. TRVs '!$B$6:$B$382,'2. All Prop. TRVs '!$W$6:$W$382),'Rule Table'!$P$9:$Q$16,2,FALSE)</f>
        <v>--</v>
      </c>
      <c r="P9" s="93" t="s">
        <v>31</v>
      </c>
      <c r="Q9" s="93" t="s">
        <v>1160</v>
      </c>
    </row>
    <row r="10" spans="1:17" x14ac:dyDescent="0.2">
      <c r="A10" s="90">
        <v>3</v>
      </c>
      <c r="B10" s="91">
        <v>634</v>
      </c>
      <c r="C10" s="71" t="str">
        <f>_xlfn.XLOOKUP($B10,'2. All Prop. TRVs '!$B$6:$B$382,'2. All Prop. TRVs '!$C$6:$C$382)</f>
        <v>67-64-1</v>
      </c>
      <c r="D10" s="40" t="str">
        <f>_xlfn.XLOOKUP($B10,'2. All Prop. TRVs '!$B$6:$B$382,'2. All Prop. TRVs '!$D$6:$D$382)</f>
        <v>Acetone</v>
      </c>
      <c r="E10" s="92"/>
      <c r="F10" s="92" t="str">
        <f>_xlfn.XLOOKUP($B10,'2. All Prop. TRVs '!$B$6:$B$382,'2. All Prop. TRVs '!$H$6:$H$382)</f>
        <v>--</v>
      </c>
      <c r="G10" s="92" t="str">
        <f>VLOOKUP(_xlfn.XLOOKUP($B10,'2. All Prop. TRVs '!$B$6:$B$382,'2. All Prop. TRVs '!$I$6:$I$382),'Rule Table'!$P$9:$Q$16,2,FALSE)</f>
        <v>--</v>
      </c>
      <c r="H10" s="94">
        <f>IF(_xlfn.XLOOKUP($B10,'2. All Prop. TRVs '!$B$6:$B$382,'2. All Prop. TRVs '!$O$6:$O$382)="No proposed value","--",_xlfn.XLOOKUP($B10,'2. All Prop. TRVs '!$B$6:$B$382,'2. All Prop. TRVs '!$O$6:$O$382))</f>
        <v>3200</v>
      </c>
      <c r="I10" s="92" t="str">
        <f>VLOOKUP(_xlfn.XLOOKUP($B10,'2. All Prop. TRVs '!$B$6:$B$382,'2. All Prop. TRVs '!$P$6:$P$382),'Rule Table'!$P$9:$Q$16,2,FALSE)</f>
        <v>D</v>
      </c>
      <c r="J10" s="94">
        <f>_xlfn.XLOOKUP($B10,'2. All Prop. TRVs '!$B$6:$B$382,'2. All Prop. TRVs '!$V$6:$V$382)</f>
        <v>19000</v>
      </c>
      <c r="K10" s="92" t="str">
        <f>VLOOKUP(_xlfn.XLOOKUP($B10,'2. All Prop. TRVs '!$B$6:$B$382,'2. All Prop. TRVs '!$W$6:$W$382),'Rule Table'!$P$9:$Q$16,2,FALSE)</f>
        <v>T</v>
      </c>
      <c r="P10" s="93" t="s">
        <v>45</v>
      </c>
      <c r="Q10" s="93" t="s">
        <v>1163</v>
      </c>
    </row>
    <row r="11" spans="1:17" x14ac:dyDescent="0.2">
      <c r="A11" s="90">
        <v>4</v>
      </c>
      <c r="B11" s="91">
        <v>3</v>
      </c>
      <c r="C11" s="71" t="str">
        <f>_xlfn.XLOOKUP($B11,'2. All Prop. TRVs '!$B$6:$B$382,'2. All Prop. TRVs '!$C$6:$C$382)</f>
        <v>75-05-8</v>
      </c>
      <c r="D11" s="40" t="str">
        <f>_xlfn.XLOOKUP($B11,'2. All Prop. TRVs '!$B$6:$B$382,'2. All Prop. TRVs '!$D$6:$D$382)</f>
        <v>Acetonitrile</v>
      </c>
      <c r="E11" s="92"/>
      <c r="F11" s="92" t="str">
        <f>_xlfn.XLOOKUP($B11,'2. All Prop. TRVs '!$B$6:$B$382,'2. All Prop. TRVs '!$H$6:$H$382)</f>
        <v>--</v>
      </c>
      <c r="G11" s="92" t="str">
        <f>VLOOKUP(_xlfn.XLOOKUP($B11,'2. All Prop. TRVs '!$B$6:$B$382,'2. All Prop. TRVs '!$I$6:$I$382),'Rule Table'!$P$9:$Q$16,2,FALSE)</f>
        <v>--</v>
      </c>
      <c r="H11" s="92">
        <f>IF(_xlfn.XLOOKUP($B11,'2. All Prop. TRVs '!$B$6:$B$382,'2. All Prop. TRVs '!$O$6:$O$382)="No proposed value","--",_xlfn.XLOOKUP($B11,'2. All Prop. TRVs '!$B$6:$B$382,'2. All Prop. TRVs '!$O$6:$O$382))</f>
        <v>60</v>
      </c>
      <c r="I11" s="92" t="str">
        <f>VLOOKUP(_xlfn.XLOOKUP($B11,'2. All Prop. TRVs '!$B$6:$B$382,'2. All Prop. TRVs '!$P$6:$P$382),'Rule Table'!$P$9:$Q$16,2,FALSE)</f>
        <v>E</v>
      </c>
      <c r="J11" s="92" t="str">
        <f>_xlfn.XLOOKUP($B11,'2. All Prop. TRVs '!$B$6:$B$382,'2. All Prop. TRVs '!$V$6:$V$382)</f>
        <v>--</v>
      </c>
      <c r="K11" s="92" t="str">
        <f>VLOOKUP(_xlfn.XLOOKUP($B11,'2. All Prop. TRVs '!$B$6:$B$382,'2. All Prop. TRVs '!$W$6:$W$382),'Rule Table'!$P$9:$Q$16,2,FALSE)</f>
        <v>--</v>
      </c>
      <c r="P11" s="93" t="s">
        <v>47</v>
      </c>
      <c r="Q11" s="93" t="s">
        <v>1163</v>
      </c>
    </row>
    <row r="12" spans="1:17" x14ac:dyDescent="0.2">
      <c r="A12" s="90">
        <v>5</v>
      </c>
      <c r="B12" s="91">
        <v>5</v>
      </c>
      <c r="C12" s="71" t="str">
        <f>_xlfn.XLOOKUP($B12,'2. All Prop. TRVs '!$B$6:$B$382,'2. All Prop. TRVs '!$C$6:$C$382)</f>
        <v>107-02-8</v>
      </c>
      <c r="D12" s="40" t="str">
        <f>_xlfn.XLOOKUP($B12,'2. All Prop. TRVs '!$B$6:$B$382,'2. All Prop. TRVs '!$D$6:$D$382)</f>
        <v>Acrolein</v>
      </c>
      <c r="E12" s="92"/>
      <c r="F12" s="92" t="str">
        <f>_xlfn.XLOOKUP($B12,'2. All Prop. TRVs '!$B$6:$B$382,'2. All Prop. TRVs '!$H$6:$H$382)</f>
        <v>--</v>
      </c>
      <c r="G12" s="92" t="str">
        <f>VLOOKUP(_xlfn.XLOOKUP($B12,'2. All Prop. TRVs '!$B$6:$B$382,'2. All Prop. TRVs '!$I$6:$I$382),'Rule Table'!$P$9:$Q$16,2,FALSE)</f>
        <v>--</v>
      </c>
      <c r="H12" s="92">
        <f>IF(_xlfn.XLOOKUP($B12,'2. All Prop. TRVs '!$B$6:$B$382,'2. All Prop. TRVs '!$O$6:$O$382)="No proposed value","--",_xlfn.XLOOKUP($B12,'2. All Prop. TRVs '!$B$6:$B$382,'2. All Prop. TRVs '!$O$6:$O$382))</f>
        <v>0.9</v>
      </c>
      <c r="I12" s="92" t="str">
        <f>VLOOKUP(_xlfn.XLOOKUP($B12,'2. All Prop. TRVs '!$B$6:$B$382,'2. All Prop. TRVs '!$P$6:$P$382),'Rule Table'!$P$9:$Q$16,2,FALSE)</f>
        <v>T</v>
      </c>
      <c r="J12" s="92">
        <f>_xlfn.XLOOKUP($B12,'2. All Prop. TRVs '!$B$6:$B$382,'2. All Prop. TRVs '!$V$6:$V$382)</f>
        <v>2.5</v>
      </c>
      <c r="K12" s="92" t="str">
        <f>VLOOKUP(_xlfn.XLOOKUP($B12,'2. All Prop. TRVs '!$B$6:$B$382,'2. All Prop. TRVs '!$W$6:$W$382),'Rule Table'!$P$9:$Q$16,2,FALSE)</f>
        <v>C</v>
      </c>
      <c r="P12" s="93" t="s">
        <v>49</v>
      </c>
      <c r="Q12" s="93" t="s">
        <v>1162</v>
      </c>
    </row>
    <row r="13" spans="1:17" x14ac:dyDescent="0.2">
      <c r="A13" s="90">
        <v>6</v>
      </c>
      <c r="B13" s="91">
        <v>6</v>
      </c>
      <c r="C13" s="71" t="str">
        <f>_xlfn.XLOOKUP($B13,'2. All Prop. TRVs '!$B$6:$B$382,'2. All Prop. TRVs '!$C$6:$C$382)</f>
        <v>79-06-1</v>
      </c>
      <c r="D13" s="40" t="str">
        <f>_xlfn.XLOOKUP($B13,'2. All Prop. TRVs '!$B$6:$B$382,'2. All Prop. TRVs '!$D$6:$D$382)</f>
        <v>Acrylamide</v>
      </c>
      <c r="E13" s="92"/>
      <c r="F13" s="92">
        <f>_xlfn.XLOOKUP($B13,'2. All Prop. TRVs '!$B$6:$B$382,'2. All Prop. TRVs '!$H$6:$H$382)</f>
        <v>0.01</v>
      </c>
      <c r="G13" s="92" t="str">
        <f>VLOOKUP(_xlfn.XLOOKUP($B13,'2. All Prop. TRVs '!$B$6:$B$382,'2. All Prop. TRVs '!$I$6:$I$382),'Rule Table'!$P$9:$Q$16,2,FALSE)</f>
        <v>E</v>
      </c>
      <c r="H13" s="92">
        <f>IF(_xlfn.XLOOKUP($B13,'2. All Prop. TRVs '!$B$6:$B$382,'2. All Prop. TRVs '!$O$6:$O$382)="No proposed value","--",_xlfn.XLOOKUP($B13,'2. All Prop. TRVs '!$B$6:$B$382,'2. All Prop. TRVs '!$O$6:$O$382))</f>
        <v>6</v>
      </c>
      <c r="I13" s="92" t="str">
        <f>VLOOKUP(_xlfn.XLOOKUP($B13,'2. All Prop. TRVs '!$B$6:$B$382,'2. All Prop. TRVs '!$P$6:$P$382),'Rule Table'!$P$9:$Q$16,2,FALSE)</f>
        <v>E</v>
      </c>
      <c r="J13" s="92" t="str">
        <f>_xlfn.XLOOKUP($B13,'2. All Prop. TRVs '!$B$6:$B$382,'2. All Prop. TRVs '!$V$6:$V$382)</f>
        <v>--</v>
      </c>
      <c r="K13" s="92" t="str">
        <f>VLOOKUP(_xlfn.XLOOKUP($B13,'2. All Prop. TRVs '!$B$6:$B$382,'2. All Prop. TRVs '!$W$6:$W$382),'Rule Table'!$P$9:$Q$16,2,FALSE)</f>
        <v>--</v>
      </c>
      <c r="P13" s="40" t="s">
        <v>38</v>
      </c>
      <c r="Q13" s="40" t="s">
        <v>1161</v>
      </c>
    </row>
    <row r="14" spans="1:17" x14ac:dyDescent="0.2">
      <c r="A14" s="90">
        <v>7</v>
      </c>
      <c r="B14" s="91">
        <v>7</v>
      </c>
      <c r="C14" s="71" t="str">
        <f>_xlfn.XLOOKUP($B14,'2. All Prop. TRVs '!$B$6:$B$382,'2. All Prop. TRVs '!$C$6:$C$382)</f>
        <v>79-10-7</v>
      </c>
      <c r="D14" s="40" t="str">
        <f>_xlfn.XLOOKUP($B14,'2. All Prop. TRVs '!$B$6:$B$382,'2. All Prop. TRVs '!$D$6:$D$382)</f>
        <v>Acrylic acid</v>
      </c>
      <c r="E14" s="92"/>
      <c r="F14" s="92" t="str">
        <f>_xlfn.XLOOKUP($B14,'2. All Prop. TRVs '!$B$6:$B$382,'2. All Prop. TRVs '!$H$6:$H$382)</f>
        <v>--</v>
      </c>
      <c r="G14" s="92" t="str">
        <f>VLOOKUP(_xlfn.XLOOKUP($B14,'2. All Prop. TRVs '!$B$6:$B$382,'2. All Prop. TRVs '!$I$6:$I$382),'Rule Table'!$P$9:$Q$16,2,FALSE)</f>
        <v>--</v>
      </c>
      <c r="H14" s="92">
        <f>IF(_xlfn.XLOOKUP($B14,'2. All Prop. TRVs '!$B$6:$B$382,'2. All Prop. TRVs '!$O$6:$O$382)="No proposed value","--",_xlfn.XLOOKUP($B14,'2. All Prop. TRVs '!$B$6:$B$382,'2. All Prop. TRVs '!$O$6:$O$382))</f>
        <v>0.2</v>
      </c>
      <c r="I14" s="92" t="str">
        <f>VLOOKUP(_xlfn.XLOOKUP($B14,'2. All Prop. TRVs '!$B$6:$B$382,'2. All Prop. TRVs '!$P$6:$P$382),'Rule Table'!$P$9:$Q$16,2,FALSE)</f>
        <v>E</v>
      </c>
      <c r="J14" s="92">
        <f>_xlfn.XLOOKUP($B14,'2. All Prop. TRVs '!$B$6:$B$382,'2. All Prop. TRVs '!$V$6:$V$382)</f>
        <v>590</v>
      </c>
      <c r="K14" s="92" t="str">
        <f>VLOOKUP(_xlfn.XLOOKUP($B14,'2. All Prop. TRVs '!$B$6:$B$382,'2. All Prop. TRVs '!$W$6:$W$382),'Rule Table'!$P$9:$Q$16,2,FALSE)</f>
        <v>D</v>
      </c>
      <c r="P14" s="40" t="s">
        <v>36</v>
      </c>
      <c r="Q14" s="40" t="s">
        <v>1162</v>
      </c>
    </row>
    <row r="15" spans="1:17" x14ac:dyDescent="0.2">
      <c r="A15" s="90">
        <v>8</v>
      </c>
      <c r="B15" s="91">
        <v>8</v>
      </c>
      <c r="C15" s="71" t="str">
        <f>_xlfn.XLOOKUP($B15,'2. All Prop. TRVs '!$B$6:$B$382,'2. All Prop. TRVs '!$C$6:$C$382)</f>
        <v>107-13-1</v>
      </c>
      <c r="D15" s="40" t="str">
        <f>_xlfn.XLOOKUP($B15,'2. All Prop. TRVs '!$B$6:$B$382,'2. All Prop. TRVs '!$D$6:$D$382)</f>
        <v>Acrylonitrile</v>
      </c>
      <c r="E15" s="92"/>
      <c r="F15" s="92">
        <f>_xlfn.XLOOKUP($B15,'2. All Prop. TRVs '!$B$6:$B$382,'2. All Prop. TRVs '!$H$6:$H$382)</f>
        <v>3.3999999999999998E-3</v>
      </c>
      <c r="G15" s="92" t="str">
        <f>VLOOKUP(_xlfn.XLOOKUP($B15,'2. All Prop. TRVs '!$B$6:$B$382,'2. All Prop. TRVs '!$I$6:$I$382),'Rule Table'!$P$9:$Q$16,2,FALSE)</f>
        <v>C</v>
      </c>
      <c r="H15" s="92">
        <f>IF(_xlfn.XLOOKUP($B15,'2. All Prop. TRVs '!$B$6:$B$382,'2. All Prop. TRVs '!$O$6:$O$382)="No proposed value","--",_xlfn.XLOOKUP($B15,'2. All Prop. TRVs '!$B$6:$B$382,'2. All Prop. TRVs '!$O$6:$O$382))</f>
        <v>5</v>
      </c>
      <c r="I15" s="92" t="str">
        <f>VLOOKUP(_xlfn.XLOOKUP($B15,'2. All Prop. TRVs '!$B$6:$B$382,'2. All Prop. TRVs '!$P$6:$P$382),'Rule Table'!$P$9:$Q$16,2,FALSE)</f>
        <v>C</v>
      </c>
      <c r="J15" s="92" t="str">
        <f>_xlfn.XLOOKUP($B15,'2. All Prop. TRVs '!$B$6:$B$382,'2. All Prop. TRVs '!$V$6:$V$382)</f>
        <v>--</v>
      </c>
      <c r="K15" s="92" t="str">
        <f>VLOOKUP(_xlfn.XLOOKUP($B15,'2. All Prop. TRVs '!$B$6:$B$382,'2. All Prop. TRVs '!$W$6:$W$382),'Rule Table'!$P$9:$Q$16,2,FALSE)</f>
        <v>--</v>
      </c>
      <c r="P15" s="95" t="s">
        <v>126</v>
      </c>
      <c r="Q15" s="95" t="s">
        <v>126</v>
      </c>
    </row>
    <row r="16" spans="1:17" x14ac:dyDescent="0.2">
      <c r="A16" s="90">
        <v>9</v>
      </c>
      <c r="B16" s="90" t="s">
        <v>140</v>
      </c>
      <c r="C16" s="71" t="str">
        <f>_xlfn.XLOOKUP($B16,'2. All Prop. TRVs '!$B$6:$B$382,'2. All Prop. TRVs '!$C$6:$C$382)</f>
        <v>111-69-3</v>
      </c>
      <c r="D16" s="40" t="str">
        <f>_xlfn.XLOOKUP($B16,'2. All Prop. TRVs '!$B$6:$B$382,'2. All Prop. TRVs '!$D$6:$D$382)</f>
        <v>Adiponitrile</v>
      </c>
      <c r="E16" s="92"/>
      <c r="F16" s="92" t="str">
        <f>_xlfn.XLOOKUP($B16,'2. All Prop. TRVs '!$B$6:$B$382,'2. All Prop. TRVs '!$H$6:$H$382)</f>
        <v>--</v>
      </c>
      <c r="G16" s="92" t="str">
        <f>VLOOKUP(_xlfn.XLOOKUP($B16,'2. All Prop. TRVs '!$B$6:$B$382,'2. All Prop. TRVs '!$I$6:$I$382),'Rule Table'!$P$9:$Q$16,2,FALSE)</f>
        <v>--</v>
      </c>
      <c r="H16" s="92">
        <f>IF(_xlfn.XLOOKUP($B16,'2. All Prop. TRVs '!$B$6:$B$382,'2. All Prop. TRVs '!$O$6:$O$382)="No proposed value","--",_xlfn.XLOOKUP($B16,'2. All Prop. TRVs '!$B$6:$B$382,'2. All Prop. TRVs '!$O$6:$O$382))</f>
        <v>6</v>
      </c>
      <c r="I16" s="92" t="str">
        <f>VLOOKUP(_xlfn.XLOOKUP($B16,'2. All Prop. TRVs '!$B$6:$B$382,'2. All Prop. TRVs '!$P$6:$P$382),'Rule Table'!$P$9:$Q$16,2,FALSE)</f>
        <v>E</v>
      </c>
      <c r="J16" s="92" t="str">
        <f>_xlfn.XLOOKUP($B16,'2. All Prop. TRVs '!$B$6:$B$382,'2. All Prop. TRVs '!$V$6:$V$382)</f>
        <v>--</v>
      </c>
      <c r="K16" s="92" t="str">
        <f>VLOOKUP(_xlfn.XLOOKUP($B16,'2. All Prop. TRVs '!$B$6:$B$382,'2. All Prop. TRVs '!$W$6:$W$382),'Rule Table'!$P$9:$Q$16,2,FALSE)</f>
        <v>--</v>
      </c>
      <c r="P16" s="40" t="s">
        <v>211</v>
      </c>
      <c r="Q16" s="95" t="s">
        <v>126</v>
      </c>
    </row>
    <row r="17" spans="1:18" x14ac:dyDescent="0.2">
      <c r="A17" s="90">
        <v>10</v>
      </c>
      <c r="B17" s="91">
        <v>11</v>
      </c>
      <c r="C17" s="71" t="str">
        <f>_xlfn.XLOOKUP($B17,'2. All Prop. TRVs '!$B$6:$B$382,'2. All Prop. TRVs '!$C$6:$C$382)</f>
        <v>309-00-2</v>
      </c>
      <c r="D17" s="40" t="str">
        <f>_xlfn.XLOOKUP($B17,'2. All Prop. TRVs '!$B$6:$B$382,'2. All Prop. TRVs '!$D$6:$D$382)</f>
        <v>Aldrin</v>
      </c>
      <c r="E17" s="92"/>
      <c r="F17" s="92">
        <f>_xlfn.XLOOKUP($B17,'2. All Prop. TRVs '!$B$6:$B$382,'2. All Prop. TRVs '!$H$6:$H$382)</f>
        <v>2.0000000000000001E-4</v>
      </c>
      <c r="G17" s="92" t="str">
        <f>VLOOKUP(_xlfn.XLOOKUP($B17,'2. All Prop. TRVs '!$B$6:$B$382,'2. All Prop. TRVs '!$I$6:$I$382),'Rule Table'!$P$9:$Q$16,2,FALSE)</f>
        <v>E</v>
      </c>
      <c r="H17" s="92" t="str">
        <f>IF(_xlfn.XLOOKUP($B17,'2. All Prop. TRVs '!$B$6:$B$382,'2. All Prop. TRVs '!$O$6:$O$382)="No proposed value","--",_xlfn.XLOOKUP($B17,'2. All Prop. TRVs '!$B$6:$B$382,'2. All Prop. TRVs '!$O$6:$O$382))</f>
        <v>--</v>
      </c>
      <c r="I17" s="92" t="str">
        <f>VLOOKUP(_xlfn.XLOOKUP($B17,'2. All Prop. TRVs '!$B$6:$B$382,'2. All Prop. TRVs '!$P$6:$P$382),'Rule Table'!$P$9:$Q$16,2,FALSE)</f>
        <v>--</v>
      </c>
      <c r="J17" s="92" t="str">
        <f>_xlfn.XLOOKUP($B17,'2. All Prop. TRVs '!$B$6:$B$382,'2. All Prop. TRVs '!$V$6:$V$382)</f>
        <v>--</v>
      </c>
      <c r="K17" s="92" t="str">
        <f>VLOOKUP(_xlfn.XLOOKUP($B17,'2. All Prop. TRVs '!$B$6:$B$382,'2. All Prop. TRVs '!$W$6:$W$382),'Rule Table'!$P$9:$Q$16,2,FALSE)</f>
        <v>--</v>
      </c>
    </row>
    <row r="18" spans="1:18" x14ac:dyDescent="0.2">
      <c r="A18" s="90">
        <v>11</v>
      </c>
      <c r="B18" s="91">
        <v>12</v>
      </c>
      <c r="C18" s="71" t="str">
        <f>_xlfn.XLOOKUP($B18,'2. All Prop. TRVs '!$B$6:$B$382,'2. All Prop. TRVs '!$C$6:$C$382)</f>
        <v>107-05-1</v>
      </c>
      <c r="D18" s="40" t="str">
        <f>_xlfn.XLOOKUP($B18,'2. All Prop. TRVs '!$B$6:$B$382,'2. All Prop. TRVs '!$D$6:$D$382)</f>
        <v>Allyl chloride</v>
      </c>
      <c r="E18" s="92"/>
      <c r="F18" s="92">
        <f>_xlfn.XLOOKUP($B18,'2. All Prop. TRVs '!$B$6:$B$382,'2. All Prop. TRVs '!$H$6:$H$382)</f>
        <v>0.17</v>
      </c>
      <c r="G18" s="92" t="str">
        <f>VLOOKUP(_xlfn.XLOOKUP($B18,'2. All Prop. TRVs '!$B$6:$B$382,'2. All Prop. TRVs '!$I$6:$I$382),'Rule Table'!$P$9:$Q$16,2,FALSE)</f>
        <v>C</v>
      </c>
      <c r="H18" s="92">
        <f>IF(_xlfn.XLOOKUP($B18,'2. All Prop. TRVs '!$B$6:$B$382,'2. All Prop. TRVs '!$O$6:$O$382)="No proposed value","--",_xlfn.XLOOKUP($B18,'2. All Prop. TRVs '!$B$6:$B$382,'2. All Prop. TRVs '!$O$6:$O$382))</f>
        <v>1</v>
      </c>
      <c r="I18" s="92" t="str">
        <f>VLOOKUP(_xlfn.XLOOKUP($B18,'2. All Prop. TRVs '!$B$6:$B$382,'2. All Prop. TRVs '!$P$6:$P$382),'Rule Table'!$P$9:$Q$16,2,FALSE)</f>
        <v>E</v>
      </c>
      <c r="J18" s="92" t="str">
        <f>_xlfn.XLOOKUP($B18,'2. All Prop. TRVs '!$B$6:$B$382,'2. All Prop. TRVs '!$V$6:$V$382)</f>
        <v>--</v>
      </c>
      <c r="K18" s="92" t="str">
        <f>VLOOKUP(_xlfn.XLOOKUP($B18,'2. All Prop. TRVs '!$B$6:$B$382,'2. All Prop. TRVs '!$W$6:$W$382),'Rule Table'!$P$9:$Q$16,2,FALSE)</f>
        <v>--</v>
      </c>
    </row>
    <row r="19" spans="1:18" x14ac:dyDescent="0.2">
      <c r="A19" s="90">
        <v>12</v>
      </c>
      <c r="B19" s="91">
        <v>13</v>
      </c>
      <c r="C19" s="71" t="str">
        <f>_xlfn.XLOOKUP($B19,'2. All Prop. TRVs '!$B$6:$B$382,'2. All Prop. TRVs '!$C$6:$C$382)</f>
        <v>7429-90-5</v>
      </c>
      <c r="D19" s="40" t="str">
        <f>_xlfn.XLOOKUP($B19,'2. All Prop. TRVs '!$B$6:$B$382,'2. All Prop. TRVs '!$D$6:$D$382)</f>
        <v>Aluminum and compounds</v>
      </c>
      <c r="E19" s="96">
        <v>4</v>
      </c>
      <c r="F19" s="92" t="str">
        <f>_xlfn.XLOOKUP($B19,'2. All Prop. TRVs '!$B$6:$B$382,'2. All Prop. TRVs '!$H$6:$H$382)</f>
        <v>--</v>
      </c>
      <c r="G19" s="92" t="str">
        <f>VLOOKUP(_xlfn.XLOOKUP($B19,'2. All Prop. TRVs '!$B$6:$B$382,'2. All Prop. TRVs '!$I$6:$I$382),'Rule Table'!$P$9:$Q$16,2,FALSE)</f>
        <v>--</v>
      </c>
      <c r="H19" s="92">
        <f>IF(_xlfn.XLOOKUP($B19,'2. All Prop. TRVs '!$B$6:$B$382,'2. All Prop. TRVs '!$O$6:$O$382)="No proposed value","--",_xlfn.XLOOKUP($B19,'2. All Prop. TRVs '!$B$6:$B$382,'2. All Prop. TRVs '!$O$6:$O$382))</f>
        <v>5</v>
      </c>
      <c r="I19" s="92" t="str">
        <f>VLOOKUP(_xlfn.XLOOKUP($B19,'2. All Prop. TRVs '!$B$6:$B$382,'2. All Prop. TRVs '!$P$6:$P$382),'Rule Table'!$P$9:$Q$16,2,FALSE)</f>
        <v>E</v>
      </c>
      <c r="J19" s="92" t="str">
        <f>_xlfn.XLOOKUP($B19,'2. All Prop. TRVs '!$B$6:$B$382,'2. All Prop. TRVs '!$V$6:$V$382)</f>
        <v>--</v>
      </c>
      <c r="K19" s="92" t="str">
        <f>VLOOKUP(_xlfn.XLOOKUP($B19,'2. All Prop. TRVs '!$B$6:$B$382,'2. All Prop. TRVs '!$W$6:$W$382),'Rule Table'!$P$9:$Q$16,2,FALSE)</f>
        <v>--</v>
      </c>
      <c r="O19" s="97"/>
      <c r="P19" s="97"/>
      <c r="Q19" s="97"/>
      <c r="R19" s="97"/>
    </row>
    <row r="20" spans="1:18" x14ac:dyDescent="0.2">
      <c r="A20" s="90">
        <v>13</v>
      </c>
      <c r="B20" s="91">
        <v>26</v>
      </c>
      <c r="C20" s="71" t="str">
        <f>_xlfn.XLOOKUP($B20,'2. All Prop. TRVs '!$B$6:$B$382,'2. All Prop. TRVs '!$C$6:$C$382)</f>
        <v>7664-41-7</v>
      </c>
      <c r="D20" s="40" t="str">
        <f>_xlfn.XLOOKUP($B20,'2. All Prop. TRVs '!$B$6:$B$382,'2. All Prop. TRVs '!$D$6:$D$382)</f>
        <v>Ammonia</v>
      </c>
      <c r="E20" s="92"/>
      <c r="F20" s="92" t="str">
        <f>_xlfn.XLOOKUP($B20,'2. All Prop. TRVs '!$B$6:$B$382,'2. All Prop. TRVs '!$H$6:$H$382)</f>
        <v>--</v>
      </c>
      <c r="G20" s="92" t="str">
        <f>VLOOKUP(_xlfn.XLOOKUP($B20,'2. All Prop. TRVs '!$B$6:$B$382,'2. All Prop. TRVs '!$I$6:$I$382),'Rule Table'!$P$9:$Q$16,2,FALSE)</f>
        <v>--</v>
      </c>
      <c r="H20" s="92">
        <f>IF(_xlfn.XLOOKUP($B20,'2. All Prop. TRVs '!$B$6:$B$382,'2. All Prop. TRVs '!$O$6:$O$382)="No proposed value","--",_xlfn.XLOOKUP($B20,'2. All Prop. TRVs '!$B$6:$B$382,'2. All Prop. TRVs '!$O$6:$O$382))</f>
        <v>500</v>
      </c>
      <c r="I20" s="92" t="str">
        <f>VLOOKUP(_xlfn.XLOOKUP($B20,'2. All Prop. TRVs '!$B$6:$B$382,'2. All Prop. TRVs '!$P$6:$P$382),'Rule Table'!$P$9:$Q$16,2,FALSE)</f>
        <v>E</v>
      </c>
      <c r="J20" s="94">
        <f>_xlfn.XLOOKUP($B20,'2. All Prop. TRVs '!$B$6:$B$382,'2. All Prop. TRVs '!$V$6:$V$382)</f>
        <v>1200</v>
      </c>
      <c r="K20" s="92" t="str">
        <f>VLOOKUP(_xlfn.XLOOKUP($B20,'2. All Prop. TRVs '!$B$6:$B$382,'2. All Prop. TRVs '!$W$6:$W$382),'Rule Table'!$P$9:$Q$16,2,FALSE)</f>
        <v>T</v>
      </c>
      <c r="O20" s="97"/>
      <c r="P20" s="97"/>
      <c r="Q20" s="97"/>
      <c r="R20" s="97"/>
    </row>
    <row r="21" spans="1:18" x14ac:dyDescent="0.2">
      <c r="A21" s="90">
        <v>14</v>
      </c>
      <c r="B21" s="91">
        <v>30</v>
      </c>
      <c r="C21" s="71" t="str">
        <f>_xlfn.XLOOKUP($B21,'2. All Prop. TRVs '!$B$6:$B$382,'2. All Prop. TRVs '!$C$6:$C$382)</f>
        <v>62-53-3</v>
      </c>
      <c r="D21" s="40" t="str">
        <f>_xlfn.XLOOKUP($B21,'2. All Prop. TRVs '!$B$6:$B$382,'2. All Prop. TRVs '!$D$6:$D$382)</f>
        <v>Aniline</v>
      </c>
      <c r="E21" s="92"/>
      <c r="F21" s="92">
        <f>_xlfn.XLOOKUP($B21,'2. All Prop. TRVs '!$B$6:$B$382,'2. All Prop. TRVs '!$H$6:$H$382)</f>
        <v>0.63</v>
      </c>
      <c r="G21" s="92" t="str">
        <f>VLOOKUP(_xlfn.XLOOKUP($B21,'2. All Prop. TRVs '!$B$6:$B$382,'2. All Prop. TRVs '!$I$6:$I$382),'Rule Table'!$P$9:$Q$16,2,FALSE)</f>
        <v>C</v>
      </c>
      <c r="H21" s="92">
        <f>IF(_xlfn.XLOOKUP($B21,'2. All Prop. TRVs '!$B$6:$B$382,'2. All Prop. TRVs '!$O$6:$O$382)="No proposed value","--",_xlfn.XLOOKUP($B21,'2. All Prop. TRVs '!$B$6:$B$382,'2. All Prop. TRVs '!$O$6:$O$382))</f>
        <v>1</v>
      </c>
      <c r="I21" s="92" t="str">
        <f>VLOOKUP(_xlfn.XLOOKUP($B21,'2. All Prop. TRVs '!$B$6:$B$382,'2. All Prop. TRVs '!$P$6:$P$382),'Rule Table'!$P$9:$Q$16,2,FALSE)</f>
        <v>E</v>
      </c>
      <c r="J21" s="92" t="str">
        <f>_xlfn.XLOOKUP($B21,'2. All Prop. TRVs '!$B$6:$B$382,'2. All Prop. TRVs '!$V$6:$V$382)</f>
        <v>--</v>
      </c>
      <c r="K21" s="92" t="str">
        <f>VLOOKUP(_xlfn.XLOOKUP($B21,'2. All Prop. TRVs '!$B$6:$B$382,'2. All Prop. TRVs '!$W$6:$W$382),'Rule Table'!$P$9:$Q$16,2,FALSE)</f>
        <v>--</v>
      </c>
      <c r="O21" s="97"/>
      <c r="P21" s="98"/>
      <c r="Q21" s="98"/>
      <c r="R21" s="97"/>
    </row>
    <row r="22" spans="1:18" x14ac:dyDescent="0.2">
      <c r="A22" s="90">
        <v>15</v>
      </c>
      <c r="B22" s="91">
        <v>33</v>
      </c>
      <c r="C22" s="71" t="str">
        <f>_xlfn.XLOOKUP($B22,'2. All Prop. TRVs '!$B$6:$B$382,'2. All Prop. TRVs '!$C$6:$C$382)</f>
        <v>7440-36-0</v>
      </c>
      <c r="D22" s="40" t="str">
        <f>_xlfn.XLOOKUP($B22,'2. All Prop. TRVs '!$B$6:$B$382,'2. All Prop. TRVs '!$D$6:$D$382)</f>
        <v>Antimony and compounds</v>
      </c>
      <c r="E22" s="96">
        <v>4</v>
      </c>
      <c r="F22" s="92" t="str">
        <f>_xlfn.XLOOKUP($B22,'2. All Prop. TRVs '!$B$6:$B$382,'2. All Prop. TRVs '!$H$6:$H$382)</f>
        <v>--</v>
      </c>
      <c r="G22" s="92" t="str">
        <f>VLOOKUP(_xlfn.XLOOKUP($B22,'2. All Prop. TRVs '!$B$6:$B$382,'2. All Prop. TRVs '!$I$6:$I$382),'Rule Table'!$P$9:$Q$16,2,FALSE)</f>
        <v>--</v>
      </c>
      <c r="H22" s="92">
        <f>IF(_xlfn.XLOOKUP($B22,'2. All Prop. TRVs '!$B$6:$B$382,'2. All Prop. TRVs '!$O$6:$O$382)="No proposed value","--",_xlfn.XLOOKUP($B22,'2. All Prop. TRVs '!$B$6:$B$382,'2. All Prop. TRVs '!$O$6:$O$382))</f>
        <v>0.3</v>
      </c>
      <c r="I22" s="92" t="str">
        <f>VLOOKUP(_xlfn.XLOOKUP($B22,'2. All Prop. TRVs '!$B$6:$B$382,'2. All Prop. TRVs '!$P$6:$P$382),'Rule Table'!$P$9:$Q$16,2,FALSE)</f>
        <v>T</v>
      </c>
      <c r="J22" s="92">
        <f>_xlfn.XLOOKUP($B22,'2. All Prop. TRVs '!$B$6:$B$382,'2. All Prop. TRVs '!$V$6:$V$382)</f>
        <v>1</v>
      </c>
      <c r="K22" s="92" t="str">
        <f>VLOOKUP(_xlfn.XLOOKUP($B22,'2. All Prop. TRVs '!$B$6:$B$382,'2. All Prop. TRVs '!$W$6:$W$382),'Rule Table'!$P$9:$Q$16,2,FALSE)</f>
        <v>T</v>
      </c>
      <c r="O22" s="97"/>
      <c r="P22" s="97"/>
      <c r="Q22" s="97"/>
      <c r="R22" s="97"/>
    </row>
    <row r="23" spans="1:18" x14ac:dyDescent="0.2">
      <c r="A23" s="90">
        <v>16</v>
      </c>
      <c r="B23" s="91">
        <v>36</v>
      </c>
      <c r="C23" s="71" t="str">
        <f>_xlfn.XLOOKUP($B23,'2. All Prop. TRVs '!$B$6:$B$382,'2. All Prop. TRVs '!$C$6:$C$382)</f>
        <v>140-57-8</v>
      </c>
      <c r="D23" s="40" t="str">
        <f>_xlfn.XLOOKUP($B23,'2. All Prop. TRVs '!$B$6:$B$382,'2. All Prop. TRVs '!$D$6:$D$382)</f>
        <v>Aramite</v>
      </c>
      <c r="E23" s="92"/>
      <c r="F23" s="92">
        <f>_xlfn.XLOOKUP($B23,'2. All Prop. TRVs '!$B$6:$B$382,'2. All Prop. TRVs '!$H$6:$H$382)</f>
        <v>0.14000000000000001</v>
      </c>
      <c r="G23" s="92" t="str">
        <f>VLOOKUP(_xlfn.XLOOKUP($B23,'2. All Prop. TRVs '!$B$6:$B$382,'2. All Prop. TRVs '!$I$6:$I$382),'Rule Table'!$P$9:$Q$16,2,FALSE)</f>
        <v>E</v>
      </c>
      <c r="H23" s="92" t="str">
        <f>IF(_xlfn.XLOOKUP($B23,'2. All Prop. TRVs '!$B$6:$B$382,'2. All Prop. TRVs '!$O$6:$O$382)="No proposed value","--",_xlfn.XLOOKUP($B23,'2. All Prop. TRVs '!$B$6:$B$382,'2. All Prop. TRVs '!$O$6:$O$382))</f>
        <v>--</v>
      </c>
      <c r="I23" s="92" t="str">
        <f>VLOOKUP(_xlfn.XLOOKUP($B23,'2. All Prop. TRVs '!$B$6:$B$382,'2. All Prop. TRVs '!$P$6:$P$382),'Rule Table'!$P$9:$Q$16,2,FALSE)</f>
        <v>--</v>
      </c>
      <c r="J23" s="92" t="str">
        <f>_xlfn.XLOOKUP($B23,'2. All Prop. TRVs '!$B$6:$B$382,'2. All Prop. TRVs '!$V$6:$V$382)</f>
        <v>--</v>
      </c>
      <c r="K23" s="92" t="str">
        <f>VLOOKUP(_xlfn.XLOOKUP($B23,'2. All Prop. TRVs '!$B$6:$B$382,'2. All Prop. TRVs '!$W$6:$W$382),'Rule Table'!$P$9:$Q$16,2,FALSE)</f>
        <v>--</v>
      </c>
      <c r="O23" s="97"/>
      <c r="P23" s="97"/>
      <c r="Q23" s="97"/>
      <c r="R23" s="97"/>
    </row>
    <row r="24" spans="1:18" x14ac:dyDescent="0.2">
      <c r="A24" s="90">
        <v>17</v>
      </c>
      <c r="B24" s="91">
        <v>37</v>
      </c>
      <c r="C24" s="71" t="str">
        <f>_xlfn.XLOOKUP($B24,'2. All Prop. TRVs '!$B$6:$B$382,'2. All Prop. TRVs '!$C$6:$C$382)</f>
        <v>7440-38-2</v>
      </c>
      <c r="D24" s="40" t="str">
        <f>_xlfn.XLOOKUP($B24,'2. All Prop. TRVs '!$B$6:$B$382,'2. All Prop. TRVs '!$D$6:$D$382)</f>
        <v>Arsenic and inorganic compounds</v>
      </c>
      <c r="E24" s="96">
        <v>3</v>
      </c>
      <c r="F24" s="92">
        <f>_xlfn.XLOOKUP($B24,'2. All Prop. TRVs '!$B$6:$B$382,'2. All Prop. TRVs '!$H$6:$H$382)</f>
        <v>2.3000000000000001E-4</v>
      </c>
      <c r="G24" s="92" t="str">
        <f>VLOOKUP(_xlfn.XLOOKUP($B24,'2. All Prop. TRVs '!$B$6:$B$382,'2. All Prop. TRVs '!$I$6:$I$382),'Rule Table'!$P$9:$Q$16,2,FALSE)</f>
        <v>E</v>
      </c>
      <c r="H24" s="92">
        <f>IF(_xlfn.XLOOKUP($B24,'2. All Prop. TRVs '!$B$6:$B$382,'2. All Prop. TRVs '!$O$6:$O$382)="No proposed value","--",_xlfn.XLOOKUP($B24,'2. All Prop. TRVs '!$B$6:$B$382,'2. All Prop. TRVs '!$O$6:$O$382))</f>
        <v>1.4999999999999999E-2</v>
      </c>
      <c r="I24" s="92" t="str">
        <f>VLOOKUP(_xlfn.XLOOKUP($B24,'2. All Prop. TRVs '!$B$6:$B$382,'2. All Prop. TRVs '!$P$6:$P$382),'Rule Table'!$P$9:$Q$16,2,FALSE)</f>
        <v>C</v>
      </c>
      <c r="J24" s="92">
        <f>_xlfn.XLOOKUP($B24,'2. All Prop. TRVs '!$B$6:$B$382,'2. All Prop. TRVs '!$V$6:$V$382)</f>
        <v>0.2</v>
      </c>
      <c r="K24" s="92" t="str">
        <f>VLOOKUP(_xlfn.XLOOKUP($B24,'2. All Prop. TRVs '!$B$6:$B$382,'2. All Prop. TRVs '!$W$6:$W$382),'Rule Table'!$P$9:$Q$16,2,FALSE)</f>
        <v>C</v>
      </c>
    </row>
    <row r="25" spans="1:18" x14ac:dyDescent="0.2">
      <c r="A25" s="90">
        <v>18</v>
      </c>
      <c r="B25" s="91">
        <v>39</v>
      </c>
      <c r="C25" s="71" t="str">
        <f>_xlfn.XLOOKUP($B25,'2. All Prop. TRVs '!$B$6:$B$382,'2. All Prop. TRVs '!$C$6:$C$382)</f>
        <v>7784-42-1</v>
      </c>
      <c r="D25" s="40" t="str">
        <f>_xlfn.XLOOKUP($B25,'2. All Prop. TRVs '!$B$6:$B$382,'2. All Prop. TRVs '!$D$6:$D$382)</f>
        <v>Arsine</v>
      </c>
      <c r="E25" s="92"/>
      <c r="F25" s="92" t="str">
        <f>_xlfn.XLOOKUP($B25,'2. All Prop. TRVs '!$B$6:$B$382,'2. All Prop. TRVs '!$H$6:$H$382)</f>
        <v>--</v>
      </c>
      <c r="G25" s="92" t="str">
        <f>VLOOKUP(_xlfn.XLOOKUP($B25,'2. All Prop. TRVs '!$B$6:$B$382,'2. All Prop. TRVs '!$I$6:$I$382),'Rule Table'!$P$9:$Q$16,2,FALSE)</f>
        <v>--</v>
      </c>
      <c r="H25" s="92">
        <f>IF(_xlfn.XLOOKUP($B25,'2. All Prop. TRVs '!$B$6:$B$382,'2. All Prop. TRVs '!$O$6:$O$382)="No proposed value","--",_xlfn.XLOOKUP($B25,'2. All Prop. TRVs '!$B$6:$B$382,'2. All Prop. TRVs '!$O$6:$O$382))</f>
        <v>1.4999999999999999E-2</v>
      </c>
      <c r="I25" s="92" t="str">
        <f>VLOOKUP(_xlfn.XLOOKUP($B25,'2. All Prop. TRVs '!$B$6:$B$382,'2. All Prop. TRVs '!$P$6:$P$382),'Rule Table'!$P$9:$Q$16,2,FALSE)</f>
        <v>C</v>
      </c>
      <c r="J25" s="92">
        <f>_xlfn.XLOOKUP($B25,'2. All Prop. TRVs '!$B$6:$B$382,'2. All Prop. TRVs '!$V$6:$V$382)</f>
        <v>0.2</v>
      </c>
      <c r="K25" s="92" t="str">
        <f>VLOOKUP(_xlfn.XLOOKUP($B25,'2. All Prop. TRVs '!$B$6:$B$382,'2. All Prop. TRVs '!$W$6:$W$382),'Rule Table'!$P$9:$Q$16,2,FALSE)</f>
        <v>C</v>
      </c>
    </row>
    <row r="26" spans="1:18" x14ac:dyDescent="0.2">
      <c r="A26" s="90">
        <v>19</v>
      </c>
      <c r="B26" s="91">
        <v>356</v>
      </c>
      <c r="C26" s="71" t="str">
        <f>_xlfn.XLOOKUP($B26,'2. All Prop. TRVs '!$B$6:$B$382,'2. All Prop. TRVs '!$C$6:$C$382)</f>
        <v>1332-21-4</v>
      </c>
      <c r="D26" s="47" t="str">
        <f>_xlfn.XLOOKUP($B26,'2. All Prop. TRVs '!$B$6:$B$382,'2. All Prop. TRVs '!$D$6:$D$382)</f>
        <v>Asbestos</v>
      </c>
      <c r="E26" s="92">
        <v>10</v>
      </c>
      <c r="F26" s="99">
        <f>_xlfn.XLOOKUP($B26,'2. All Prop. TRVs '!$B$6:$B$382,'2. All Prop. TRVs '!$H$6:$H$382)</f>
        <v>4.3000000000000003E-6</v>
      </c>
      <c r="G26" s="92" t="str">
        <f>VLOOKUP(_xlfn.XLOOKUP($B26,'2. All Prop. TRVs '!$B$6:$B$382,'2. All Prop. TRVs '!$I$6:$I$382),'Rule Table'!$P$9:$Q$16,2,FALSE)</f>
        <v>E</v>
      </c>
      <c r="H26" s="92" t="str">
        <f>IF(_xlfn.XLOOKUP($B26,'2. All Prop. TRVs '!$B$6:$B$382,'2. All Prop. TRVs '!$O$6:$O$382)="No proposed value","--",_xlfn.XLOOKUP($B26,'2. All Prop. TRVs '!$B$6:$B$382,'2. All Prop. TRVs '!$O$6:$O$382))</f>
        <v>--</v>
      </c>
      <c r="I26" s="92" t="str">
        <f>VLOOKUP(_xlfn.XLOOKUP($B26,'2. All Prop. TRVs '!$B$6:$B$382,'2. All Prop. TRVs '!$P$6:$P$382),'Rule Table'!$P$9:$Q$16,2,FALSE)</f>
        <v>--</v>
      </c>
      <c r="J26" s="92" t="str">
        <f>_xlfn.XLOOKUP($B26,'2. All Prop. TRVs '!$B$6:$B$382,'2. All Prop. TRVs '!$V$6:$V$382)</f>
        <v>--</v>
      </c>
      <c r="K26" s="92" t="str">
        <f>VLOOKUP(_xlfn.XLOOKUP($B26,'2. All Prop. TRVs '!$B$6:$B$382,'2. All Prop. TRVs '!$W$6:$W$382),'Rule Table'!$P$9:$Q$16,2,FALSE)</f>
        <v>--</v>
      </c>
    </row>
    <row r="27" spans="1:18" x14ac:dyDescent="0.2">
      <c r="A27" s="90">
        <v>20</v>
      </c>
      <c r="B27" s="90" t="s">
        <v>166</v>
      </c>
      <c r="C27" s="71" t="str">
        <f>_xlfn.XLOOKUP($B27,'2. All Prop. TRVs '!$B$6:$B$382,'2. All Prop. TRVs '!$C$6:$C$382)</f>
        <v>86-50-0</v>
      </c>
      <c r="D27" s="40" t="str">
        <f>_xlfn.XLOOKUP($B27,'2. All Prop. TRVs '!$B$6:$B$382,'2. All Prop. TRVs '!$D$6:$D$382)</f>
        <v>Azinphosmethyl {guthion}</v>
      </c>
      <c r="E27" s="92"/>
      <c r="F27" s="92" t="str">
        <f>_xlfn.XLOOKUP($B27,'2. All Prop. TRVs '!$B$6:$B$382,'2. All Prop. TRVs '!$H$6:$H$382)</f>
        <v>--</v>
      </c>
      <c r="G27" s="92" t="str">
        <f>VLOOKUP(_xlfn.XLOOKUP($B27,'2. All Prop. TRVs '!$B$6:$B$382,'2. All Prop. TRVs '!$I$6:$I$382),'Rule Table'!$P$9:$Q$16,2,FALSE)</f>
        <v>--</v>
      </c>
      <c r="H27" s="92">
        <f>IF(_xlfn.XLOOKUP($B27,'2. All Prop. TRVs '!$B$6:$B$382,'2. All Prop. TRVs '!$O$6:$O$382)="No proposed value","--",_xlfn.XLOOKUP($B27,'2. All Prop. TRVs '!$B$6:$B$382,'2. All Prop. TRVs '!$O$6:$O$382))</f>
        <v>10</v>
      </c>
      <c r="I27" s="92" t="str">
        <f>VLOOKUP(_xlfn.XLOOKUP($B27,'2. All Prop. TRVs '!$B$6:$B$382,'2. All Prop. TRVs '!$P$6:$P$382),'Rule Table'!$P$9:$Q$16,2,FALSE)</f>
        <v>T</v>
      </c>
      <c r="J27" s="92">
        <f>_xlfn.XLOOKUP($B27,'2. All Prop. TRVs '!$B$6:$B$382,'2. All Prop. TRVs '!$V$6:$V$382)</f>
        <v>20</v>
      </c>
      <c r="K27" s="92" t="str">
        <f>VLOOKUP(_xlfn.XLOOKUP($B27,'2. All Prop. TRVs '!$B$6:$B$382,'2. All Prop. TRVs '!$W$6:$W$382),'Rule Table'!$P$9:$Q$16,2,FALSE)</f>
        <v>T</v>
      </c>
    </row>
    <row r="28" spans="1:18" x14ac:dyDescent="0.2">
      <c r="A28" s="90">
        <v>21</v>
      </c>
      <c r="B28" s="91">
        <v>44</v>
      </c>
      <c r="C28" s="71" t="str">
        <f>_xlfn.XLOOKUP($B28,'2. All Prop. TRVs '!$B$6:$B$382,'2. All Prop. TRVs '!$C$6:$C$382)</f>
        <v>103-33-3</v>
      </c>
      <c r="D28" s="40" t="str">
        <f>_xlfn.XLOOKUP($B28,'2. All Prop. TRVs '!$B$6:$B$382,'2. All Prop. TRVs '!$D$6:$D$382)</f>
        <v>Azobenzene</v>
      </c>
      <c r="E28" s="92"/>
      <c r="F28" s="92">
        <f>_xlfn.XLOOKUP($B28,'2. All Prop. TRVs '!$B$6:$B$382,'2. All Prop. TRVs '!$H$6:$H$382)</f>
        <v>3.2000000000000001E-2</v>
      </c>
      <c r="G28" s="92" t="str">
        <f>VLOOKUP(_xlfn.XLOOKUP($B28,'2. All Prop. TRVs '!$B$6:$B$382,'2. All Prop. TRVs '!$I$6:$I$382),'Rule Table'!$P$9:$Q$16,2,FALSE)</f>
        <v>E</v>
      </c>
      <c r="H28" s="92" t="str">
        <f>IF(_xlfn.XLOOKUP($B28,'2. All Prop. TRVs '!$B$6:$B$382,'2. All Prop. TRVs '!$O$6:$O$382)="No proposed value","--",_xlfn.XLOOKUP($B28,'2. All Prop. TRVs '!$B$6:$B$382,'2. All Prop. TRVs '!$O$6:$O$382))</f>
        <v>--</v>
      </c>
      <c r="I28" s="92" t="str">
        <f>VLOOKUP(_xlfn.XLOOKUP($B28,'2. All Prop. TRVs '!$B$6:$B$382,'2. All Prop. TRVs '!$P$6:$P$382),'Rule Table'!$P$9:$Q$16,2,FALSE)</f>
        <v>--</v>
      </c>
      <c r="J28" s="92" t="str">
        <f>_xlfn.XLOOKUP($B28,'2. All Prop. TRVs '!$B$6:$B$382,'2. All Prop. TRVs '!$V$6:$V$382)</f>
        <v>--</v>
      </c>
      <c r="K28" s="92" t="str">
        <f>VLOOKUP(_xlfn.XLOOKUP($B28,'2. All Prop. TRVs '!$B$6:$B$382,'2. All Prop. TRVs '!$W$6:$W$382),'Rule Table'!$P$9:$Q$16,2,FALSE)</f>
        <v>--</v>
      </c>
    </row>
    <row r="29" spans="1:18" x14ac:dyDescent="0.2">
      <c r="A29" s="90">
        <v>22</v>
      </c>
      <c r="B29" s="91">
        <v>46</v>
      </c>
      <c r="C29" s="71" t="str">
        <f>_xlfn.XLOOKUP($B29,'2. All Prop. TRVs '!$B$6:$B$382,'2. All Prop. TRVs '!$C$6:$C$382)</f>
        <v>71-43-2</v>
      </c>
      <c r="D29" s="40" t="str">
        <f>_xlfn.XLOOKUP($B29,'2. All Prop. TRVs '!$B$6:$B$382,'2. All Prop. TRVs '!$D$6:$D$382)</f>
        <v>Benzene</v>
      </c>
      <c r="E29" s="92"/>
      <c r="F29" s="92">
        <f>_xlfn.XLOOKUP($B29,'2. All Prop. TRVs '!$B$6:$B$382,'2. All Prop. TRVs '!$H$6:$H$382)</f>
        <v>0.13</v>
      </c>
      <c r="G29" s="92" t="str">
        <f>VLOOKUP(_xlfn.XLOOKUP($B29,'2. All Prop. TRVs '!$B$6:$B$382,'2. All Prop. TRVs '!$I$6:$I$382),'Rule Table'!$P$9:$Q$16,2,FALSE)</f>
        <v>E</v>
      </c>
      <c r="H29" s="92">
        <f>IF(_xlfn.XLOOKUP($B29,'2. All Prop. TRVs '!$B$6:$B$382,'2. All Prop. TRVs '!$O$6:$O$382)="No proposed value","--",_xlfn.XLOOKUP($B29,'2. All Prop. TRVs '!$B$6:$B$382,'2. All Prop. TRVs '!$O$6:$O$382))</f>
        <v>6</v>
      </c>
      <c r="I29" s="92" t="str">
        <f>VLOOKUP(_xlfn.XLOOKUP($B29,'2. All Prop. TRVs '!$B$6:$B$382,'2. All Prop. TRVs '!$P$6:$P$382),'Rule Table'!$P$9:$Q$16,2,FALSE)</f>
        <v>T</v>
      </c>
      <c r="J29" s="92">
        <f>_xlfn.XLOOKUP($B29,'2. All Prop. TRVs '!$B$6:$B$382,'2. All Prop. TRVs '!$V$6:$V$382)</f>
        <v>30</v>
      </c>
      <c r="K29" s="92" t="str">
        <f>VLOOKUP(_xlfn.XLOOKUP($B29,'2. All Prop. TRVs '!$B$6:$B$382,'2. All Prop. TRVs '!$W$6:$W$382),'Rule Table'!$P$9:$Q$16,2,FALSE)</f>
        <v>T</v>
      </c>
    </row>
    <row r="30" spans="1:18" x14ac:dyDescent="0.2">
      <c r="A30" s="90">
        <v>23</v>
      </c>
      <c r="B30" s="91">
        <v>47</v>
      </c>
      <c r="C30" s="71" t="str">
        <f>_xlfn.XLOOKUP($B30,'2. All Prop. TRVs '!$B$6:$B$382,'2. All Prop. TRVs '!$C$6:$C$382)</f>
        <v>92-87-5</v>
      </c>
      <c r="D30" s="40" t="str">
        <f>_xlfn.XLOOKUP($B30,'2. All Prop. TRVs '!$B$6:$B$382,'2. All Prop. TRVs '!$D$6:$D$382)</f>
        <v>Benzidine (and its salts), including but not limited to:</v>
      </c>
      <c r="E30" s="92"/>
      <c r="F30" s="99">
        <f>_xlfn.XLOOKUP($B30,'2. All Prop. TRVs '!$B$6:$B$382,'2. All Prop. TRVs '!$H$6:$H$382)</f>
        <v>7.0999999999999998E-6</v>
      </c>
      <c r="G30" s="92" t="str">
        <f>VLOOKUP(_xlfn.XLOOKUP($B30,'2. All Prop. TRVs '!$B$6:$B$382,'2. All Prop. TRVs '!$I$6:$I$382),'Rule Table'!$P$9:$Q$16,2,FALSE)</f>
        <v>C</v>
      </c>
      <c r="H30" s="92" t="str">
        <f>IF(_xlfn.XLOOKUP($B30,'2. All Prop. TRVs '!$B$6:$B$382,'2. All Prop. TRVs '!$O$6:$O$382)="No proposed value","--",_xlfn.XLOOKUP($B30,'2. All Prop. TRVs '!$B$6:$B$382,'2. All Prop. TRVs '!$O$6:$O$382))</f>
        <v>--</v>
      </c>
      <c r="I30" s="92" t="str">
        <f>VLOOKUP(_xlfn.XLOOKUP($B30,'2. All Prop. TRVs '!$B$6:$B$382,'2. All Prop. TRVs '!$P$6:$P$382),'Rule Table'!$P$9:$Q$16,2,FALSE)</f>
        <v>--</v>
      </c>
      <c r="J30" s="92" t="str">
        <f>_xlfn.XLOOKUP($B30,'2. All Prop. TRVs '!$B$6:$B$382,'2. All Prop. TRVs '!$V$6:$V$382)</f>
        <v>--</v>
      </c>
      <c r="K30" s="92" t="str">
        <f>VLOOKUP(_xlfn.XLOOKUP($B30,'2. All Prop. TRVs '!$B$6:$B$382,'2. All Prop. TRVs '!$W$6:$W$382),'Rule Table'!$P$9:$Q$16,2,FALSE)</f>
        <v>--</v>
      </c>
    </row>
    <row r="31" spans="1:18" x14ac:dyDescent="0.2">
      <c r="A31" s="90">
        <v>24</v>
      </c>
      <c r="B31" s="91">
        <v>49</v>
      </c>
      <c r="C31" s="71" t="str">
        <f>_xlfn.XLOOKUP($B31,'2. All Prop. TRVs '!$B$6:$B$382,'2. All Prop. TRVs '!$C$6:$C$382)</f>
        <v>1937-37-7</v>
      </c>
      <c r="D31" s="40" t="str">
        <f>_xlfn.XLOOKUP($B31,'2. All Prop. TRVs '!$B$6:$B$382,'2. All Prop. TRVs '!$D$6:$D$382)</f>
        <v>Direct Black 38</v>
      </c>
      <c r="E31" s="92"/>
      <c r="F31" s="99">
        <f>_xlfn.XLOOKUP($B31,'2. All Prop. TRVs '!$B$6:$B$382,'2. All Prop. TRVs '!$H$6:$H$382)</f>
        <v>7.0999999999999998E-6</v>
      </c>
      <c r="G31" s="92" t="str">
        <f>VLOOKUP(_xlfn.XLOOKUP($B31,'2. All Prop. TRVs '!$B$6:$B$382,'2. All Prop. TRVs '!$I$6:$I$382),'Rule Table'!$P$9:$Q$16,2,FALSE)</f>
        <v>C</v>
      </c>
      <c r="H31" s="92" t="str">
        <f>IF(_xlfn.XLOOKUP($B31,'2. All Prop. TRVs '!$B$6:$B$382,'2. All Prop. TRVs '!$O$6:$O$382)="No proposed value","--",_xlfn.XLOOKUP($B31,'2. All Prop. TRVs '!$B$6:$B$382,'2. All Prop. TRVs '!$O$6:$O$382))</f>
        <v>--</v>
      </c>
      <c r="I31" s="92" t="str">
        <f>VLOOKUP(_xlfn.XLOOKUP($B31,'2. All Prop. TRVs '!$B$6:$B$382,'2. All Prop. TRVs '!$P$6:$P$382),'Rule Table'!$P$9:$Q$16,2,FALSE)</f>
        <v>--</v>
      </c>
      <c r="J31" s="92" t="str">
        <f>_xlfn.XLOOKUP($B31,'2. All Prop. TRVs '!$B$6:$B$382,'2. All Prop. TRVs '!$V$6:$V$382)</f>
        <v>--</v>
      </c>
      <c r="K31" s="92" t="str">
        <f>VLOOKUP(_xlfn.XLOOKUP($B31,'2. All Prop. TRVs '!$B$6:$B$382,'2. All Prop. TRVs '!$W$6:$W$382),'Rule Table'!$P$9:$Q$16,2,FALSE)</f>
        <v>--</v>
      </c>
    </row>
    <row r="32" spans="1:18" x14ac:dyDescent="0.2">
      <c r="A32" s="90">
        <v>25</v>
      </c>
      <c r="B32" s="91">
        <v>50</v>
      </c>
      <c r="C32" s="71" t="str">
        <f>_xlfn.XLOOKUP($B32,'2. All Prop. TRVs '!$B$6:$B$382,'2. All Prop. TRVs '!$C$6:$C$382)</f>
        <v>2602-46-2</v>
      </c>
      <c r="D32" s="40" t="str">
        <f>_xlfn.XLOOKUP($B32,'2. All Prop. TRVs '!$B$6:$B$382,'2. All Prop. TRVs '!$D$6:$D$382)</f>
        <v>Direct Blue 6</v>
      </c>
      <c r="E32" s="92"/>
      <c r="F32" s="99">
        <f>_xlfn.XLOOKUP($B32,'2. All Prop. TRVs '!$B$6:$B$382,'2. All Prop. TRVs '!$H$6:$H$382)</f>
        <v>7.0999999999999998E-6</v>
      </c>
      <c r="G32" s="92" t="str">
        <f>VLOOKUP(_xlfn.XLOOKUP($B32,'2. All Prop. TRVs '!$B$6:$B$382,'2. All Prop. TRVs '!$I$6:$I$382),'Rule Table'!$P$9:$Q$16,2,FALSE)</f>
        <v>C</v>
      </c>
      <c r="H32" s="92" t="str">
        <f>IF(_xlfn.XLOOKUP($B32,'2. All Prop. TRVs '!$B$6:$B$382,'2. All Prop. TRVs '!$O$6:$O$382)="No proposed value","--",_xlfn.XLOOKUP($B32,'2. All Prop. TRVs '!$B$6:$B$382,'2. All Prop. TRVs '!$O$6:$O$382))</f>
        <v>--</v>
      </c>
      <c r="I32" s="92" t="str">
        <f>VLOOKUP(_xlfn.XLOOKUP($B32,'2. All Prop. TRVs '!$B$6:$B$382,'2. All Prop. TRVs '!$P$6:$P$382),'Rule Table'!$P$9:$Q$16,2,FALSE)</f>
        <v>--</v>
      </c>
      <c r="J32" s="92" t="str">
        <f>_xlfn.XLOOKUP($B32,'2. All Prop. TRVs '!$B$6:$B$382,'2. All Prop. TRVs '!$V$6:$V$382)</f>
        <v>--</v>
      </c>
      <c r="K32" s="92" t="str">
        <f>VLOOKUP(_xlfn.XLOOKUP($B32,'2. All Prop. TRVs '!$B$6:$B$382,'2. All Prop. TRVs '!$W$6:$W$382),'Rule Table'!$P$9:$Q$16,2,FALSE)</f>
        <v>--</v>
      </c>
    </row>
    <row r="33" spans="1:11" x14ac:dyDescent="0.2">
      <c r="A33" s="90">
        <v>26</v>
      </c>
      <c r="B33" s="91">
        <v>51</v>
      </c>
      <c r="C33" s="71" t="str">
        <f>_xlfn.XLOOKUP($B33,'2. All Prop. TRVs '!$B$6:$B$382,'2. All Prop. TRVs '!$C$6:$C$382)</f>
        <v>16071-86-6</v>
      </c>
      <c r="D33" s="40" t="str">
        <f>_xlfn.XLOOKUP($B33,'2. All Prop. TRVs '!$B$6:$B$382,'2. All Prop. TRVs '!$D$6:$D$382)</f>
        <v>Direct Brown 95 (technical grade)</v>
      </c>
      <c r="E33" s="92"/>
      <c r="F33" s="99">
        <f>_xlfn.XLOOKUP($B33,'2. All Prop. TRVs '!$B$6:$B$382,'2. All Prop. TRVs '!$H$6:$H$382)</f>
        <v>7.0999999999999998E-6</v>
      </c>
      <c r="G33" s="92" t="str">
        <f>VLOOKUP(_xlfn.XLOOKUP($B33,'2. All Prop. TRVs '!$B$6:$B$382,'2. All Prop. TRVs '!$I$6:$I$382),'Rule Table'!$P$9:$Q$16,2,FALSE)</f>
        <v>C</v>
      </c>
      <c r="H33" s="92" t="str">
        <f>IF(_xlfn.XLOOKUP($B33,'2. All Prop. TRVs '!$B$6:$B$382,'2. All Prop. TRVs '!$O$6:$O$382)="No proposed value","--",_xlfn.XLOOKUP($B33,'2. All Prop. TRVs '!$B$6:$B$382,'2. All Prop. TRVs '!$O$6:$O$382))</f>
        <v>--</v>
      </c>
      <c r="I33" s="92" t="str">
        <f>VLOOKUP(_xlfn.XLOOKUP($B33,'2. All Prop. TRVs '!$B$6:$B$382,'2. All Prop. TRVs '!$P$6:$P$382),'Rule Table'!$P$9:$Q$16,2,FALSE)</f>
        <v>--</v>
      </c>
      <c r="J33" s="92" t="str">
        <f>_xlfn.XLOOKUP($B33,'2. All Prop. TRVs '!$B$6:$B$382,'2. All Prop. TRVs '!$V$6:$V$382)</f>
        <v>--</v>
      </c>
      <c r="K33" s="92" t="str">
        <f>VLOOKUP(_xlfn.XLOOKUP($B33,'2. All Prop. TRVs '!$B$6:$B$382,'2. All Prop. TRVs '!$W$6:$W$382),'Rule Table'!$P$9:$Q$16,2,FALSE)</f>
        <v>--</v>
      </c>
    </row>
    <row r="34" spans="1:11" x14ac:dyDescent="0.2">
      <c r="A34" s="90">
        <v>27</v>
      </c>
      <c r="B34" s="91">
        <v>56</v>
      </c>
      <c r="C34" s="71" t="str">
        <f>_xlfn.XLOOKUP($B34,'2. All Prop. TRVs '!$B$6:$B$382,'2. All Prop. TRVs '!$C$6:$C$382)</f>
        <v>100-44-7</v>
      </c>
      <c r="D34" s="40" t="str">
        <f>_xlfn.XLOOKUP($B34,'2. All Prop. TRVs '!$B$6:$B$382,'2. All Prop. TRVs '!$D$6:$D$382)</f>
        <v>Benzyl chloride</v>
      </c>
      <c r="E34" s="92"/>
      <c r="F34" s="92">
        <f>_xlfn.XLOOKUP($B34,'2. All Prop. TRVs '!$B$6:$B$382,'2. All Prop. TRVs '!$H$6:$H$382)</f>
        <v>0.02</v>
      </c>
      <c r="G34" s="92" t="str">
        <f>VLOOKUP(_xlfn.XLOOKUP($B34,'2. All Prop. TRVs '!$B$6:$B$382,'2. All Prop. TRVs '!$I$6:$I$382),'Rule Table'!$P$9:$Q$16,2,FALSE)</f>
        <v>C</v>
      </c>
      <c r="H34" s="92">
        <f>IF(_xlfn.XLOOKUP($B34,'2. All Prop. TRVs '!$B$6:$B$382,'2. All Prop. TRVs '!$O$6:$O$382)="No proposed value","--",_xlfn.XLOOKUP($B34,'2. All Prop. TRVs '!$B$6:$B$382,'2. All Prop. TRVs '!$O$6:$O$382))</f>
        <v>1</v>
      </c>
      <c r="I34" s="92" t="str">
        <f>VLOOKUP(_xlfn.XLOOKUP($B34,'2. All Prop. TRVs '!$B$6:$B$382,'2. All Prop. TRVs '!$P$6:$P$382),'Rule Table'!$P$9:$Q$16,2,FALSE)</f>
        <v>E</v>
      </c>
      <c r="J34" s="92">
        <f>_xlfn.XLOOKUP($B34,'2. All Prop. TRVs '!$B$6:$B$382,'2. All Prop. TRVs '!$V$6:$V$382)</f>
        <v>14</v>
      </c>
      <c r="K34" s="92" t="str">
        <f>VLOOKUP(_xlfn.XLOOKUP($B34,'2. All Prop. TRVs '!$B$6:$B$382,'2. All Prop. TRVs '!$W$6:$W$382),'Rule Table'!$P$9:$Q$16,2,FALSE)</f>
        <v>D</v>
      </c>
    </row>
    <row r="35" spans="1:11" x14ac:dyDescent="0.2">
      <c r="A35" s="90">
        <v>28</v>
      </c>
      <c r="B35" s="91">
        <v>58</v>
      </c>
      <c r="C35" s="71" t="str">
        <f>_xlfn.XLOOKUP($B35,'2. All Prop. TRVs '!$B$6:$B$382,'2. All Prop. TRVs '!$C$6:$C$382)</f>
        <v>7440-41-7</v>
      </c>
      <c r="D35" s="40" t="str">
        <f>_xlfn.XLOOKUP($B35,'2. All Prop. TRVs '!$B$6:$B$382,'2. All Prop. TRVs '!$D$6:$D$382)</f>
        <v>Beryllium and compounds</v>
      </c>
      <c r="E35" s="96">
        <v>4</v>
      </c>
      <c r="F35" s="92">
        <f>_xlfn.XLOOKUP($B35,'2. All Prop. TRVs '!$B$6:$B$382,'2. All Prop. TRVs '!$H$6:$H$382)</f>
        <v>4.2000000000000002E-4</v>
      </c>
      <c r="G35" s="92" t="str">
        <f>VLOOKUP(_xlfn.XLOOKUP($B35,'2. All Prop. TRVs '!$B$6:$B$382,'2. All Prop. TRVs '!$I$6:$I$382),'Rule Table'!$P$9:$Q$16,2,FALSE)</f>
        <v>C</v>
      </c>
      <c r="H35" s="92">
        <f>IF(_xlfn.XLOOKUP($B35,'2. All Prop. TRVs '!$B$6:$B$382,'2. All Prop. TRVs '!$O$6:$O$382)="No proposed value","--",_xlfn.XLOOKUP($B35,'2. All Prop. TRVs '!$B$6:$B$382,'2. All Prop. TRVs '!$O$6:$O$382))</f>
        <v>1E-3</v>
      </c>
      <c r="I35" s="92" t="str">
        <f>VLOOKUP(_xlfn.XLOOKUP($B35,'2. All Prop. TRVs '!$B$6:$B$382,'2. All Prop. TRVs '!$P$6:$P$382),'Rule Table'!$P$9:$Q$16,2,FALSE)</f>
        <v>T</v>
      </c>
      <c r="J35" s="92" t="str">
        <f>_xlfn.XLOOKUP($B35,'2. All Prop. TRVs '!$B$6:$B$382,'2. All Prop. TRVs '!$V$6:$V$382)</f>
        <v>--</v>
      </c>
      <c r="K35" s="92" t="str">
        <f>VLOOKUP(_xlfn.XLOOKUP($B35,'2. All Prop. TRVs '!$B$6:$B$382,'2. All Prop. TRVs '!$W$6:$W$382),'Rule Table'!$P$9:$Q$16,2,FALSE)</f>
        <v>--</v>
      </c>
    </row>
    <row r="36" spans="1:11" x14ac:dyDescent="0.2">
      <c r="A36" s="90">
        <v>29</v>
      </c>
      <c r="B36" s="90">
        <v>62</v>
      </c>
      <c r="C36" s="71" t="str">
        <f>_xlfn.XLOOKUP($B36,'2. All Prop. TRVs '!$B$6:$B$382,'2. All Prop. TRVs '!$C$6:$C$382)</f>
        <v>92-52-4</v>
      </c>
      <c r="D36" s="40" t="str">
        <f>_xlfn.XLOOKUP($B36,'2. All Prop. TRVs '!$B$6:$B$382,'2. All Prop. TRVs '!$D$6:$D$382)</f>
        <v>Biphenyl</v>
      </c>
      <c r="E36" s="92"/>
      <c r="F36" s="92" t="str">
        <f>_xlfn.XLOOKUP($B36,'2. All Prop. TRVs '!$B$6:$B$382,'2. All Prop. TRVs '!$H$6:$H$382)</f>
        <v>--</v>
      </c>
      <c r="G36" s="92" t="str">
        <f>VLOOKUP(_xlfn.XLOOKUP($B36,'2. All Prop. TRVs '!$B$6:$B$382,'2. All Prop. TRVs '!$I$6:$I$382),'Rule Table'!$P$9:$Q$16,2,FALSE)</f>
        <v>--</v>
      </c>
      <c r="H36" s="92">
        <f>IF(_xlfn.XLOOKUP($B36,'2. All Prop. TRVs '!$B$6:$B$382,'2. All Prop. TRVs '!$O$6:$O$382)="No proposed value","--",_xlfn.XLOOKUP($B36,'2. All Prop. TRVs '!$B$6:$B$382,'2. All Prop. TRVs '!$O$6:$O$382))</f>
        <v>0.4</v>
      </c>
      <c r="I36" s="92" t="str">
        <f>VLOOKUP(_xlfn.XLOOKUP($B36,'2. All Prop. TRVs '!$B$6:$B$382,'2. All Prop. TRVs '!$P$6:$P$382),'Rule Table'!$P$9:$Q$16,2,FALSE)</f>
        <v>E</v>
      </c>
      <c r="J36" s="92" t="str">
        <f>_xlfn.XLOOKUP($B36,'2. All Prop. TRVs '!$B$6:$B$382,'2. All Prop. TRVs '!$V$6:$V$382)</f>
        <v>--</v>
      </c>
      <c r="K36" s="92" t="str">
        <f>VLOOKUP(_xlfn.XLOOKUP($B36,'2. All Prop. TRVs '!$B$6:$B$382,'2. All Prop. TRVs '!$W$6:$W$382),'Rule Table'!$P$9:$Q$16,2,FALSE)</f>
        <v>--</v>
      </c>
    </row>
    <row r="37" spans="1:11" x14ac:dyDescent="0.2">
      <c r="A37" s="90">
        <v>30</v>
      </c>
      <c r="B37" s="90" t="s">
        <v>193</v>
      </c>
      <c r="C37" s="71" t="str">
        <f>_xlfn.XLOOKUP($B37,'2. All Prop. TRVs '!$B$6:$B$382,'2. All Prop. TRVs '!$C$6:$C$382)</f>
        <v>10294-34-5</v>
      </c>
      <c r="D37" s="40" t="str">
        <f>_xlfn.XLOOKUP($B37,'2. All Prop. TRVs '!$B$6:$B$382,'2. All Prop. TRVs '!$D$6:$D$382)</f>
        <v>Boron trichloride</v>
      </c>
      <c r="E37" s="92"/>
      <c r="F37" s="92" t="str">
        <f>_xlfn.XLOOKUP($B37,'2. All Prop. TRVs '!$B$6:$B$382,'2. All Prop. TRVs '!$H$6:$H$382)</f>
        <v>--</v>
      </c>
      <c r="G37" s="92" t="str">
        <f>VLOOKUP(_xlfn.XLOOKUP($B37,'2. All Prop. TRVs '!$B$6:$B$382,'2. All Prop. TRVs '!$I$6:$I$382),'Rule Table'!$P$9:$Q$16,2,FALSE)</f>
        <v>--</v>
      </c>
      <c r="H37" s="92">
        <f>IF(_xlfn.XLOOKUP($B37,'2. All Prop. TRVs '!$B$6:$B$382,'2. All Prop. TRVs '!$O$6:$O$382)="No proposed value","--",_xlfn.XLOOKUP($B37,'2. All Prop. TRVs '!$B$6:$B$382,'2. All Prop. TRVs '!$O$6:$O$382))</f>
        <v>9.6</v>
      </c>
      <c r="I37" s="92" t="str">
        <f>VLOOKUP(_xlfn.XLOOKUP($B37,'2. All Prop. TRVs '!$B$6:$B$382,'2. All Prop. TRVs '!$P$6:$P$382),'Rule Table'!$P$9:$Q$16,2,FALSE)</f>
        <v>D</v>
      </c>
      <c r="J37" s="92">
        <f>_xlfn.XLOOKUP($B37,'2. All Prop. TRVs '!$B$6:$B$382,'2. All Prop. TRVs '!$V$6:$V$382)</f>
        <v>94</v>
      </c>
      <c r="K37" s="92" t="str">
        <f>VLOOKUP(_xlfn.XLOOKUP($B37,'2. All Prop. TRVs '!$B$6:$B$382,'2. All Prop. TRVs '!$W$6:$W$382),'Rule Table'!$P$9:$Q$16,2,FALSE)</f>
        <v>D</v>
      </c>
    </row>
    <row r="38" spans="1:11" x14ac:dyDescent="0.2">
      <c r="A38" s="90">
        <v>31</v>
      </c>
      <c r="B38" s="90" t="s">
        <v>196</v>
      </c>
      <c r="C38" s="71" t="str">
        <f>_xlfn.XLOOKUP($B38,'2. All Prop. TRVs '!$B$6:$B$382,'2. All Prop. TRVs '!$C$6:$C$382)</f>
        <v>108-86-1</v>
      </c>
      <c r="D38" s="40" t="str">
        <f>_xlfn.XLOOKUP($B38,'2. All Prop. TRVs '!$B$6:$B$382,'2. All Prop. TRVs '!$D$6:$D$382)</f>
        <v>Bromobenzene</v>
      </c>
      <c r="E38" s="92"/>
      <c r="F38" s="92" t="str">
        <f>_xlfn.XLOOKUP($B38,'2. All Prop. TRVs '!$B$6:$B$382,'2. All Prop. TRVs '!$H$6:$H$382)</f>
        <v>--</v>
      </c>
      <c r="G38" s="92" t="str">
        <f>VLOOKUP(_xlfn.XLOOKUP($B38,'2. All Prop. TRVs '!$B$6:$B$382,'2. All Prop. TRVs '!$I$6:$I$382),'Rule Table'!$P$9:$Q$16,2,FALSE)</f>
        <v>--</v>
      </c>
      <c r="H38" s="92">
        <f>IF(_xlfn.XLOOKUP($B38,'2. All Prop. TRVs '!$B$6:$B$382,'2. All Prop. TRVs '!$O$6:$O$382)="No proposed value","--",_xlfn.XLOOKUP($B38,'2. All Prop. TRVs '!$B$6:$B$382,'2. All Prop. TRVs '!$O$6:$O$382))</f>
        <v>60</v>
      </c>
      <c r="I38" s="92" t="str">
        <f>VLOOKUP(_xlfn.XLOOKUP($B38,'2. All Prop. TRVs '!$B$6:$B$382,'2. All Prop. TRVs '!$P$6:$P$382),'Rule Table'!$P$9:$Q$16,2,FALSE)</f>
        <v>E</v>
      </c>
      <c r="J38" s="92" t="str">
        <f>_xlfn.XLOOKUP($B38,'2. All Prop. TRVs '!$B$6:$B$382,'2. All Prop. TRVs '!$V$6:$V$382)</f>
        <v>--</v>
      </c>
      <c r="K38" s="92" t="str">
        <f>VLOOKUP(_xlfn.XLOOKUP($B38,'2. All Prop. TRVs '!$B$6:$B$382,'2. All Prop. TRVs '!$W$6:$W$382),'Rule Table'!$P$9:$Q$16,2,FALSE)</f>
        <v>--</v>
      </c>
    </row>
    <row r="39" spans="1:11" x14ac:dyDescent="0.2">
      <c r="A39" s="90">
        <v>32</v>
      </c>
      <c r="B39" s="90">
        <v>71</v>
      </c>
      <c r="C39" s="71" t="str">
        <f>_xlfn.XLOOKUP($B39,'2. All Prop. TRVs '!$B$6:$B$382,'2. All Prop. TRVs '!$C$6:$C$382)</f>
        <v>75-27-4</v>
      </c>
      <c r="D39" s="40" t="str">
        <f>_xlfn.XLOOKUP($B39,'2. All Prop. TRVs '!$B$6:$B$382,'2. All Prop. TRVs '!$D$6:$D$382)</f>
        <v>Bromodichloromethane</v>
      </c>
      <c r="E39" s="92"/>
      <c r="F39" s="92">
        <f>_xlfn.XLOOKUP($B39,'2. All Prop. TRVs '!$B$6:$B$382,'2. All Prop. TRVs '!$H$6:$H$382)</f>
        <v>2.7E-2</v>
      </c>
      <c r="G39" s="92" t="str">
        <f>VLOOKUP(_xlfn.XLOOKUP($B39,'2. All Prop. TRVs '!$B$6:$B$382,'2. All Prop. TRVs '!$I$6:$I$382),'Rule Table'!$P$9:$Q$16,2,FALSE)</f>
        <v>C</v>
      </c>
      <c r="H39" s="92" t="str">
        <f>IF(_xlfn.XLOOKUP($B39,'2. All Prop. TRVs '!$B$6:$B$382,'2. All Prop. TRVs '!$O$6:$O$382)="No proposed value","--",_xlfn.XLOOKUP($B39,'2. All Prop. TRVs '!$B$6:$B$382,'2. All Prop. TRVs '!$O$6:$O$382))</f>
        <v>--</v>
      </c>
      <c r="I39" s="92" t="str">
        <f>VLOOKUP(_xlfn.XLOOKUP($B39,'2. All Prop. TRVs '!$B$6:$B$382,'2. All Prop. TRVs '!$P$6:$P$382),'Rule Table'!$P$9:$Q$16,2,FALSE)</f>
        <v>--</v>
      </c>
      <c r="J39" s="92" t="str">
        <f>_xlfn.XLOOKUP($B39,'2. All Prop. TRVs '!$B$6:$B$382,'2. All Prop. TRVs '!$V$6:$V$382)</f>
        <v>--</v>
      </c>
      <c r="K39" s="92" t="str">
        <f>VLOOKUP(_xlfn.XLOOKUP($B39,'2. All Prop. TRVs '!$B$6:$B$382,'2. All Prop. TRVs '!$W$6:$W$382),'Rule Table'!$P$9:$Q$16,2,FALSE)</f>
        <v>--</v>
      </c>
    </row>
    <row r="40" spans="1:11" x14ac:dyDescent="0.2">
      <c r="A40" s="90">
        <v>33</v>
      </c>
      <c r="B40" s="91">
        <v>72</v>
      </c>
      <c r="C40" s="71" t="str">
        <f>_xlfn.XLOOKUP($B40,'2. All Prop. TRVs '!$B$6:$B$382,'2. All Prop. TRVs '!$C$6:$C$382)</f>
        <v>75-25-2</v>
      </c>
      <c r="D40" s="40" t="str">
        <f>_xlfn.XLOOKUP($B40,'2. All Prop. TRVs '!$B$6:$B$382,'2. All Prop. TRVs '!$D$6:$D$382)</f>
        <v>Bromoform</v>
      </c>
      <c r="E40" s="92"/>
      <c r="F40" s="92">
        <f>_xlfn.XLOOKUP($B40,'2. All Prop. TRVs '!$B$6:$B$382,'2. All Prop. TRVs '!$H$6:$H$382)</f>
        <v>0.91</v>
      </c>
      <c r="G40" s="92" t="str">
        <f>VLOOKUP(_xlfn.XLOOKUP($B40,'2. All Prop. TRVs '!$B$6:$B$382,'2. All Prop. TRVs '!$I$6:$I$382),'Rule Table'!$P$9:$Q$16,2,FALSE)</f>
        <v>E</v>
      </c>
      <c r="H40" s="92" t="str">
        <f>IF(_xlfn.XLOOKUP($B40,'2. All Prop. TRVs '!$B$6:$B$382,'2. All Prop. TRVs '!$O$6:$O$382)="No proposed value","--",_xlfn.XLOOKUP($B40,'2. All Prop. TRVs '!$B$6:$B$382,'2. All Prop. TRVs '!$O$6:$O$382))</f>
        <v>--</v>
      </c>
      <c r="I40" s="92" t="str">
        <f>VLOOKUP(_xlfn.XLOOKUP($B40,'2. All Prop. TRVs '!$B$6:$B$382,'2. All Prop. TRVs '!$P$6:$P$382),'Rule Table'!$P$9:$Q$16,2,FALSE)</f>
        <v>--</v>
      </c>
      <c r="J40" s="92" t="str">
        <f>_xlfn.XLOOKUP($B40,'2. All Prop. TRVs '!$B$6:$B$382,'2. All Prop. TRVs '!$V$6:$V$382)</f>
        <v>--</v>
      </c>
      <c r="K40" s="92" t="str">
        <f>VLOOKUP(_xlfn.XLOOKUP($B40,'2. All Prop. TRVs '!$B$6:$B$382,'2. All Prop. TRVs '!$W$6:$W$382),'Rule Table'!$P$9:$Q$16,2,FALSE)</f>
        <v>--</v>
      </c>
    </row>
    <row r="41" spans="1:11" x14ac:dyDescent="0.2">
      <c r="A41" s="90">
        <v>34</v>
      </c>
      <c r="B41" s="91">
        <v>324</v>
      </c>
      <c r="C41" s="71" t="str">
        <f>_xlfn.XLOOKUP($B41,'2. All Prop. TRVs '!$B$6:$B$382,'2. All Prop. TRVs '!$C$6:$C$382)</f>
        <v>74-83-9</v>
      </c>
      <c r="D41" s="40" t="str">
        <f>_xlfn.XLOOKUP($B41,'2. All Prop. TRVs '!$B$6:$B$382,'2. All Prop. TRVs '!$D$6:$D$382)</f>
        <v>Bromomethane {methyl bromide}</v>
      </c>
      <c r="E41" s="92"/>
      <c r="F41" s="92" t="str">
        <f>_xlfn.XLOOKUP($B41,'2. All Prop. TRVs '!$B$6:$B$382,'2. All Prop. TRVs '!$H$6:$H$382)</f>
        <v>--</v>
      </c>
      <c r="G41" s="92" t="str">
        <f>VLOOKUP(_xlfn.XLOOKUP($B41,'2. All Prop. TRVs '!$B$6:$B$382,'2. All Prop. TRVs '!$I$6:$I$382),'Rule Table'!$P$9:$Q$16,2,FALSE)</f>
        <v>--</v>
      </c>
      <c r="H41" s="92">
        <f>IF(_xlfn.XLOOKUP($B41,'2. All Prop. TRVs '!$B$6:$B$382,'2. All Prop. TRVs '!$O$6:$O$382)="No proposed value","--",_xlfn.XLOOKUP($B41,'2. All Prop. TRVs '!$B$6:$B$382,'2. All Prop. TRVs '!$O$6:$O$382))</f>
        <v>3.9</v>
      </c>
      <c r="I41" s="92" t="str">
        <f>VLOOKUP(_xlfn.XLOOKUP($B41,'2. All Prop. TRVs '!$B$6:$B$382,'2. All Prop. TRVs '!$P$6:$P$382),'Rule Table'!$P$9:$Q$16,2,FALSE)</f>
        <v>T</v>
      </c>
      <c r="J41" s="92">
        <f>_xlfn.XLOOKUP($B41,'2. All Prop. TRVs '!$B$6:$B$382,'2. All Prop. TRVs '!$V$6:$V$382)</f>
        <v>190</v>
      </c>
      <c r="K41" s="92" t="str">
        <f>VLOOKUP(_xlfn.XLOOKUP($B41,'2. All Prop. TRVs '!$B$6:$B$382,'2. All Prop. TRVs '!$W$6:$W$382),'Rule Table'!$P$9:$Q$16,2,FALSE)</f>
        <v>D</v>
      </c>
    </row>
    <row r="42" spans="1:11" x14ac:dyDescent="0.2">
      <c r="A42" s="90">
        <v>35</v>
      </c>
      <c r="B42" s="91">
        <v>73</v>
      </c>
      <c r="C42" s="71" t="str">
        <f>_xlfn.XLOOKUP($B42,'2. All Prop. TRVs '!$B$6:$B$382,'2. All Prop. TRVs '!$C$6:$C$382)</f>
        <v>106-94-5</v>
      </c>
      <c r="D42" s="40" t="str">
        <f>_xlfn.XLOOKUP($B42,'2. All Prop. TRVs '!$B$6:$B$382,'2. All Prop. TRVs '!$D$6:$D$382)</f>
        <v>1-Bromopropane {n-propyl bromide}</v>
      </c>
      <c r="E42" s="92"/>
      <c r="F42" s="92">
        <f>_xlfn.XLOOKUP($B42,'2. All Prop. TRVs '!$B$6:$B$382,'2. All Prop. TRVs '!$H$6:$H$382)</f>
        <v>0.27</v>
      </c>
      <c r="G42" s="92" t="str">
        <f>VLOOKUP(_xlfn.XLOOKUP($B42,'2. All Prop. TRVs '!$B$6:$B$382,'2. All Prop. TRVs '!$I$6:$I$382),'Rule Table'!$P$9:$Q$16,2,FALSE)</f>
        <v>C</v>
      </c>
      <c r="H42" s="92">
        <f>IF(_xlfn.XLOOKUP($B42,'2. All Prop. TRVs '!$B$6:$B$382,'2. All Prop. TRVs '!$O$6:$O$382)="No proposed value","--",_xlfn.XLOOKUP($B42,'2. All Prop. TRVs '!$B$6:$B$382,'2. All Prop. TRVs '!$O$6:$O$382))</f>
        <v>1.7</v>
      </c>
      <c r="I42" s="92" t="str">
        <f>VLOOKUP(_xlfn.XLOOKUP($B42,'2. All Prop. TRVs '!$B$6:$B$382,'2. All Prop. TRVs '!$P$6:$P$382),'Rule Table'!$P$9:$Q$16,2,FALSE)</f>
        <v>C</v>
      </c>
      <c r="J42" s="94">
        <f>_xlfn.XLOOKUP($B42,'2. All Prop. TRVs '!$B$6:$B$382,'2. All Prop. TRVs '!$V$6:$V$382)</f>
        <v>3300</v>
      </c>
      <c r="K42" s="92" t="str">
        <f>VLOOKUP(_xlfn.XLOOKUP($B42,'2. All Prop. TRVs '!$B$6:$B$382,'2. All Prop. TRVs '!$W$6:$W$382),'Rule Table'!$P$9:$Q$16,2,FALSE)</f>
        <v>C</v>
      </c>
    </row>
    <row r="43" spans="1:11" x14ac:dyDescent="0.2">
      <c r="A43" s="90">
        <v>36</v>
      </c>
      <c r="B43" s="91">
        <v>75</v>
      </c>
      <c r="C43" s="71" t="str">
        <f>_xlfn.XLOOKUP($B43,'2. All Prop. TRVs '!$B$6:$B$382,'2. All Prop. TRVs '!$C$6:$C$382)</f>
        <v>106-99-0</v>
      </c>
      <c r="D43" s="40" t="str">
        <f>_xlfn.XLOOKUP($B43,'2. All Prop. TRVs '!$B$6:$B$382,'2. All Prop. TRVs '!$D$6:$D$382)</f>
        <v>1,3-Butadiene</v>
      </c>
      <c r="E43" s="92"/>
      <c r="F43" s="92">
        <f>_xlfn.XLOOKUP($B43,'2. All Prop. TRVs '!$B$6:$B$382,'2. All Prop. TRVs '!$H$6:$H$382)</f>
        <v>3.3000000000000002E-2</v>
      </c>
      <c r="G43" s="92" t="str">
        <f>VLOOKUP(_xlfn.XLOOKUP($B43,'2. All Prop. TRVs '!$B$6:$B$382,'2. All Prop. TRVs '!$I$6:$I$382),'Rule Table'!$P$9:$Q$16,2,FALSE)</f>
        <v>E</v>
      </c>
      <c r="H43" s="92">
        <f>IF(_xlfn.XLOOKUP($B43,'2. All Prop. TRVs '!$B$6:$B$382,'2. All Prop. TRVs '!$O$6:$O$382)="No proposed value","--",_xlfn.XLOOKUP($B43,'2. All Prop. TRVs '!$B$6:$B$382,'2. All Prop. TRVs '!$O$6:$O$382))</f>
        <v>2</v>
      </c>
      <c r="I43" s="92" t="str">
        <f>VLOOKUP(_xlfn.XLOOKUP($B43,'2. All Prop. TRVs '!$B$6:$B$382,'2. All Prop. TRVs '!$P$6:$P$382),'Rule Table'!$P$9:$Q$16,2,FALSE)</f>
        <v>C</v>
      </c>
      <c r="J43" s="92">
        <f>_xlfn.XLOOKUP($B43,'2. All Prop. TRVs '!$B$6:$B$382,'2. All Prop. TRVs '!$V$6:$V$382)</f>
        <v>660</v>
      </c>
      <c r="K43" s="92" t="str">
        <f>VLOOKUP(_xlfn.XLOOKUP($B43,'2. All Prop. TRVs '!$B$6:$B$382,'2. All Prop. TRVs '!$W$6:$W$382),'Rule Table'!$P$9:$Q$16,2,FALSE)</f>
        <v>C</v>
      </c>
    </row>
    <row r="44" spans="1:11" x14ac:dyDescent="0.2">
      <c r="A44" s="90">
        <v>37</v>
      </c>
      <c r="B44" s="91">
        <v>333</v>
      </c>
      <c r="C44" s="71" t="str">
        <f>_xlfn.XLOOKUP($B44,'2. All Prop. TRVs '!$B$6:$B$382,'2. All Prop. TRVs '!$C$6:$C$382)</f>
        <v>78-93-3</v>
      </c>
      <c r="D44" s="40" t="str">
        <f>_xlfn.XLOOKUP($B44,'2. All Prop. TRVs '!$B$6:$B$382,'2. All Prop. TRVs '!$D$6:$D$382)</f>
        <v>2-Butanone {methyl ethyl ketone (MEK)}</v>
      </c>
      <c r="E44" s="92"/>
      <c r="F44" s="92" t="str">
        <f>_xlfn.XLOOKUP($B44,'2. All Prop. TRVs '!$B$6:$B$382,'2. All Prop. TRVs '!$H$6:$H$382)</f>
        <v>--</v>
      </c>
      <c r="G44" s="92" t="str">
        <f>VLOOKUP(_xlfn.XLOOKUP($B44,'2. All Prop. TRVs '!$B$6:$B$382,'2. All Prop. TRVs '!$I$6:$I$382),'Rule Table'!$P$9:$Q$16,2,FALSE)</f>
        <v>--</v>
      </c>
      <c r="H44" s="92" t="str">
        <f>IF(_xlfn.XLOOKUP($B44,'2. All Prop. TRVs '!$B$6:$B$382,'2. All Prop. TRVs '!$O$6:$O$382)="No proposed value","--",_xlfn.XLOOKUP($B44,'2. All Prop. TRVs '!$B$6:$B$382,'2. All Prop. TRVs '!$O$6:$O$382))</f>
        <v>--</v>
      </c>
      <c r="I44" s="92" t="str">
        <f>VLOOKUP(_xlfn.XLOOKUP($B44,'2. All Prop. TRVs '!$B$6:$B$382,'2. All Prop. TRVs '!$P$6:$P$382),'Rule Table'!$P$9:$Q$16,2,FALSE)</f>
        <v>--</v>
      </c>
      <c r="J44" s="94">
        <f>_xlfn.XLOOKUP($B44,'2. All Prop. TRVs '!$B$6:$B$382,'2. All Prop. TRVs '!$V$6:$V$382)</f>
        <v>2900</v>
      </c>
      <c r="K44" s="92" t="str">
        <f>VLOOKUP(_xlfn.XLOOKUP($B44,'2. All Prop. TRVs '!$B$6:$B$382,'2. All Prop. TRVs '!$W$6:$W$382),'Rule Table'!$P$9:$Q$16,2,FALSE)</f>
        <v>T</v>
      </c>
    </row>
    <row r="45" spans="1:11" x14ac:dyDescent="0.2">
      <c r="A45" s="90">
        <v>38</v>
      </c>
      <c r="B45" s="90">
        <v>76</v>
      </c>
      <c r="C45" s="71" t="str">
        <f>_xlfn.XLOOKUP($B45,'2. All Prop. TRVs '!$B$6:$B$382,'2. All Prop. TRVs '!$C$6:$C$382)</f>
        <v>540-88-5</v>
      </c>
      <c r="D45" s="40" t="str">
        <f>_xlfn.XLOOKUP($B45,'2. All Prop. TRVs '!$B$6:$B$382,'2. All Prop. TRVs '!$D$6:$D$382)</f>
        <v>t-Butyl acetate</v>
      </c>
      <c r="E45" s="92"/>
      <c r="F45" s="92">
        <f>_xlfn.XLOOKUP($B45,'2. All Prop. TRVs '!$B$6:$B$382,'2. All Prop. TRVs '!$H$6:$H$382)</f>
        <v>0.77</v>
      </c>
      <c r="G45" s="92" t="str">
        <f>VLOOKUP(_xlfn.XLOOKUP($B45,'2. All Prop. TRVs '!$B$6:$B$382,'2. All Prop. TRVs '!$I$6:$I$382),'Rule Table'!$P$9:$Q$16,2,FALSE)</f>
        <v>C</v>
      </c>
      <c r="H45" s="92" t="str">
        <f>IF(_xlfn.XLOOKUP($B45,'2. All Prop. TRVs '!$B$6:$B$382,'2. All Prop. TRVs '!$O$6:$O$382)="No proposed value","--",_xlfn.XLOOKUP($B45,'2. All Prop. TRVs '!$B$6:$B$382,'2. All Prop. TRVs '!$O$6:$O$382))</f>
        <v>--</v>
      </c>
      <c r="I45" s="92" t="str">
        <f>VLOOKUP(_xlfn.XLOOKUP($B45,'2. All Prop. TRVs '!$B$6:$B$382,'2. All Prop. TRVs '!$P$6:$P$382),'Rule Table'!$P$9:$Q$16,2,FALSE)</f>
        <v>--</v>
      </c>
      <c r="J45" s="92" t="str">
        <f>_xlfn.XLOOKUP($B45,'2. All Prop. TRVs '!$B$6:$B$382,'2. All Prop. TRVs '!$V$6:$V$382)</f>
        <v>--</v>
      </c>
      <c r="K45" s="92" t="str">
        <f>VLOOKUP(_xlfn.XLOOKUP($B45,'2. All Prop. TRVs '!$B$6:$B$382,'2. All Prop. TRVs '!$W$6:$W$382),'Rule Table'!$P$9:$Q$16,2,FALSE)</f>
        <v>--</v>
      </c>
    </row>
    <row r="46" spans="1:11" x14ac:dyDescent="0.2">
      <c r="A46" s="90">
        <v>39</v>
      </c>
      <c r="B46" s="91">
        <v>79</v>
      </c>
      <c r="C46" s="71" t="str">
        <f>_xlfn.XLOOKUP($B46,'2. All Prop. TRVs '!$B$6:$B$382,'2. All Prop. TRVs '!$C$6:$C$382)</f>
        <v>78-92-2</v>
      </c>
      <c r="D46" s="40" t="str">
        <f>_xlfn.XLOOKUP($B46,'2. All Prop. TRVs '!$B$6:$B$382,'2. All Prop. TRVs '!$D$6:$D$382)</f>
        <v>sec-Butyl alcohol</v>
      </c>
      <c r="E46" s="92"/>
      <c r="F46" s="92" t="str">
        <f>_xlfn.XLOOKUP($B46,'2. All Prop. TRVs '!$B$6:$B$382,'2. All Prop. TRVs '!$H$6:$H$382)</f>
        <v>--</v>
      </c>
      <c r="G46" s="92" t="str">
        <f>VLOOKUP(_xlfn.XLOOKUP($B46,'2. All Prop. TRVs '!$B$6:$B$382,'2. All Prop. TRVs '!$I$6:$I$382),'Rule Table'!$P$9:$Q$16,2,FALSE)</f>
        <v>--</v>
      </c>
      <c r="H46" s="94">
        <f>IF(_xlfn.XLOOKUP($B46,'2. All Prop. TRVs '!$B$6:$B$382,'2. All Prop. TRVs '!$O$6:$O$382)="No proposed value","--",_xlfn.XLOOKUP($B46,'2. All Prop. TRVs '!$B$6:$B$382,'2. All Prop. TRVs '!$O$6:$O$382))</f>
        <v>30000</v>
      </c>
      <c r="I46" s="92" t="str">
        <f>VLOOKUP(_xlfn.XLOOKUP($B46,'2. All Prop. TRVs '!$B$6:$B$382,'2. All Prop. TRVs '!$P$6:$P$382),'Rule Table'!$P$9:$Q$16,2,FALSE)</f>
        <v>E</v>
      </c>
      <c r="J46" s="94">
        <f>_xlfn.XLOOKUP($B46,'2. All Prop. TRVs '!$B$6:$B$382,'2. All Prop. TRVs '!$V$6:$V$382)</f>
        <v>30000</v>
      </c>
      <c r="K46" s="92" t="str">
        <f>VLOOKUP(_xlfn.XLOOKUP($B46,'2. All Prop. TRVs '!$B$6:$B$382,'2. All Prop. TRVs '!$W$6:$W$382),'Rule Table'!$P$9:$Q$16,2,FALSE)</f>
        <v>D</v>
      </c>
    </row>
    <row r="47" spans="1:11" x14ac:dyDescent="0.2">
      <c r="A47" s="90">
        <v>40</v>
      </c>
      <c r="B47" s="90">
        <v>80</v>
      </c>
      <c r="C47" s="71" t="str">
        <f>_xlfn.XLOOKUP($B47,'2. All Prop. TRVs '!$B$6:$B$382,'2. All Prop. TRVs '!$C$6:$C$382)</f>
        <v>75-65-0</v>
      </c>
      <c r="D47" s="40" t="str">
        <f>_xlfn.XLOOKUP($B47,'2. All Prop. TRVs '!$B$6:$B$382,'2. All Prop. TRVs '!$D$6:$D$382)</f>
        <v>tert-Butyl alcohol</v>
      </c>
      <c r="E47" s="92"/>
      <c r="F47" s="92" t="str">
        <f>_xlfn.XLOOKUP($B47,'2. All Prop. TRVs '!$B$6:$B$382,'2. All Prop. TRVs '!$H$6:$H$382)</f>
        <v>--</v>
      </c>
      <c r="G47" s="92" t="str">
        <f>VLOOKUP(_xlfn.XLOOKUP($B47,'2. All Prop. TRVs '!$B$6:$B$382,'2. All Prop. TRVs '!$I$6:$I$382),'Rule Table'!$P$9:$Q$16,2,FALSE)</f>
        <v>--</v>
      </c>
      <c r="H47" s="94">
        <f>IF(_xlfn.XLOOKUP($B47,'2. All Prop. TRVs '!$B$6:$B$382,'2. All Prop. TRVs '!$O$6:$O$382)="No proposed value","--",_xlfn.XLOOKUP($B47,'2. All Prop. TRVs '!$B$6:$B$382,'2. All Prop. TRVs '!$O$6:$O$382))</f>
        <v>5000</v>
      </c>
      <c r="I47" s="92" t="str">
        <f>VLOOKUP(_xlfn.XLOOKUP($B47,'2. All Prop. TRVs '!$B$6:$B$382,'2. All Prop. TRVs '!$P$6:$P$382),'Rule Table'!$P$9:$Q$16,2,FALSE)</f>
        <v>E</v>
      </c>
      <c r="J47" s="94">
        <f>_xlfn.XLOOKUP($B47,'2. All Prop. TRVs '!$B$6:$B$382,'2. All Prop. TRVs '!$V$6:$V$382)</f>
        <v>15000</v>
      </c>
      <c r="K47" s="92" t="str">
        <f>VLOOKUP(_xlfn.XLOOKUP($B47,'2. All Prop. TRVs '!$B$6:$B$382,'2. All Prop. TRVs '!$W$6:$W$382),'Rule Table'!$P$9:$Q$16,2,FALSE)</f>
        <v>D</v>
      </c>
    </row>
    <row r="48" spans="1:11" x14ac:dyDescent="0.2">
      <c r="A48" s="90">
        <v>41</v>
      </c>
      <c r="B48" s="91">
        <v>83</v>
      </c>
      <c r="C48" s="71" t="str">
        <f>_xlfn.XLOOKUP($B48,'2. All Prop. TRVs '!$B$6:$B$382,'2. All Prop. TRVs '!$C$6:$C$382)</f>
        <v>7440-43-9</v>
      </c>
      <c r="D48" s="40" t="str">
        <f>_xlfn.XLOOKUP($B48,'2. All Prop. TRVs '!$B$6:$B$382,'2. All Prop. TRVs '!$D$6:$D$382)</f>
        <v>Cadmium and compounds</v>
      </c>
      <c r="E48" s="96">
        <v>4</v>
      </c>
      <c r="F48" s="92">
        <f>_xlfn.XLOOKUP($B48,'2. All Prop. TRVs '!$B$6:$B$382,'2. All Prop. TRVs '!$H$6:$H$382)</f>
        <v>5.5999999999999995E-4</v>
      </c>
      <c r="G48" s="92" t="str">
        <f>VLOOKUP(_xlfn.XLOOKUP($B48,'2. All Prop. TRVs '!$B$6:$B$382,'2. All Prop. TRVs '!$I$6:$I$382),'Rule Table'!$P$9:$Q$16,2,FALSE)</f>
        <v>E</v>
      </c>
      <c r="H48" s="92">
        <f>IF(_xlfn.XLOOKUP($B48,'2. All Prop. TRVs '!$B$6:$B$382,'2. All Prop. TRVs '!$O$6:$O$382)="No proposed value","--",_xlfn.XLOOKUP($B48,'2. All Prop. TRVs '!$B$6:$B$382,'2. All Prop. TRVs '!$O$6:$O$382))</f>
        <v>0.01</v>
      </c>
      <c r="I48" s="92" t="str">
        <f>VLOOKUP(_xlfn.XLOOKUP($B48,'2. All Prop. TRVs '!$B$6:$B$382,'2. All Prop. TRVs '!$P$6:$P$382),'Rule Table'!$P$9:$Q$16,2,FALSE)</f>
        <v>T</v>
      </c>
      <c r="J48" s="92">
        <f>_xlfn.XLOOKUP($B48,'2. All Prop. TRVs '!$B$6:$B$382,'2. All Prop. TRVs '!$V$6:$V$382)</f>
        <v>0.03</v>
      </c>
      <c r="K48" s="92" t="str">
        <f>VLOOKUP(_xlfn.XLOOKUP($B48,'2. All Prop. TRVs '!$B$6:$B$382,'2. All Prop. TRVs '!$W$6:$W$382),'Rule Table'!$P$9:$Q$16,2,FALSE)</f>
        <v>T</v>
      </c>
    </row>
    <row r="49" spans="1:11" x14ac:dyDescent="0.2">
      <c r="A49" s="90">
        <v>42</v>
      </c>
      <c r="B49" s="91">
        <v>86</v>
      </c>
      <c r="C49" s="71" t="str">
        <f>_xlfn.XLOOKUP($B49,'2. All Prop. TRVs '!$B$6:$B$382,'2. All Prop. TRVs '!$C$6:$C$382)</f>
        <v>105-60-2</v>
      </c>
      <c r="D49" s="40" t="str">
        <f>_xlfn.XLOOKUP($B49,'2. All Prop. TRVs '!$B$6:$B$382,'2. All Prop. TRVs '!$D$6:$D$382)</f>
        <v>Caprolactam</v>
      </c>
      <c r="E49" s="92"/>
      <c r="F49" s="92" t="str">
        <f>_xlfn.XLOOKUP($B49,'2. All Prop. TRVs '!$B$6:$B$382,'2. All Prop. TRVs '!$H$6:$H$382)</f>
        <v>--</v>
      </c>
      <c r="G49" s="92" t="str">
        <f>VLOOKUP(_xlfn.XLOOKUP($B49,'2. All Prop. TRVs '!$B$6:$B$382,'2. All Prop. TRVs '!$I$6:$I$382),'Rule Table'!$P$9:$Q$16,2,FALSE)</f>
        <v>--</v>
      </c>
      <c r="H49" s="92">
        <f>IF(_xlfn.XLOOKUP($B49,'2. All Prop. TRVs '!$B$6:$B$382,'2. All Prop. TRVs '!$O$6:$O$382)="No proposed value","--",_xlfn.XLOOKUP($B49,'2. All Prop. TRVs '!$B$6:$B$382,'2. All Prop. TRVs '!$O$6:$O$382))</f>
        <v>2.2000000000000002</v>
      </c>
      <c r="I49" s="92" t="str">
        <f>VLOOKUP(_xlfn.XLOOKUP($B49,'2. All Prop. TRVs '!$B$6:$B$382,'2. All Prop. TRVs '!$P$6:$P$382),'Rule Table'!$P$9:$Q$16,2,FALSE)</f>
        <v>C</v>
      </c>
      <c r="J49" s="92">
        <f>_xlfn.XLOOKUP($B49,'2. All Prop. TRVs '!$B$6:$B$382,'2. All Prop. TRVs '!$V$6:$V$382)</f>
        <v>50</v>
      </c>
      <c r="K49" s="92" t="str">
        <f>VLOOKUP(_xlfn.XLOOKUP($B49,'2. All Prop. TRVs '!$B$6:$B$382,'2. All Prop. TRVs '!$W$6:$W$382),'Rule Table'!$P$9:$Q$16,2,FALSE)</f>
        <v>C</v>
      </c>
    </row>
    <row r="50" spans="1:11" x14ac:dyDescent="0.2">
      <c r="A50" s="90">
        <v>43</v>
      </c>
      <c r="B50" s="91">
        <v>90</v>
      </c>
      <c r="C50" s="71" t="str">
        <f>_xlfn.XLOOKUP($B50,'2. All Prop. TRVs '!$B$6:$B$382,'2. All Prop. TRVs '!$C$6:$C$382)</f>
        <v>75-15-0</v>
      </c>
      <c r="D50" s="40" t="str">
        <f>_xlfn.XLOOKUP($B50,'2. All Prop. TRVs '!$B$6:$B$382,'2. All Prop. TRVs '!$D$6:$D$382)</f>
        <v>Carbon disulfide</v>
      </c>
      <c r="E50" s="92"/>
      <c r="F50" s="92" t="str">
        <f>_xlfn.XLOOKUP($B50,'2. All Prop. TRVs '!$B$6:$B$382,'2. All Prop. TRVs '!$H$6:$H$382)</f>
        <v>--</v>
      </c>
      <c r="G50" s="92" t="str">
        <f>VLOOKUP(_xlfn.XLOOKUP($B50,'2. All Prop. TRVs '!$B$6:$B$382,'2. All Prop. TRVs '!$I$6:$I$382),'Rule Table'!$P$9:$Q$16,2,FALSE)</f>
        <v>--</v>
      </c>
      <c r="H50" s="92">
        <f>IF(_xlfn.XLOOKUP($B50,'2. All Prop. TRVs '!$B$6:$B$382,'2. All Prop. TRVs '!$O$6:$O$382)="No proposed value","--",_xlfn.XLOOKUP($B50,'2. All Prop. TRVs '!$B$6:$B$382,'2. All Prop. TRVs '!$O$6:$O$382))</f>
        <v>300</v>
      </c>
      <c r="I50" s="92" t="str">
        <f>VLOOKUP(_xlfn.XLOOKUP($B50,'2. All Prop. TRVs '!$B$6:$B$382,'2. All Prop. TRVs '!$P$6:$P$382),'Rule Table'!$P$9:$Q$16,2,FALSE)</f>
        <v>T</v>
      </c>
      <c r="J50" s="92">
        <f>_xlfn.XLOOKUP($B50,'2. All Prop. TRVs '!$B$6:$B$382,'2. All Prop. TRVs '!$V$6:$V$382)</f>
        <v>600</v>
      </c>
      <c r="K50" s="92" t="str">
        <f>VLOOKUP(_xlfn.XLOOKUP($B50,'2. All Prop. TRVs '!$B$6:$B$382,'2. All Prop. TRVs '!$W$6:$W$382),'Rule Table'!$P$9:$Q$16,2,FALSE)</f>
        <v>T</v>
      </c>
    </row>
    <row r="51" spans="1:11" x14ac:dyDescent="0.2">
      <c r="A51" s="90">
        <v>44</v>
      </c>
      <c r="B51" s="91">
        <v>91</v>
      </c>
      <c r="C51" s="71" t="str">
        <f>_xlfn.XLOOKUP($B51,'2. All Prop. TRVs '!$B$6:$B$382,'2. All Prop. TRVs '!$C$6:$C$382)</f>
        <v>56-23-5</v>
      </c>
      <c r="D51" s="40" t="str">
        <f>_xlfn.XLOOKUP($B51,'2. All Prop. TRVs '!$B$6:$B$382,'2. All Prop. TRVs '!$D$6:$D$382)</f>
        <v>Carbon tetrachloride</v>
      </c>
      <c r="E51" s="92"/>
      <c r="F51" s="92">
        <f>_xlfn.XLOOKUP($B51,'2. All Prop. TRVs '!$B$6:$B$382,'2. All Prop. TRVs '!$H$6:$H$382)</f>
        <v>0.17</v>
      </c>
      <c r="G51" s="92" t="str">
        <f>VLOOKUP(_xlfn.XLOOKUP($B51,'2. All Prop. TRVs '!$B$6:$B$382,'2. All Prop. TRVs '!$I$6:$I$382),'Rule Table'!$P$9:$Q$16,2,FALSE)</f>
        <v>E</v>
      </c>
      <c r="H51" s="92">
        <f>IF(_xlfn.XLOOKUP($B51,'2. All Prop. TRVs '!$B$6:$B$382,'2. All Prop. TRVs '!$O$6:$O$382)="No proposed value","--",_xlfn.XLOOKUP($B51,'2. All Prop. TRVs '!$B$6:$B$382,'2. All Prop. TRVs '!$O$6:$O$382))</f>
        <v>100</v>
      </c>
      <c r="I51" s="92" t="str">
        <f>VLOOKUP(_xlfn.XLOOKUP($B51,'2. All Prop. TRVs '!$B$6:$B$382,'2. All Prop. TRVs '!$P$6:$P$382),'Rule Table'!$P$9:$Q$16,2,FALSE)</f>
        <v>E</v>
      </c>
      <c r="J51" s="94">
        <f>_xlfn.XLOOKUP($B51,'2. All Prop. TRVs '!$B$6:$B$382,'2. All Prop. TRVs '!$V$6:$V$382)</f>
        <v>1900</v>
      </c>
      <c r="K51" s="92" t="str">
        <f>VLOOKUP(_xlfn.XLOOKUP($B51,'2. All Prop. TRVs '!$B$6:$B$382,'2. All Prop. TRVs '!$W$6:$W$382),'Rule Table'!$P$9:$Q$16,2,FALSE)</f>
        <v>C</v>
      </c>
    </row>
    <row r="52" spans="1:11" x14ac:dyDescent="0.2">
      <c r="A52" s="90">
        <v>45</v>
      </c>
      <c r="B52" s="91">
        <v>92</v>
      </c>
      <c r="C52" s="71" t="str">
        <f>_xlfn.XLOOKUP($B52,'2. All Prop. TRVs '!$B$6:$B$382,'2. All Prop. TRVs '!$C$6:$C$382)</f>
        <v>463-58-1</v>
      </c>
      <c r="D52" s="40" t="str">
        <f>_xlfn.XLOOKUP($B52,'2. All Prop. TRVs '!$B$6:$B$382,'2. All Prop. TRVs '!$D$6:$D$382)</f>
        <v>Carbonyl sulfide</v>
      </c>
      <c r="E52" s="92"/>
      <c r="F52" s="92" t="str">
        <f>_xlfn.XLOOKUP($B52,'2. All Prop. TRVs '!$B$6:$B$382,'2. All Prop. TRVs '!$H$6:$H$382)</f>
        <v>--</v>
      </c>
      <c r="G52" s="92" t="str">
        <f>VLOOKUP(_xlfn.XLOOKUP($B52,'2. All Prop. TRVs '!$B$6:$B$382,'2. All Prop. TRVs '!$I$6:$I$382),'Rule Table'!$P$9:$Q$16,2,FALSE)</f>
        <v>--</v>
      </c>
      <c r="H52" s="92">
        <f>IF(_xlfn.XLOOKUP($B52,'2. All Prop. TRVs '!$B$6:$B$382,'2. All Prop. TRVs '!$O$6:$O$382)="No proposed value","--",_xlfn.XLOOKUP($B52,'2. All Prop. TRVs '!$B$6:$B$382,'2. All Prop. TRVs '!$O$6:$O$382))</f>
        <v>10</v>
      </c>
      <c r="I52" s="92" t="str">
        <f>VLOOKUP(_xlfn.XLOOKUP($B52,'2. All Prop. TRVs '!$B$6:$B$382,'2. All Prop. TRVs '!$P$6:$P$382),'Rule Table'!$P$9:$Q$16,2,FALSE)</f>
        <v>C</v>
      </c>
      <c r="J52" s="92">
        <f>_xlfn.XLOOKUP($B52,'2. All Prop. TRVs '!$B$6:$B$382,'2. All Prop. TRVs '!$V$6:$V$382)</f>
        <v>93</v>
      </c>
      <c r="K52" s="92" t="str">
        <f>VLOOKUP(_xlfn.XLOOKUP($B52,'2. All Prop. TRVs '!$B$6:$B$382,'2. All Prop. TRVs '!$W$6:$W$382),'Rule Table'!$P$9:$Q$16,2,FALSE)</f>
        <v>D</v>
      </c>
    </row>
    <row r="53" spans="1:11" x14ac:dyDescent="0.2">
      <c r="A53" s="90">
        <v>46</v>
      </c>
      <c r="B53" s="90" t="s">
        <v>228</v>
      </c>
      <c r="C53" s="71" t="str">
        <f>_xlfn.XLOOKUP($B53,'2. All Prop. TRVs '!$B$6:$B$382,'2. All Prop. TRVs '!$C$6:$C$382)</f>
        <v>1306-38-3</v>
      </c>
      <c r="D53" s="40" t="str">
        <f>_xlfn.XLOOKUP($B53,'2. All Prop. TRVs '!$B$6:$B$382,'2. All Prop. TRVs '!$D$6:$D$382)</f>
        <v>Cerium oxide</v>
      </c>
      <c r="E53" s="92"/>
      <c r="F53" s="92" t="str">
        <f>_xlfn.XLOOKUP($B53,'2. All Prop. TRVs '!$B$6:$B$382,'2. All Prop. TRVs '!$H$6:$H$382)</f>
        <v>--</v>
      </c>
      <c r="G53" s="92" t="str">
        <f>VLOOKUP(_xlfn.XLOOKUP($B53,'2. All Prop. TRVs '!$B$6:$B$382,'2. All Prop. TRVs '!$I$6:$I$382),'Rule Table'!$P$9:$Q$16,2,FALSE)</f>
        <v>--</v>
      </c>
      <c r="H53" s="92">
        <f>IF(_xlfn.XLOOKUP($B53,'2. All Prop. TRVs '!$B$6:$B$382,'2. All Prop. TRVs '!$O$6:$O$382)="No proposed value","--",_xlfn.XLOOKUP($B53,'2. All Prop. TRVs '!$B$6:$B$382,'2. All Prop. TRVs '!$O$6:$O$382))</f>
        <v>0.9</v>
      </c>
      <c r="I53" s="92" t="str">
        <f>VLOOKUP(_xlfn.XLOOKUP($B53,'2. All Prop. TRVs '!$B$6:$B$382,'2. All Prop. TRVs '!$P$6:$P$382),'Rule Table'!$P$9:$Q$16,2,FALSE)</f>
        <v>E</v>
      </c>
      <c r="J53" s="92" t="str">
        <f>_xlfn.XLOOKUP($B53,'2. All Prop. TRVs '!$B$6:$B$382,'2. All Prop. TRVs '!$V$6:$V$382)</f>
        <v>--</v>
      </c>
      <c r="K53" s="92" t="str">
        <f>VLOOKUP(_xlfn.XLOOKUP($B53,'2. All Prop. TRVs '!$B$6:$B$382,'2. All Prop. TRVs '!$W$6:$W$382),'Rule Table'!$P$9:$Q$16,2,FALSE)</f>
        <v>--</v>
      </c>
    </row>
    <row r="54" spans="1:11" x14ac:dyDescent="0.2">
      <c r="A54" s="90">
        <v>47</v>
      </c>
      <c r="B54" s="91">
        <v>97</v>
      </c>
      <c r="C54" s="71" t="str">
        <f>_xlfn.XLOOKUP($B54,'2. All Prop. TRVs '!$B$6:$B$382,'2. All Prop. TRVs '!$C$6:$C$382)</f>
        <v>57-74-9</v>
      </c>
      <c r="D54" s="40" t="str">
        <f>_xlfn.XLOOKUP($B54,'2. All Prop. TRVs '!$B$6:$B$382,'2. All Prop. TRVs '!$D$6:$D$382)</f>
        <v>Chlordane</v>
      </c>
      <c r="E54" s="92"/>
      <c r="F54" s="92">
        <f>_xlfn.XLOOKUP($B54,'2. All Prop. TRVs '!$B$6:$B$382,'2. All Prop. TRVs '!$H$6:$H$382)</f>
        <v>0.01</v>
      </c>
      <c r="G54" s="92" t="str">
        <f>VLOOKUP(_xlfn.XLOOKUP($B54,'2. All Prop. TRVs '!$B$6:$B$382,'2. All Prop. TRVs '!$I$6:$I$382),'Rule Table'!$P$9:$Q$16,2,FALSE)</f>
        <v>E</v>
      </c>
      <c r="H54" s="92">
        <f>IF(_xlfn.XLOOKUP($B54,'2. All Prop. TRVs '!$B$6:$B$382,'2. All Prop. TRVs '!$O$6:$O$382)="No proposed value","--",_xlfn.XLOOKUP($B54,'2. All Prop. TRVs '!$B$6:$B$382,'2. All Prop. TRVs '!$O$6:$O$382))</f>
        <v>0.02</v>
      </c>
      <c r="I54" s="92" t="str">
        <f>VLOOKUP(_xlfn.XLOOKUP($B54,'2. All Prop. TRVs '!$B$6:$B$382,'2. All Prop. TRVs '!$P$6:$P$382),'Rule Table'!$P$9:$Q$16,2,FALSE)</f>
        <v>T</v>
      </c>
      <c r="J54" s="92">
        <f>_xlfn.XLOOKUP($B54,'2. All Prop. TRVs '!$B$6:$B$382,'2. All Prop. TRVs '!$V$6:$V$382)</f>
        <v>0.28000000000000003</v>
      </c>
      <c r="K54" s="92" t="str">
        <f>VLOOKUP(_xlfn.XLOOKUP($B54,'2. All Prop. TRVs '!$B$6:$B$382,'2. All Prop. TRVs '!$W$6:$W$382),'Rule Table'!$P$9:$Q$16,2,FALSE)</f>
        <v>D</v>
      </c>
    </row>
    <row r="55" spans="1:11" x14ac:dyDescent="0.2">
      <c r="A55" s="90">
        <v>48</v>
      </c>
      <c r="B55" s="90">
        <v>98</v>
      </c>
      <c r="C55" s="71" t="str">
        <f>_xlfn.XLOOKUP($B55,'2. All Prop. TRVs '!$B$6:$B$382,'2. All Prop. TRVs '!$C$6:$C$382)</f>
        <v>143-50-0</v>
      </c>
      <c r="D55" s="40" t="str">
        <f>_xlfn.XLOOKUP($B55,'2. All Prop. TRVs '!$B$6:$B$382,'2. All Prop. TRVs '!$D$6:$D$382)</f>
        <v>Chlordecone</v>
      </c>
      <c r="E55" s="92"/>
      <c r="F55" s="92">
        <f>_xlfn.XLOOKUP($B55,'2. All Prop. TRVs '!$B$6:$B$382,'2. All Prop. TRVs '!$H$6:$H$382)</f>
        <v>2.2000000000000001E-4</v>
      </c>
      <c r="G55" s="92" t="str">
        <f>VLOOKUP(_xlfn.XLOOKUP($B55,'2. All Prop. TRVs '!$B$6:$B$382,'2. All Prop. TRVs '!$I$6:$I$382),'Rule Table'!$P$9:$Q$16,2,FALSE)</f>
        <v>C</v>
      </c>
      <c r="H55" s="92" t="str">
        <f>IF(_xlfn.XLOOKUP($B55,'2. All Prop. TRVs '!$B$6:$B$382,'2. All Prop. TRVs '!$O$6:$O$382)="No proposed value","--",_xlfn.XLOOKUP($B55,'2. All Prop. TRVs '!$B$6:$B$382,'2. All Prop. TRVs '!$O$6:$O$382))</f>
        <v>--</v>
      </c>
      <c r="I55" s="92" t="str">
        <f>VLOOKUP(_xlfn.XLOOKUP($B55,'2. All Prop. TRVs '!$B$6:$B$382,'2. All Prop. TRVs '!$P$6:$P$382),'Rule Table'!$P$9:$Q$16,2,FALSE)</f>
        <v>--</v>
      </c>
      <c r="J55" s="92" t="str">
        <f>_xlfn.XLOOKUP($B55,'2. All Prop. TRVs '!$B$6:$B$382,'2. All Prop. TRVs '!$V$6:$V$382)</f>
        <v>--</v>
      </c>
      <c r="K55" s="92" t="str">
        <f>VLOOKUP(_xlfn.XLOOKUP($B55,'2. All Prop. TRVs '!$B$6:$B$382,'2. All Prop. TRVs '!$W$6:$W$382),'Rule Table'!$P$9:$Q$16,2,FALSE)</f>
        <v>--</v>
      </c>
    </row>
    <row r="56" spans="1:11" x14ac:dyDescent="0.2">
      <c r="A56" s="90">
        <v>49</v>
      </c>
      <c r="B56" s="91">
        <v>100</v>
      </c>
      <c r="C56" s="71" t="str">
        <f>_xlfn.XLOOKUP($B56,'2. All Prop. TRVs '!$B$6:$B$382,'2. All Prop. TRVs '!$C$6:$C$382)</f>
        <v>108171-26-2</v>
      </c>
      <c r="D56" s="40" t="str">
        <f>_xlfn.XLOOKUP($B56,'2. All Prop. TRVs '!$B$6:$B$382,'2. All Prop. TRVs '!$D$6:$D$382)</f>
        <v>Chlorinated paraffins</v>
      </c>
      <c r="E56" s="92"/>
      <c r="F56" s="92">
        <f>_xlfn.XLOOKUP($B56,'2. All Prop. TRVs '!$B$6:$B$382,'2. All Prop. TRVs '!$H$6:$H$382)</f>
        <v>0.04</v>
      </c>
      <c r="G56" s="92" t="str">
        <f>VLOOKUP(_xlfn.XLOOKUP($B56,'2. All Prop. TRVs '!$B$6:$B$382,'2. All Prop. TRVs '!$I$6:$I$382),'Rule Table'!$P$9:$Q$16,2,FALSE)</f>
        <v>C</v>
      </c>
      <c r="H56" s="92" t="str">
        <f>IF(_xlfn.XLOOKUP($B56,'2. All Prop. TRVs '!$B$6:$B$382,'2. All Prop. TRVs '!$O$6:$O$382)="No proposed value","--",_xlfn.XLOOKUP($B56,'2. All Prop. TRVs '!$B$6:$B$382,'2. All Prop. TRVs '!$O$6:$O$382))</f>
        <v>--</v>
      </c>
      <c r="I56" s="92" t="str">
        <f>VLOOKUP(_xlfn.XLOOKUP($B56,'2. All Prop. TRVs '!$B$6:$B$382,'2. All Prop. TRVs '!$P$6:$P$382),'Rule Table'!$P$9:$Q$16,2,FALSE)</f>
        <v>--</v>
      </c>
      <c r="J56" s="92" t="str">
        <f>_xlfn.XLOOKUP($B56,'2. All Prop. TRVs '!$B$6:$B$382,'2. All Prop. TRVs '!$V$6:$V$382)</f>
        <v>--</v>
      </c>
      <c r="K56" s="92" t="str">
        <f>VLOOKUP(_xlfn.XLOOKUP($B56,'2. All Prop. TRVs '!$B$6:$B$382,'2. All Prop. TRVs '!$W$6:$W$382),'Rule Table'!$P$9:$Q$16,2,FALSE)</f>
        <v>--</v>
      </c>
    </row>
    <row r="57" spans="1:11" x14ac:dyDescent="0.2">
      <c r="A57" s="90">
        <v>50</v>
      </c>
      <c r="B57" s="91">
        <v>101</v>
      </c>
      <c r="C57" s="71" t="str">
        <f>_xlfn.XLOOKUP($B57,'2. All Prop. TRVs '!$B$6:$B$382,'2. All Prop. TRVs '!$C$6:$C$382)</f>
        <v>7782-50-5</v>
      </c>
      <c r="D57" s="40" t="str">
        <f>_xlfn.XLOOKUP($B57,'2. All Prop. TRVs '!$B$6:$B$382,'2. All Prop. TRVs '!$D$6:$D$382)</f>
        <v>Chlorine</v>
      </c>
      <c r="E57" s="92"/>
      <c r="F57" s="92" t="str">
        <f>_xlfn.XLOOKUP($B57,'2. All Prop. TRVs '!$B$6:$B$382,'2. All Prop. TRVs '!$H$6:$H$382)</f>
        <v>--</v>
      </c>
      <c r="G57" s="92" t="str">
        <f>VLOOKUP(_xlfn.XLOOKUP($B57,'2. All Prop. TRVs '!$B$6:$B$382,'2. All Prop. TRVs '!$I$6:$I$382),'Rule Table'!$P$9:$Q$16,2,FALSE)</f>
        <v>--</v>
      </c>
      <c r="H57" s="92">
        <f>IF(_xlfn.XLOOKUP($B57,'2. All Prop. TRVs '!$B$6:$B$382,'2. All Prop. TRVs '!$O$6:$O$382)="No proposed value","--",_xlfn.XLOOKUP($B57,'2. All Prop. TRVs '!$B$6:$B$382,'2. All Prop. TRVs '!$O$6:$O$382))</f>
        <v>0.15</v>
      </c>
      <c r="I57" s="92" t="str">
        <f>VLOOKUP(_xlfn.XLOOKUP($B57,'2. All Prop. TRVs '!$B$6:$B$382,'2. All Prop. TRVs '!$P$6:$P$382),'Rule Table'!$P$9:$Q$16,2,FALSE)</f>
        <v>T</v>
      </c>
      <c r="J57" s="92">
        <f>_xlfn.XLOOKUP($B57,'2. All Prop. TRVs '!$B$6:$B$382,'2. All Prop. TRVs '!$V$6:$V$382)</f>
        <v>170</v>
      </c>
      <c r="K57" s="92" t="str">
        <f>VLOOKUP(_xlfn.XLOOKUP($B57,'2. All Prop. TRVs '!$B$6:$B$382,'2. All Prop. TRVs '!$W$6:$W$382),'Rule Table'!$P$9:$Q$16,2,FALSE)</f>
        <v>T</v>
      </c>
    </row>
    <row r="58" spans="1:11" x14ac:dyDescent="0.2">
      <c r="A58" s="90">
        <v>51</v>
      </c>
      <c r="B58" s="91">
        <v>102</v>
      </c>
      <c r="C58" s="71" t="str">
        <f>_xlfn.XLOOKUP($B58,'2. All Prop. TRVs '!$B$6:$B$382,'2. All Prop. TRVs '!$C$6:$C$382)</f>
        <v>10049-04-4</v>
      </c>
      <c r="D58" s="40" t="str">
        <f>_xlfn.XLOOKUP($B58,'2. All Prop. TRVs '!$B$6:$B$382,'2. All Prop. TRVs '!$D$6:$D$382)</f>
        <v>Chlorine dioxide</v>
      </c>
      <c r="E58" s="92"/>
      <c r="F58" s="92" t="str">
        <f>_xlfn.XLOOKUP($B58,'2. All Prop. TRVs '!$B$6:$B$382,'2. All Prop. TRVs '!$H$6:$H$382)</f>
        <v>--</v>
      </c>
      <c r="G58" s="92" t="str">
        <f>VLOOKUP(_xlfn.XLOOKUP($B58,'2. All Prop. TRVs '!$B$6:$B$382,'2. All Prop. TRVs '!$I$6:$I$382),'Rule Table'!$P$9:$Q$16,2,FALSE)</f>
        <v>--</v>
      </c>
      <c r="H58" s="92">
        <f>IF(_xlfn.XLOOKUP($B58,'2. All Prop. TRVs '!$B$6:$B$382,'2. All Prop. TRVs '!$O$6:$O$382)="No proposed value","--",_xlfn.XLOOKUP($B58,'2. All Prop. TRVs '!$B$6:$B$382,'2. All Prop. TRVs '!$O$6:$O$382))</f>
        <v>0.6</v>
      </c>
      <c r="I58" s="92" t="str">
        <f>VLOOKUP(_xlfn.XLOOKUP($B58,'2. All Prop. TRVs '!$B$6:$B$382,'2. All Prop. TRVs '!$P$6:$P$382),'Rule Table'!$P$9:$Q$16,2,FALSE)</f>
        <v>C</v>
      </c>
      <c r="J58" s="92">
        <f>_xlfn.XLOOKUP($B58,'2. All Prop. TRVs '!$B$6:$B$382,'2. All Prop. TRVs '!$V$6:$V$382)</f>
        <v>3.9</v>
      </c>
      <c r="K58" s="92" t="str">
        <f>VLOOKUP(_xlfn.XLOOKUP($B58,'2. All Prop. TRVs '!$B$6:$B$382,'2. All Prop. TRVs '!$W$6:$W$382),'Rule Table'!$P$9:$Q$16,2,FALSE)</f>
        <v>D</v>
      </c>
    </row>
    <row r="59" spans="1:11" x14ac:dyDescent="0.2">
      <c r="A59" s="90">
        <v>52</v>
      </c>
      <c r="B59" s="91">
        <v>104</v>
      </c>
      <c r="C59" s="71" t="str">
        <f>_xlfn.XLOOKUP($B59,'2. All Prop. TRVs '!$B$6:$B$382,'2. All Prop. TRVs '!$C$6:$C$382)</f>
        <v>532-27-4</v>
      </c>
      <c r="D59" s="40" t="str">
        <f>_xlfn.XLOOKUP($B59,'2. All Prop. TRVs '!$B$6:$B$382,'2. All Prop. TRVs '!$D$6:$D$382)</f>
        <v>2-Chloroacetophenone</v>
      </c>
      <c r="E59" s="92"/>
      <c r="F59" s="92" t="str">
        <f>_xlfn.XLOOKUP($B59,'2. All Prop. TRVs '!$B$6:$B$382,'2. All Prop. TRVs '!$H$6:$H$382)</f>
        <v>--</v>
      </c>
      <c r="G59" s="92" t="str">
        <f>VLOOKUP(_xlfn.XLOOKUP($B59,'2. All Prop. TRVs '!$B$6:$B$382,'2. All Prop. TRVs '!$I$6:$I$382),'Rule Table'!$P$9:$Q$16,2,FALSE)</f>
        <v>--</v>
      </c>
      <c r="H59" s="92">
        <f>IF(_xlfn.XLOOKUP($B59,'2. All Prop. TRVs '!$B$6:$B$382,'2. All Prop. TRVs '!$O$6:$O$382)="No proposed value","--",_xlfn.XLOOKUP($B59,'2. All Prop. TRVs '!$B$6:$B$382,'2. All Prop. TRVs '!$O$6:$O$382))</f>
        <v>0.03</v>
      </c>
      <c r="I59" s="92" t="str">
        <f>VLOOKUP(_xlfn.XLOOKUP($B59,'2. All Prop. TRVs '!$B$6:$B$382,'2. All Prop. TRVs '!$P$6:$P$382),'Rule Table'!$P$9:$Q$16,2,FALSE)</f>
        <v>E</v>
      </c>
      <c r="J59" s="92" t="str">
        <f>_xlfn.XLOOKUP($B59,'2. All Prop. TRVs '!$B$6:$B$382,'2. All Prop. TRVs '!$V$6:$V$382)</f>
        <v>--</v>
      </c>
      <c r="K59" s="92" t="str">
        <f>VLOOKUP(_xlfn.XLOOKUP($B59,'2. All Prop. TRVs '!$B$6:$B$382,'2. All Prop. TRVs '!$W$6:$W$382),'Rule Table'!$P$9:$Q$16,2,FALSE)</f>
        <v>--</v>
      </c>
    </row>
    <row r="60" spans="1:11" x14ac:dyDescent="0.2">
      <c r="A60" s="90">
        <v>53</v>
      </c>
      <c r="B60" s="91">
        <v>108</v>
      </c>
      <c r="C60" s="71" t="str">
        <f>_xlfn.XLOOKUP($B60,'2. All Prop. TRVs '!$B$6:$B$382,'2. All Prop. TRVs '!$C$6:$C$382)</f>
        <v>108-90-7</v>
      </c>
      <c r="D60" s="40" t="str">
        <f>_xlfn.XLOOKUP($B60,'2. All Prop. TRVs '!$B$6:$B$382,'2. All Prop. TRVs '!$D$6:$D$382)</f>
        <v>Chlorobenzene</v>
      </c>
      <c r="E60" s="92"/>
      <c r="F60" s="92" t="str">
        <f>_xlfn.XLOOKUP($B60,'2. All Prop. TRVs '!$B$6:$B$382,'2. All Prop. TRVs '!$H$6:$H$382)</f>
        <v>--</v>
      </c>
      <c r="G60" s="92" t="str">
        <f>VLOOKUP(_xlfn.XLOOKUP($B60,'2. All Prop. TRVs '!$B$6:$B$382,'2. All Prop. TRVs '!$I$6:$I$382),'Rule Table'!$P$9:$Q$16,2,FALSE)</f>
        <v>--</v>
      </c>
      <c r="H60" s="92">
        <f>IF(_xlfn.XLOOKUP($B60,'2. All Prop. TRVs '!$B$6:$B$382,'2. All Prop. TRVs '!$O$6:$O$382)="No proposed value","--",_xlfn.XLOOKUP($B60,'2. All Prop. TRVs '!$B$6:$B$382,'2. All Prop. TRVs '!$O$6:$O$382))</f>
        <v>50</v>
      </c>
      <c r="I60" s="92" t="str">
        <f>VLOOKUP(_xlfn.XLOOKUP($B60,'2. All Prop. TRVs '!$B$6:$B$382,'2. All Prop. TRVs '!$P$6:$P$382),'Rule Table'!$P$9:$Q$16,2,FALSE)</f>
        <v>E</v>
      </c>
      <c r="J60" s="92" t="str">
        <f>_xlfn.XLOOKUP($B60,'2. All Prop. TRVs '!$B$6:$B$382,'2. All Prop. TRVs '!$V$6:$V$382)</f>
        <v>--</v>
      </c>
      <c r="K60" s="92" t="str">
        <f>VLOOKUP(_xlfn.XLOOKUP($B60,'2. All Prop. TRVs '!$B$6:$B$382,'2. All Prop. TRVs '!$W$6:$W$382),'Rule Table'!$P$9:$Q$16,2,FALSE)</f>
        <v>--</v>
      </c>
    </row>
    <row r="61" spans="1:11" x14ac:dyDescent="0.2">
      <c r="A61" s="90">
        <v>54</v>
      </c>
      <c r="B61" s="90" t="s">
        <v>249</v>
      </c>
      <c r="C61" s="71" t="str">
        <f>_xlfn.XLOOKUP($B61,'2. All Prop. TRVs '!$B$6:$B$382,'2. All Prop. TRVs '!$C$6:$C$382)</f>
        <v>98-56-6</v>
      </c>
      <c r="D61" s="40" t="str">
        <f>_xlfn.XLOOKUP($B61,'2. All Prop. TRVs '!$B$6:$B$382,'2. All Prop. TRVs '!$D$6:$D$382)</f>
        <v>4-Chlorobenzotrifluoride (PCBTF)</v>
      </c>
      <c r="E61" s="92"/>
      <c r="F61" s="92">
        <f>_xlfn.XLOOKUP($B61,'2. All Prop. TRVs '!$B$6:$B$382,'2. All Prop. TRVs '!$H$6:$H$382)</f>
        <v>0.12</v>
      </c>
      <c r="G61" s="92" t="str">
        <f>VLOOKUP(_xlfn.XLOOKUP($B61,'2. All Prop. TRVs '!$B$6:$B$382,'2. All Prop. TRVs '!$I$6:$I$382),'Rule Table'!$P$9:$Q$16,2,FALSE)</f>
        <v>C</v>
      </c>
      <c r="H61" s="92">
        <f>IF(_xlfn.XLOOKUP($B61,'2. All Prop. TRVs '!$B$6:$B$382,'2. All Prop. TRVs '!$O$6:$O$382)="No proposed value","--",_xlfn.XLOOKUP($B61,'2. All Prop. TRVs '!$B$6:$B$382,'2. All Prop. TRVs '!$O$6:$O$382))</f>
        <v>300</v>
      </c>
      <c r="I61" s="92" t="str">
        <f>VLOOKUP(_xlfn.XLOOKUP($B61,'2. All Prop. TRVs '!$B$6:$B$382,'2. All Prop. TRVs '!$P$6:$P$382),'Rule Table'!$P$9:$Q$16,2,FALSE)</f>
        <v>E</v>
      </c>
      <c r="J61" s="92" t="str">
        <f>_xlfn.XLOOKUP($B61,'2. All Prop. TRVs '!$B$6:$B$382,'2. All Prop. TRVs '!$V$6:$V$382)</f>
        <v>--</v>
      </c>
      <c r="K61" s="92" t="str">
        <f>VLOOKUP(_xlfn.XLOOKUP($B61,'2. All Prop. TRVs '!$B$6:$B$382,'2. All Prop. TRVs '!$W$6:$W$382),'Rule Table'!$P$9:$Q$16,2,FALSE)</f>
        <v>--</v>
      </c>
    </row>
    <row r="62" spans="1:11" x14ac:dyDescent="0.2">
      <c r="A62" s="90">
        <v>55</v>
      </c>
      <c r="B62" s="91">
        <v>117</v>
      </c>
      <c r="C62" s="71" t="str">
        <f>_xlfn.XLOOKUP($B62,'2. All Prop. TRVs '!$B$6:$B$382,'2. All Prop. TRVs '!$C$6:$C$382)</f>
        <v>75-68-3</v>
      </c>
      <c r="D62" s="40" t="str">
        <f>_xlfn.XLOOKUP($B62,'2. All Prop. TRVs '!$B$6:$B$382,'2. All Prop. TRVs '!$D$6:$D$382)</f>
        <v>1-Chloro-1,1-difluoroethane</v>
      </c>
      <c r="E62" s="92"/>
      <c r="F62" s="92" t="str">
        <f>_xlfn.XLOOKUP($B62,'2. All Prop. TRVs '!$B$6:$B$382,'2. All Prop. TRVs '!$H$6:$H$382)</f>
        <v>--</v>
      </c>
      <c r="G62" s="92" t="str">
        <f>VLOOKUP(_xlfn.XLOOKUP($B62,'2. All Prop. TRVs '!$B$6:$B$382,'2. All Prop. TRVs '!$I$6:$I$382),'Rule Table'!$P$9:$Q$16,2,FALSE)</f>
        <v>--</v>
      </c>
      <c r="H62" s="94">
        <f>IF(_xlfn.XLOOKUP($B62,'2. All Prop. TRVs '!$B$6:$B$382,'2. All Prop. TRVs '!$O$6:$O$382)="No proposed value","--",_xlfn.XLOOKUP($B62,'2. All Prop. TRVs '!$B$6:$B$382,'2. All Prop. TRVs '!$O$6:$O$382))</f>
        <v>50000</v>
      </c>
      <c r="I62" s="92" t="str">
        <f>VLOOKUP(_xlfn.XLOOKUP($B62,'2. All Prop. TRVs '!$B$6:$B$382,'2. All Prop. TRVs '!$P$6:$P$382),'Rule Table'!$P$9:$Q$16,2,FALSE)</f>
        <v>E</v>
      </c>
      <c r="J62" s="92" t="str">
        <f>_xlfn.XLOOKUP($B62,'2. All Prop. TRVs '!$B$6:$B$382,'2. All Prop. TRVs '!$V$6:$V$382)</f>
        <v>--</v>
      </c>
      <c r="K62" s="92" t="str">
        <f>VLOOKUP(_xlfn.XLOOKUP($B62,'2. All Prop. TRVs '!$B$6:$B$382,'2. All Prop. TRVs '!$W$6:$W$382),'Rule Table'!$P$9:$Q$16,2,FALSE)</f>
        <v>--</v>
      </c>
    </row>
    <row r="63" spans="1:11" x14ac:dyDescent="0.2">
      <c r="A63" s="90">
        <v>56</v>
      </c>
      <c r="B63" s="91">
        <v>230</v>
      </c>
      <c r="C63" s="71" t="str">
        <f>_xlfn.XLOOKUP($B63,'2. All Prop. TRVs '!$B$6:$B$382,'2. All Prop. TRVs '!$C$6:$C$382)</f>
        <v>75-00-3</v>
      </c>
      <c r="D63" s="40" t="str">
        <f>_xlfn.XLOOKUP($B63,'2. All Prop. TRVs '!$B$6:$B$382,'2. All Prop. TRVs '!$D$6:$D$382)</f>
        <v>Chloroethane {ethyl chloride}</v>
      </c>
      <c r="E63" s="92"/>
      <c r="F63" s="92" t="str">
        <f>_xlfn.XLOOKUP($B63,'2. All Prop. TRVs '!$B$6:$B$382,'2. All Prop. TRVs '!$H$6:$H$382)</f>
        <v>--</v>
      </c>
      <c r="G63" s="92" t="str">
        <f>VLOOKUP(_xlfn.XLOOKUP($B63,'2. All Prop. TRVs '!$B$6:$B$382,'2. All Prop. TRVs '!$I$6:$I$382),'Rule Table'!$P$9:$Q$16,2,FALSE)</f>
        <v>--</v>
      </c>
      <c r="H63" s="94">
        <f>IF(_xlfn.XLOOKUP($B63,'2. All Prop. TRVs '!$B$6:$B$382,'2. All Prop. TRVs '!$O$6:$O$382)="No proposed value","--",_xlfn.XLOOKUP($B63,'2. All Prop. TRVs '!$B$6:$B$382,'2. All Prop. TRVs '!$O$6:$O$382))</f>
        <v>4000</v>
      </c>
      <c r="I63" s="92" t="str">
        <f>VLOOKUP(_xlfn.XLOOKUP($B63,'2. All Prop. TRVs '!$B$6:$B$382,'2. All Prop. TRVs '!$P$6:$P$382),'Rule Table'!$P$9:$Q$16,2,FALSE)</f>
        <v>E</v>
      </c>
      <c r="J63" s="94">
        <f>_xlfn.XLOOKUP($B63,'2. All Prop. TRVs '!$B$6:$B$382,'2. All Prop. TRVs '!$V$6:$V$382)</f>
        <v>34000</v>
      </c>
      <c r="K63" s="92" t="str">
        <f>VLOOKUP(_xlfn.XLOOKUP($B63,'2. All Prop. TRVs '!$B$6:$B$382,'2. All Prop. TRVs '!$W$6:$W$382),'Rule Table'!$P$9:$Q$16,2,FALSE)</f>
        <v>T</v>
      </c>
    </row>
    <row r="64" spans="1:11" x14ac:dyDescent="0.2">
      <c r="A64" s="90">
        <v>57</v>
      </c>
      <c r="B64" s="91">
        <v>63</v>
      </c>
      <c r="C64" s="71" t="str">
        <f>_xlfn.XLOOKUP($B64,'2. All Prop. TRVs '!$B$6:$B$382,'2. All Prop. TRVs '!$C$6:$C$382)</f>
        <v>111-44-4</v>
      </c>
      <c r="D64" s="40" t="str">
        <f>_xlfn.XLOOKUP($B64,'2. All Prop. TRVs '!$B$6:$B$382,'2. All Prop. TRVs '!$D$6:$D$382)</f>
        <v>bis(2-Chloroethyl) ether (BCEE)</v>
      </c>
      <c r="E64" s="92"/>
      <c r="F64" s="92">
        <f>_xlfn.XLOOKUP($B64,'2. All Prop. TRVs '!$B$6:$B$382,'2. All Prop. TRVs '!$H$6:$H$382)</f>
        <v>1.4E-3</v>
      </c>
      <c r="G64" s="92" t="str">
        <f>VLOOKUP(_xlfn.XLOOKUP($B64,'2. All Prop. TRVs '!$B$6:$B$382,'2. All Prop. TRVs '!$I$6:$I$382),'Rule Table'!$P$9:$Q$16,2,FALSE)</f>
        <v>C</v>
      </c>
      <c r="H64" s="92" t="str">
        <f>IF(_xlfn.XLOOKUP($B64,'2. All Prop. TRVs '!$B$6:$B$382,'2. All Prop. TRVs '!$O$6:$O$382)="No proposed value","--",_xlfn.XLOOKUP($B64,'2. All Prop. TRVs '!$B$6:$B$382,'2. All Prop. TRVs '!$O$6:$O$382))</f>
        <v>--</v>
      </c>
      <c r="I64" s="92" t="str">
        <f>VLOOKUP(_xlfn.XLOOKUP($B64,'2. All Prop. TRVs '!$B$6:$B$382,'2. All Prop. TRVs '!$P$6:$P$382),'Rule Table'!$P$9:$Q$16,2,FALSE)</f>
        <v>--</v>
      </c>
      <c r="J64" s="92">
        <f>_xlfn.XLOOKUP($B64,'2. All Prop. TRVs '!$B$6:$B$382,'2. All Prop. TRVs '!$V$6:$V$382)</f>
        <v>170</v>
      </c>
      <c r="K64" s="92" t="str">
        <f>VLOOKUP(_xlfn.XLOOKUP($B64,'2. All Prop. TRVs '!$B$6:$B$382,'2. All Prop. TRVs '!$W$6:$W$382),'Rule Table'!$P$9:$Q$16,2,FALSE)</f>
        <v>D</v>
      </c>
    </row>
    <row r="65" spans="1:11" x14ac:dyDescent="0.2">
      <c r="A65" s="90">
        <v>58</v>
      </c>
      <c r="B65" s="91">
        <v>118</v>
      </c>
      <c r="C65" s="71" t="str">
        <f>_xlfn.XLOOKUP($B65,'2. All Prop. TRVs '!$B$6:$B$382,'2. All Prop. TRVs '!$C$6:$C$382)</f>
        <v>67-66-3</v>
      </c>
      <c r="D65" s="40" t="str">
        <f>_xlfn.XLOOKUP($B65,'2. All Prop. TRVs '!$B$6:$B$382,'2. All Prop. TRVs '!$D$6:$D$382)</f>
        <v>Chloroform</v>
      </c>
      <c r="E65" s="92"/>
      <c r="F65" s="92">
        <f>_xlfn.XLOOKUP($B65,'2. All Prop. TRVs '!$B$6:$B$382,'2. All Prop. TRVs '!$H$6:$H$382)</f>
        <v>4.2999999999999997E-2</v>
      </c>
      <c r="G65" s="92" t="str">
        <f>VLOOKUP(_xlfn.XLOOKUP($B65,'2. All Prop. TRVs '!$B$6:$B$382,'2. All Prop. TRVs '!$I$6:$I$382),'Rule Table'!$P$9:$Q$16,2,FALSE)</f>
        <v>E</v>
      </c>
      <c r="H65" s="92">
        <f>IF(_xlfn.XLOOKUP($B65,'2. All Prop. TRVs '!$B$6:$B$382,'2. All Prop. TRVs '!$O$6:$O$382)="No proposed value","--",_xlfn.XLOOKUP($B65,'2. All Prop. TRVs '!$B$6:$B$382,'2. All Prop. TRVs '!$O$6:$O$382))</f>
        <v>2</v>
      </c>
      <c r="I65" s="92" t="str">
        <f>VLOOKUP(_xlfn.XLOOKUP($B65,'2. All Prop. TRVs '!$B$6:$B$382,'2. All Prop. TRVs '!$P$6:$P$382),'Rule Table'!$P$9:$Q$16,2,FALSE)</f>
        <v>T</v>
      </c>
      <c r="J65" s="92">
        <f>_xlfn.XLOOKUP($B65,'2. All Prop. TRVs '!$B$6:$B$382,'2. All Prop. TRVs '!$V$6:$V$382)</f>
        <v>5</v>
      </c>
      <c r="K65" s="92" t="str">
        <f>VLOOKUP(_xlfn.XLOOKUP($B65,'2. All Prop. TRVs '!$B$6:$B$382,'2. All Prop. TRVs '!$W$6:$W$382),'Rule Table'!$P$9:$Q$16,2,FALSE)</f>
        <v>T</v>
      </c>
    </row>
    <row r="66" spans="1:11" x14ac:dyDescent="0.2">
      <c r="A66" s="90">
        <v>59</v>
      </c>
      <c r="B66" s="91">
        <v>325</v>
      </c>
      <c r="C66" s="71" t="str">
        <f>_xlfn.XLOOKUP($B66,'2. All Prop. TRVs '!$B$6:$B$382,'2. All Prop. TRVs '!$C$6:$C$382)</f>
        <v>74-87-3</v>
      </c>
      <c r="D66" s="40" t="str">
        <f>_xlfn.XLOOKUP($B66,'2. All Prop. TRVs '!$B$6:$B$382,'2. All Prop. TRVs '!$D$6:$D$382)</f>
        <v>Chloromethane {methyl chloride}</v>
      </c>
      <c r="E66" s="92"/>
      <c r="F66" s="92" t="str">
        <f>_xlfn.XLOOKUP($B66,'2. All Prop. TRVs '!$B$6:$B$382,'2. All Prop. TRVs '!$H$6:$H$382)</f>
        <v>--</v>
      </c>
      <c r="G66" s="92" t="str">
        <f>VLOOKUP(_xlfn.XLOOKUP($B66,'2. All Prop. TRVs '!$B$6:$B$382,'2. All Prop. TRVs '!$I$6:$I$382),'Rule Table'!$P$9:$Q$16,2,FALSE)</f>
        <v>--</v>
      </c>
      <c r="H66" s="92">
        <f>IF(_xlfn.XLOOKUP($B66,'2. All Prop. TRVs '!$B$6:$B$382,'2. All Prop. TRVs '!$O$6:$O$382)="No proposed value","--",_xlfn.XLOOKUP($B66,'2. All Prop. TRVs '!$B$6:$B$382,'2. All Prop. TRVs '!$O$6:$O$382))</f>
        <v>62</v>
      </c>
      <c r="I66" s="92" t="str">
        <f>VLOOKUP(_xlfn.XLOOKUP($B66,'2. All Prop. TRVs '!$B$6:$B$382,'2. All Prop. TRVs '!$P$6:$P$382),'Rule Table'!$P$9:$Q$16,2,FALSE)</f>
        <v>T</v>
      </c>
      <c r="J66" s="94">
        <f>_xlfn.XLOOKUP($B66,'2. All Prop. TRVs '!$B$6:$B$382,'2. All Prop. TRVs '!$V$6:$V$382)</f>
        <v>1000</v>
      </c>
      <c r="K66" s="92" t="str">
        <f>VLOOKUP(_xlfn.XLOOKUP($B66,'2. All Prop. TRVs '!$B$6:$B$382,'2. All Prop. TRVs '!$W$6:$W$382),'Rule Table'!$P$9:$Q$16,2,FALSE)</f>
        <v>T</v>
      </c>
    </row>
    <row r="67" spans="1:11" x14ac:dyDescent="0.2">
      <c r="A67" s="90">
        <v>60</v>
      </c>
      <c r="B67" s="91">
        <v>64</v>
      </c>
      <c r="C67" s="71" t="str">
        <f>_xlfn.XLOOKUP($B67,'2. All Prop. TRVs '!$B$6:$B$382,'2. All Prop. TRVs '!$C$6:$C$382)</f>
        <v>542-88-1</v>
      </c>
      <c r="D67" s="40" t="str">
        <f>_xlfn.XLOOKUP($B67,'2. All Prop. TRVs '!$B$6:$B$382,'2. All Prop. TRVs '!$D$6:$D$382)</f>
        <v>bis(Chloromethyl) ether</v>
      </c>
      <c r="E67" s="92"/>
      <c r="F67" s="99">
        <f>_xlfn.XLOOKUP($B67,'2. All Prop. TRVs '!$B$6:$B$382,'2. All Prop. TRVs '!$H$6:$H$382)</f>
        <v>7.7000000000000001E-5</v>
      </c>
      <c r="G67" s="92" t="str">
        <f>VLOOKUP(_xlfn.XLOOKUP($B67,'2. All Prop. TRVs '!$B$6:$B$382,'2. All Prop. TRVs '!$I$6:$I$382),'Rule Table'!$P$9:$Q$16,2,FALSE)</f>
        <v>C</v>
      </c>
      <c r="H67" s="92" t="str">
        <f>IF(_xlfn.XLOOKUP($B67,'2. All Prop. TRVs '!$B$6:$B$382,'2. All Prop. TRVs '!$O$6:$O$382)="No proposed value","--",_xlfn.XLOOKUP($B67,'2. All Prop. TRVs '!$B$6:$B$382,'2. All Prop. TRVs '!$O$6:$O$382))</f>
        <v>--</v>
      </c>
      <c r="I67" s="92" t="str">
        <f>VLOOKUP(_xlfn.XLOOKUP($B67,'2. All Prop. TRVs '!$B$6:$B$382,'2. All Prop. TRVs '!$P$6:$P$382),'Rule Table'!$P$9:$Q$16,2,FALSE)</f>
        <v>--</v>
      </c>
      <c r="J67" s="92">
        <f>_xlfn.XLOOKUP($B67,'2. All Prop. TRVs '!$B$6:$B$382,'2. All Prop. TRVs '!$V$6:$V$382)</f>
        <v>2</v>
      </c>
      <c r="K67" s="92" t="str">
        <f>VLOOKUP(_xlfn.XLOOKUP($B67,'2. All Prop. TRVs '!$B$6:$B$382,'2. All Prop. TRVs '!$W$6:$W$382),'Rule Table'!$P$9:$Q$16,2,FALSE)</f>
        <v>D</v>
      </c>
    </row>
    <row r="68" spans="1:11" x14ac:dyDescent="0.2">
      <c r="A68" s="90">
        <v>61</v>
      </c>
      <c r="B68" s="90" t="s">
        <v>257</v>
      </c>
      <c r="C68" s="71" t="str">
        <f>_xlfn.XLOOKUP($B68,'2. All Prop. TRVs '!$B$6:$B$382,'2. All Prop. TRVs '!$C$6:$C$382)</f>
        <v>100-00-5</v>
      </c>
      <c r="D68" s="40" t="str">
        <f>_xlfn.XLOOKUP($B68,'2. All Prop. TRVs '!$B$6:$B$382,'2. All Prop. TRVs '!$D$6:$D$382)</f>
        <v>1-Chloro-4-nitrobenzene {p-chloronitrobenzene}</v>
      </c>
      <c r="E68" s="92"/>
      <c r="F68" s="92" t="str">
        <f>_xlfn.XLOOKUP($B68,'2. All Prop. TRVs '!$B$6:$B$382,'2. All Prop. TRVs '!$H$6:$H$382)</f>
        <v>--</v>
      </c>
      <c r="G68" s="92" t="str">
        <f>VLOOKUP(_xlfn.XLOOKUP($B68,'2. All Prop. TRVs '!$B$6:$B$382,'2. All Prop. TRVs '!$I$6:$I$382),'Rule Table'!$P$9:$Q$16,2,FALSE)</f>
        <v>--</v>
      </c>
      <c r="H68" s="92">
        <f>IF(_xlfn.XLOOKUP($B68,'2. All Prop. TRVs '!$B$6:$B$382,'2. All Prop. TRVs '!$O$6:$O$382)="No proposed value","--",_xlfn.XLOOKUP($B68,'2. All Prop. TRVs '!$B$6:$B$382,'2. All Prop. TRVs '!$O$6:$O$382))</f>
        <v>2</v>
      </c>
      <c r="I68" s="92" t="str">
        <f>VLOOKUP(_xlfn.XLOOKUP($B68,'2. All Prop. TRVs '!$B$6:$B$382,'2. All Prop. TRVs '!$P$6:$P$382),'Rule Table'!$P$9:$Q$16,2,FALSE)</f>
        <v>E</v>
      </c>
      <c r="J68" s="92" t="str">
        <f>_xlfn.XLOOKUP($B68,'2. All Prop. TRVs '!$B$6:$B$382,'2. All Prop. TRVs '!$V$6:$V$382)</f>
        <v>--</v>
      </c>
      <c r="K68" s="92" t="str">
        <f>VLOOKUP(_xlfn.XLOOKUP($B68,'2. All Prop. TRVs '!$B$6:$B$382,'2. All Prop. TRVs '!$W$6:$W$382),'Rule Table'!$P$9:$Q$16,2,FALSE)</f>
        <v>--</v>
      </c>
    </row>
    <row r="69" spans="1:11" x14ac:dyDescent="0.2">
      <c r="A69" s="90">
        <v>62</v>
      </c>
      <c r="B69" s="91">
        <v>129</v>
      </c>
      <c r="C69" s="71" t="str">
        <f>_xlfn.XLOOKUP($B69,'2. All Prop. TRVs '!$B$6:$B$382,'2. All Prop. TRVs '!$C$6:$C$382)</f>
        <v>95-83-0</v>
      </c>
      <c r="D69" s="40" t="str">
        <f>_xlfn.XLOOKUP($B69,'2. All Prop. TRVs '!$B$6:$B$382,'2. All Prop. TRVs '!$D$6:$D$382)</f>
        <v>4-Chloro-o-phenylenediamine</v>
      </c>
      <c r="E69" s="92"/>
      <c r="F69" s="92">
        <f>_xlfn.XLOOKUP($B69,'2. All Prop. TRVs '!$B$6:$B$382,'2. All Prop. TRVs '!$H$6:$H$382)</f>
        <v>0.22</v>
      </c>
      <c r="G69" s="92" t="str">
        <f>VLOOKUP(_xlfn.XLOOKUP($B69,'2. All Prop. TRVs '!$B$6:$B$382,'2. All Prop. TRVs '!$I$6:$I$382),'Rule Table'!$P$9:$Q$16,2,FALSE)</f>
        <v>C</v>
      </c>
      <c r="H69" s="92" t="str">
        <f>IF(_xlfn.XLOOKUP($B69,'2. All Prop. TRVs '!$B$6:$B$382,'2. All Prop. TRVs '!$O$6:$O$382)="No proposed value","--",_xlfn.XLOOKUP($B69,'2. All Prop. TRVs '!$B$6:$B$382,'2. All Prop. TRVs '!$O$6:$O$382))</f>
        <v>--</v>
      </c>
      <c r="I69" s="92" t="str">
        <f>VLOOKUP(_xlfn.XLOOKUP($B69,'2. All Prop. TRVs '!$B$6:$B$382,'2. All Prop. TRVs '!$P$6:$P$382),'Rule Table'!$P$9:$Q$16,2,FALSE)</f>
        <v>--</v>
      </c>
      <c r="J69" s="92" t="str">
        <f>_xlfn.XLOOKUP($B69,'2. All Prop. TRVs '!$B$6:$B$382,'2. All Prop. TRVs '!$V$6:$V$382)</f>
        <v>--</v>
      </c>
      <c r="K69" s="92" t="str">
        <f>VLOOKUP(_xlfn.XLOOKUP($B69,'2. All Prop. TRVs '!$B$6:$B$382,'2. All Prop. TRVs '!$W$6:$W$382),'Rule Table'!$P$9:$Q$16,2,FALSE)</f>
        <v>--</v>
      </c>
    </row>
    <row r="70" spans="1:11" x14ac:dyDescent="0.2">
      <c r="A70" s="90">
        <v>63</v>
      </c>
      <c r="B70" s="91">
        <v>130</v>
      </c>
      <c r="C70" s="71" t="str">
        <f>_xlfn.XLOOKUP($B70,'2. All Prop. TRVs '!$B$6:$B$382,'2. All Prop. TRVs '!$C$6:$C$382)</f>
        <v>76-06-2</v>
      </c>
      <c r="D70" s="40" t="str">
        <f>_xlfn.XLOOKUP($B70,'2. All Prop. TRVs '!$B$6:$B$382,'2. All Prop. TRVs '!$D$6:$D$382)</f>
        <v>Chloropicrin</v>
      </c>
      <c r="E70" s="92"/>
      <c r="F70" s="92" t="str">
        <f>_xlfn.XLOOKUP($B70,'2. All Prop. TRVs '!$B$6:$B$382,'2. All Prop. TRVs '!$H$6:$H$382)</f>
        <v>--</v>
      </c>
      <c r="G70" s="92" t="str">
        <f>VLOOKUP(_xlfn.XLOOKUP($B70,'2. All Prop. TRVs '!$B$6:$B$382,'2. All Prop. TRVs '!$I$6:$I$382),'Rule Table'!$P$9:$Q$16,2,FALSE)</f>
        <v>--</v>
      </c>
      <c r="H70" s="92">
        <f>IF(_xlfn.XLOOKUP($B70,'2. All Prop. TRVs '!$B$6:$B$382,'2. All Prop. TRVs '!$O$6:$O$382)="No proposed value","--",_xlfn.XLOOKUP($B70,'2. All Prop. TRVs '!$B$6:$B$382,'2. All Prop. TRVs '!$O$6:$O$382))</f>
        <v>0.4</v>
      </c>
      <c r="I70" s="92" t="str">
        <f>VLOOKUP(_xlfn.XLOOKUP($B70,'2. All Prop. TRVs '!$B$6:$B$382,'2. All Prop. TRVs '!$P$6:$P$382),'Rule Table'!$P$9:$Q$16,2,FALSE)</f>
        <v>C</v>
      </c>
      <c r="J70" s="92">
        <f>_xlfn.XLOOKUP($B70,'2. All Prop. TRVs '!$B$6:$B$382,'2. All Prop. TRVs '!$V$6:$V$382)</f>
        <v>29</v>
      </c>
      <c r="K70" s="92" t="str">
        <f>VLOOKUP(_xlfn.XLOOKUP($B70,'2. All Prop. TRVs '!$B$6:$B$382,'2. All Prop. TRVs '!$W$6:$W$382),'Rule Table'!$P$9:$Q$16,2,FALSE)</f>
        <v>C</v>
      </c>
    </row>
    <row r="71" spans="1:11" x14ac:dyDescent="0.2">
      <c r="A71" s="90">
        <v>64</v>
      </c>
      <c r="B71" s="91">
        <v>131</v>
      </c>
      <c r="C71" s="71" t="str">
        <f>_xlfn.XLOOKUP($B71,'2. All Prop. TRVs '!$B$6:$B$382,'2. All Prop. TRVs '!$C$6:$C$382)</f>
        <v>126-99-8</v>
      </c>
      <c r="D71" s="40" t="str">
        <f>_xlfn.XLOOKUP($B71,'2. All Prop. TRVs '!$B$6:$B$382,'2. All Prop. TRVs '!$D$6:$D$382)</f>
        <v>Chloroprene</v>
      </c>
      <c r="E71" s="92"/>
      <c r="F71" s="92">
        <f>_xlfn.XLOOKUP($B71,'2. All Prop. TRVs '!$B$6:$B$382,'2. All Prop. TRVs '!$H$6:$H$382)</f>
        <v>3.3E-3</v>
      </c>
      <c r="G71" s="92" t="str">
        <f>VLOOKUP(_xlfn.XLOOKUP($B71,'2. All Prop. TRVs '!$B$6:$B$382,'2. All Prop. TRVs '!$I$6:$I$382),'Rule Table'!$P$9:$Q$16,2,FALSE)</f>
        <v>E</v>
      </c>
      <c r="H71" s="92">
        <f>IF(_xlfn.XLOOKUP($B71,'2. All Prop. TRVs '!$B$6:$B$382,'2. All Prop. TRVs '!$O$6:$O$382)="No proposed value","--",_xlfn.XLOOKUP($B71,'2. All Prop. TRVs '!$B$6:$B$382,'2. All Prop. TRVs '!$O$6:$O$382))</f>
        <v>20</v>
      </c>
      <c r="I71" s="92" t="str">
        <f>VLOOKUP(_xlfn.XLOOKUP($B71,'2. All Prop. TRVs '!$B$6:$B$382,'2. All Prop. TRVs '!$P$6:$P$382),'Rule Table'!$P$9:$Q$16,2,FALSE)</f>
        <v>E</v>
      </c>
      <c r="J71" s="92" t="str">
        <f>_xlfn.XLOOKUP($B71,'2. All Prop. TRVs '!$B$6:$B$382,'2. All Prop. TRVs '!$V$6:$V$382)</f>
        <v>--</v>
      </c>
      <c r="K71" s="92" t="str">
        <f>VLOOKUP(_xlfn.XLOOKUP($B71,'2. All Prop. TRVs '!$B$6:$B$382,'2. All Prop. TRVs '!$W$6:$W$382),'Rule Table'!$P$9:$Q$16,2,FALSE)</f>
        <v>--</v>
      </c>
    </row>
    <row r="72" spans="1:11" x14ac:dyDescent="0.2">
      <c r="A72" s="90">
        <v>65</v>
      </c>
      <c r="B72" s="91">
        <v>133</v>
      </c>
      <c r="C72" s="71" t="str">
        <f>_xlfn.XLOOKUP($B72,'2. All Prop. TRVs '!$B$6:$B$382,'2. All Prop. TRVs '!$C$6:$C$382)</f>
        <v>95-69-2</v>
      </c>
      <c r="D72" s="40" t="str">
        <f>_xlfn.XLOOKUP($B72,'2. All Prop. TRVs '!$B$6:$B$382,'2. All Prop. TRVs '!$D$6:$D$382)</f>
        <v>p-Chloro-o-toluidine</v>
      </c>
      <c r="E72" s="92"/>
      <c r="F72" s="92">
        <f>_xlfn.XLOOKUP($B72,'2. All Prop. TRVs '!$B$6:$B$382,'2. All Prop. TRVs '!$H$6:$H$382)</f>
        <v>1.2999999999999999E-2</v>
      </c>
      <c r="G72" s="92" t="str">
        <f>VLOOKUP(_xlfn.XLOOKUP($B72,'2. All Prop. TRVs '!$B$6:$B$382,'2. All Prop. TRVs '!$I$6:$I$382),'Rule Table'!$P$9:$Q$16,2,FALSE)</f>
        <v>C</v>
      </c>
      <c r="H72" s="92" t="str">
        <f>IF(_xlfn.XLOOKUP($B72,'2. All Prop. TRVs '!$B$6:$B$382,'2. All Prop. TRVs '!$O$6:$O$382)="No proposed value","--",_xlfn.XLOOKUP($B72,'2. All Prop. TRVs '!$B$6:$B$382,'2. All Prop. TRVs '!$O$6:$O$382))</f>
        <v>--</v>
      </c>
      <c r="I72" s="92" t="str">
        <f>VLOOKUP(_xlfn.XLOOKUP($B72,'2. All Prop. TRVs '!$B$6:$B$382,'2. All Prop. TRVs '!$P$6:$P$382),'Rule Table'!$P$9:$Q$16,2,FALSE)</f>
        <v>--</v>
      </c>
      <c r="J72" s="92" t="str">
        <f>_xlfn.XLOOKUP($B72,'2. All Prop. TRVs '!$B$6:$B$382,'2. All Prop. TRVs '!$V$6:$V$382)</f>
        <v>--</v>
      </c>
      <c r="K72" s="92" t="str">
        <f>VLOOKUP(_xlfn.XLOOKUP($B72,'2. All Prop. TRVs '!$B$6:$B$382,'2. All Prop. TRVs '!$W$6:$W$382),'Rule Table'!$P$9:$Q$16,2,FALSE)</f>
        <v>--</v>
      </c>
    </row>
    <row r="73" spans="1:11" x14ac:dyDescent="0.2">
      <c r="A73" s="90">
        <v>66</v>
      </c>
      <c r="B73" s="90" t="s">
        <v>268</v>
      </c>
      <c r="C73" s="71" t="str">
        <f>_xlfn.XLOOKUP($B73,'2. All Prop. TRVs '!$B$6:$B$382,'2. All Prop. TRVs '!$C$6:$C$382)</f>
        <v>16065-83-1</v>
      </c>
      <c r="D73" s="40" t="str">
        <f>_xlfn.XLOOKUP($B73,'2. All Prop. TRVs '!$B$6:$B$382,'2. All Prop. TRVs '!$D$6:$D$382)</f>
        <v>Chromium, trivalent and compounds (insoluble particulate)</v>
      </c>
      <c r="E73" s="96">
        <v>4</v>
      </c>
      <c r="F73" s="92" t="str">
        <f>_xlfn.XLOOKUP($B73,'2. All Prop. TRVs '!$B$6:$B$382,'2. All Prop. TRVs '!$H$6:$H$382)</f>
        <v>--</v>
      </c>
      <c r="G73" s="92" t="str">
        <f>VLOOKUP(_xlfn.XLOOKUP($B73,'2. All Prop. TRVs '!$B$6:$B$382,'2. All Prop. TRVs '!$I$6:$I$382),'Rule Table'!$P$9:$Q$16,2,FALSE)</f>
        <v>--</v>
      </c>
      <c r="H73" s="92">
        <f>IF(_xlfn.XLOOKUP($B73,'2. All Prop. TRVs '!$B$6:$B$382,'2. All Prop. TRVs '!$O$6:$O$382)="No proposed value","--",_xlfn.XLOOKUP($B73,'2. All Prop. TRVs '!$B$6:$B$382,'2. All Prop. TRVs '!$O$6:$O$382))</f>
        <v>1.4</v>
      </c>
      <c r="I73" s="92" t="str">
        <f>VLOOKUP(_xlfn.XLOOKUP($B73,'2. All Prop. TRVs '!$B$6:$B$382,'2. All Prop. TRVs '!$P$6:$P$382),'Rule Table'!$P$9:$Q$16,2,FALSE)</f>
        <v>D</v>
      </c>
      <c r="J73" s="92">
        <f>_xlfn.XLOOKUP($B73,'2. All Prop. TRVs '!$B$6:$B$382,'2. All Prop. TRVs '!$V$6:$V$382)</f>
        <v>7</v>
      </c>
      <c r="K73" s="92" t="str">
        <f>VLOOKUP(_xlfn.XLOOKUP($B73,'2. All Prop. TRVs '!$B$6:$B$382,'2. All Prop. TRVs '!$W$6:$W$382),'Rule Table'!$P$9:$Q$16,2,FALSE)</f>
        <v>D</v>
      </c>
    </row>
    <row r="74" spans="1:11" x14ac:dyDescent="0.2">
      <c r="A74" s="90">
        <v>67</v>
      </c>
      <c r="B74" s="90" t="s">
        <v>271</v>
      </c>
      <c r="C74" s="71" t="str">
        <f>_xlfn.XLOOKUP($B74,'2. All Prop. TRVs '!$B$6:$B$382,'2. All Prop. TRVs '!$C$6:$C$382)</f>
        <v>1034T</v>
      </c>
      <c r="D74" s="40" t="str">
        <f>_xlfn.XLOOKUP($B74,'2. All Prop. TRVs '!$B$6:$B$382,'2. All Prop. TRVs '!$D$6:$D$382)</f>
        <v>Chromium, trivalent and compounds (soluble)</v>
      </c>
      <c r="E74" s="96">
        <v>4</v>
      </c>
      <c r="F74" s="92" t="str">
        <f>_xlfn.XLOOKUP($B74,'2. All Prop. TRVs '!$B$6:$B$382,'2. All Prop. TRVs '!$H$6:$H$382)</f>
        <v>--</v>
      </c>
      <c r="G74" s="92" t="str">
        <f>VLOOKUP(_xlfn.XLOOKUP($B74,'2. All Prop. TRVs '!$B$6:$B$382,'2. All Prop. TRVs '!$I$6:$I$382),'Rule Table'!$P$9:$Q$16,2,FALSE)</f>
        <v>--</v>
      </c>
      <c r="H74" s="92">
        <f>IF(_xlfn.XLOOKUP($B74,'2. All Prop. TRVs '!$B$6:$B$382,'2. All Prop. TRVs '!$O$6:$O$382)="No proposed value","--",_xlfn.XLOOKUP($B74,'2. All Prop. TRVs '!$B$6:$B$382,'2. All Prop. TRVs '!$O$6:$O$382))</f>
        <v>0.06</v>
      </c>
      <c r="I74" s="92" t="str">
        <f>VLOOKUP(_xlfn.XLOOKUP($B74,'2. All Prop. TRVs '!$B$6:$B$382,'2. All Prop. TRVs '!$P$6:$P$382),'Rule Table'!$P$9:$Q$16,2,FALSE)</f>
        <v>C</v>
      </c>
      <c r="J74" s="92">
        <f>_xlfn.XLOOKUP($B74,'2. All Prop. TRVs '!$B$6:$B$382,'2. All Prop. TRVs '!$V$6:$V$382)</f>
        <v>0.14000000000000001</v>
      </c>
      <c r="K74" s="92" t="str">
        <f>VLOOKUP(_xlfn.XLOOKUP($B74,'2. All Prop. TRVs '!$B$6:$B$382,'2. All Prop. TRVs '!$W$6:$W$382),'Rule Table'!$P$9:$Q$16,2,FALSE)</f>
        <v>D</v>
      </c>
    </row>
    <row r="75" spans="1:11" x14ac:dyDescent="0.2">
      <c r="A75" s="90">
        <v>68</v>
      </c>
      <c r="B75" s="91">
        <v>140</v>
      </c>
      <c r="C75" s="71" t="str">
        <f>_xlfn.XLOOKUP($B75,'2. All Prop. TRVs '!$B$6:$B$382,'2. All Prop. TRVs '!$C$6:$C$382)</f>
        <v>7738-94-5</v>
      </c>
      <c r="D75" s="40" t="str">
        <f>_xlfn.XLOOKUP($B75,'2. All Prop. TRVs '!$B$6:$B$382,'2. All Prop. TRVs '!$D$6:$D$382)</f>
        <v>Chromic(VI) acid, including chromic acid aerosol mist and chromium trioxide</v>
      </c>
      <c r="E75" s="96">
        <v>4</v>
      </c>
      <c r="F75" s="99">
        <f>_xlfn.XLOOKUP($B75,'2. All Prop. TRVs '!$B$6:$B$382,'2. All Prop. TRVs '!$H$6:$H$382)</f>
        <v>9.0000000000000006E-5</v>
      </c>
      <c r="G75" s="92" t="str">
        <f>VLOOKUP(_xlfn.XLOOKUP($B75,'2. All Prop. TRVs '!$B$6:$B$382,'2. All Prop. TRVs '!$I$6:$I$382),'Rule Table'!$P$9:$Q$16,2,FALSE)</f>
        <v>E</v>
      </c>
      <c r="H75" s="92">
        <f>IF(_xlfn.XLOOKUP($B75,'2. All Prop. TRVs '!$B$6:$B$382,'2. All Prop. TRVs '!$O$6:$O$382)="No proposed value","--",_xlfn.XLOOKUP($B75,'2. All Prop. TRVs '!$B$6:$B$382,'2. All Prop. TRVs '!$O$6:$O$382))</f>
        <v>0.03</v>
      </c>
      <c r="I75" s="92" t="str">
        <f>VLOOKUP(_xlfn.XLOOKUP($B75,'2. All Prop. TRVs '!$B$6:$B$382,'2. All Prop. TRVs '!$P$6:$P$382),'Rule Table'!$P$9:$Q$16,2,FALSE)</f>
        <v>E</v>
      </c>
      <c r="J75" s="92">
        <f>_xlfn.XLOOKUP($B75,'2. All Prop. TRVs '!$B$6:$B$382,'2. All Prop. TRVs '!$V$6:$V$382)</f>
        <v>7.0000000000000001E-3</v>
      </c>
      <c r="K75" s="92" t="str">
        <f>VLOOKUP(_xlfn.XLOOKUP($B75,'2. All Prop. TRVs '!$B$6:$B$382,'2. All Prop. TRVs '!$W$6:$W$382),'Rule Table'!$P$9:$Q$16,2,FALSE)</f>
        <v>D</v>
      </c>
    </row>
    <row r="76" spans="1:11" x14ac:dyDescent="0.2">
      <c r="A76" s="90">
        <v>69</v>
      </c>
      <c r="B76" s="91">
        <v>136</v>
      </c>
      <c r="C76" s="71" t="str">
        <f>_xlfn.XLOOKUP($B76,'2. All Prop. TRVs '!$B$6:$B$382,'2. All Prop. TRVs '!$C$6:$C$382)</f>
        <v>18540-29-9</v>
      </c>
      <c r="D76" s="40" t="str">
        <f>_xlfn.XLOOKUP($B76,'2. All Prop. TRVs '!$B$6:$B$382,'2. All Prop. TRVs '!$D$6:$D$382)</f>
        <v>Chromium VI, chromate and dichromate particulate</v>
      </c>
      <c r="E76" s="96">
        <v>4</v>
      </c>
      <c r="F76" s="99">
        <f>_xlfn.XLOOKUP($B76,'2. All Prop. TRVs '!$B$6:$B$382,'2. All Prop. TRVs '!$H$6:$H$382)</f>
        <v>9.0000000000000006E-5</v>
      </c>
      <c r="G76" s="92" t="str">
        <f>VLOOKUP(_xlfn.XLOOKUP($B76,'2. All Prop. TRVs '!$B$6:$B$382,'2. All Prop. TRVs '!$I$6:$I$382),'Rule Table'!$P$9:$Q$16,2,FALSE)</f>
        <v>E</v>
      </c>
      <c r="H76" s="92">
        <f>IF(_xlfn.XLOOKUP($B76,'2. All Prop. TRVs '!$B$6:$B$382,'2. All Prop. TRVs '!$O$6:$O$382)="No proposed value","--",_xlfn.XLOOKUP($B76,'2. All Prop. TRVs '!$B$6:$B$382,'2. All Prop. TRVs '!$O$6:$O$382))</f>
        <v>0.03</v>
      </c>
      <c r="I76" s="92" t="str">
        <f>VLOOKUP(_xlfn.XLOOKUP($B76,'2. All Prop. TRVs '!$B$6:$B$382,'2. All Prop. TRVs '!$P$6:$P$382),'Rule Table'!$P$9:$Q$16,2,FALSE)</f>
        <v>E</v>
      </c>
      <c r="J76" s="92">
        <f>_xlfn.XLOOKUP($B76,'2. All Prop. TRVs '!$B$6:$B$382,'2. All Prop. TRVs '!$V$6:$V$382)</f>
        <v>0.3</v>
      </c>
      <c r="K76" s="92" t="str">
        <f>VLOOKUP(_xlfn.XLOOKUP($B76,'2. All Prop. TRVs '!$B$6:$B$382,'2. All Prop. TRVs '!$W$6:$W$382),'Rule Table'!$P$9:$Q$16,2,FALSE)</f>
        <v>T</v>
      </c>
    </row>
    <row r="77" spans="1:11" x14ac:dyDescent="0.2">
      <c r="A77" s="90">
        <v>70</v>
      </c>
      <c r="B77" s="90">
        <v>146</v>
      </c>
      <c r="C77" s="71" t="str">
        <f>_xlfn.XLOOKUP($B77,'2. All Prop. TRVs '!$B$6:$B$382,'2. All Prop. TRVs '!$C$6:$C$382)</f>
        <v>7440-48-4</v>
      </c>
      <c r="D77" s="40" t="str">
        <f>_xlfn.XLOOKUP($B77,'2. All Prop. TRVs '!$B$6:$B$382,'2. All Prop. TRVs '!$D$6:$D$382)</f>
        <v>Cobalt and compounds (insoluble particulate)</v>
      </c>
      <c r="E77" s="96">
        <v>4</v>
      </c>
      <c r="F77" s="92">
        <f>_xlfn.XLOOKUP($B77,'2. All Prop. TRVs '!$B$6:$B$382,'2. All Prop. TRVs '!$H$6:$H$382)</f>
        <v>1.2999999999999999E-4</v>
      </c>
      <c r="G77" s="92" t="str">
        <f>VLOOKUP(_xlfn.XLOOKUP($B77,'2. All Prop. TRVs '!$B$6:$B$382,'2. All Prop. TRVs '!$I$6:$I$382),'Rule Table'!$P$9:$Q$16,2,FALSE)</f>
        <v>C</v>
      </c>
      <c r="H77" s="92">
        <f>IF(_xlfn.XLOOKUP($B77,'2. All Prop. TRVs '!$B$6:$B$382,'2. All Prop. TRVs '!$O$6:$O$382)="No proposed value","--",_xlfn.XLOOKUP($B77,'2. All Prop. TRVs '!$B$6:$B$382,'2. All Prop. TRVs '!$O$6:$O$382))</f>
        <v>0.1</v>
      </c>
      <c r="I77" s="92" t="str">
        <f>VLOOKUP(_xlfn.XLOOKUP($B77,'2. All Prop. TRVs '!$B$6:$B$382,'2. All Prop. TRVs '!$P$6:$P$382),'Rule Table'!$P$9:$Q$16,2,FALSE)</f>
        <v>T</v>
      </c>
      <c r="J77" s="92">
        <f>_xlfn.XLOOKUP($B77,'2. All Prop. TRVs '!$B$6:$B$382,'2. All Prop. TRVs '!$V$6:$V$382)</f>
        <v>0.3</v>
      </c>
      <c r="K77" s="92" t="str">
        <f>VLOOKUP(_xlfn.XLOOKUP($B77,'2. All Prop. TRVs '!$B$6:$B$382,'2. All Prop. TRVs '!$W$6:$W$382),'Rule Table'!$P$9:$Q$16,2,FALSE)</f>
        <v>T</v>
      </c>
    </row>
    <row r="78" spans="1:11" x14ac:dyDescent="0.2">
      <c r="A78" s="90">
        <v>71</v>
      </c>
      <c r="B78" s="90" t="s">
        <v>280</v>
      </c>
      <c r="C78" s="71" t="str">
        <f>_xlfn.XLOOKUP($B78,'2. All Prop. TRVs '!$B$6:$B$382,'2. All Prop. TRVs '!$C$6:$C$382)</f>
        <v>1011T</v>
      </c>
      <c r="D78" s="40" t="str">
        <f>_xlfn.XLOOKUP($B78,'2. All Prop. TRVs '!$B$6:$B$382,'2. All Prop. TRVs '!$D$6:$D$382)</f>
        <v>Cobalt and compounds (soluble)</v>
      </c>
      <c r="E78" s="96">
        <v>4</v>
      </c>
      <c r="F78" s="92">
        <f>_xlfn.XLOOKUP($B78,'2. All Prop. TRVs '!$B$6:$B$382,'2. All Prop. TRVs '!$H$6:$H$382)</f>
        <v>1E-4</v>
      </c>
      <c r="G78" s="92" t="str">
        <f>VLOOKUP(_xlfn.XLOOKUP($B78,'2. All Prop. TRVs '!$B$6:$B$382,'2. All Prop. TRVs '!$I$6:$I$382),'Rule Table'!$P$9:$Q$16,2,FALSE)</f>
        <v>C</v>
      </c>
      <c r="H78" s="92">
        <f>IF(_xlfn.XLOOKUP($B78,'2. All Prop. TRVs '!$B$6:$B$382,'2. All Prop. TRVs '!$O$6:$O$382)="No proposed value","--",_xlfn.XLOOKUP($B78,'2. All Prop. TRVs '!$B$6:$B$382,'2. All Prop. TRVs '!$O$6:$O$382))</f>
        <v>0.1</v>
      </c>
      <c r="I78" s="92" t="str">
        <f>VLOOKUP(_xlfn.XLOOKUP($B78,'2. All Prop. TRVs '!$B$6:$B$382,'2. All Prop. TRVs '!$P$6:$P$382),'Rule Table'!$P$9:$Q$16,2,FALSE)</f>
        <v>T</v>
      </c>
      <c r="J78" s="92">
        <f>_xlfn.XLOOKUP($B78,'2. All Prop. TRVs '!$B$6:$B$382,'2. All Prop. TRVs '!$V$6:$V$382)</f>
        <v>0.3</v>
      </c>
      <c r="K78" s="92" t="str">
        <f>VLOOKUP(_xlfn.XLOOKUP($B78,'2. All Prop. TRVs '!$B$6:$B$382,'2. All Prop. TRVs '!$W$6:$W$382),'Rule Table'!$P$9:$Q$16,2,FALSE)</f>
        <v>T</v>
      </c>
    </row>
    <row r="79" spans="1:11" x14ac:dyDescent="0.2">
      <c r="A79" s="90">
        <v>72</v>
      </c>
      <c r="B79" s="91">
        <v>148</v>
      </c>
      <c r="C79" s="71">
        <f>_xlfn.XLOOKUP($B79,'2. All Prop. TRVs '!$B$6:$B$382,'2. All Prop. TRVs '!$C$6:$C$382)</f>
        <v>148</v>
      </c>
      <c r="D79" s="40" t="str">
        <f>_xlfn.XLOOKUP($B79,'2. All Prop. TRVs '!$B$6:$B$382,'2. All Prop. TRVs '!$D$6:$D$382)</f>
        <v>Coke oven emissions</v>
      </c>
      <c r="E79" s="92"/>
      <c r="F79" s="92">
        <f>_xlfn.XLOOKUP($B79,'2. All Prop. TRVs '!$B$6:$B$382,'2. All Prop. TRVs '!$H$6:$H$382)</f>
        <v>1.6000000000000001E-3</v>
      </c>
      <c r="G79" s="92" t="str">
        <f>VLOOKUP(_xlfn.XLOOKUP($B79,'2. All Prop. TRVs '!$B$6:$B$382,'2. All Prop. TRVs '!$I$6:$I$382),'Rule Table'!$P$9:$Q$16,2,FALSE)</f>
        <v>E</v>
      </c>
      <c r="H79" s="92" t="str">
        <f>IF(_xlfn.XLOOKUP($B79,'2. All Prop. TRVs '!$B$6:$B$382,'2. All Prop. TRVs '!$O$6:$O$382)="No proposed value","--",_xlfn.XLOOKUP($B79,'2. All Prop. TRVs '!$B$6:$B$382,'2. All Prop. TRVs '!$O$6:$O$382))</f>
        <v>--</v>
      </c>
      <c r="I79" s="92" t="str">
        <f>VLOOKUP(_xlfn.XLOOKUP($B79,'2. All Prop. TRVs '!$B$6:$B$382,'2. All Prop. TRVs '!$P$6:$P$382),'Rule Table'!$P$9:$Q$16,2,FALSE)</f>
        <v>--</v>
      </c>
      <c r="J79" s="92" t="str">
        <f>_xlfn.XLOOKUP($B79,'2. All Prop. TRVs '!$B$6:$B$382,'2. All Prop. TRVs '!$V$6:$V$382)</f>
        <v>--</v>
      </c>
      <c r="K79" s="92" t="str">
        <f>VLOOKUP(_xlfn.XLOOKUP($B79,'2. All Prop. TRVs '!$B$6:$B$382,'2. All Prop. TRVs '!$W$6:$W$382),'Rule Table'!$P$9:$Q$16,2,FALSE)</f>
        <v>--</v>
      </c>
    </row>
    <row r="80" spans="1:11" x14ac:dyDescent="0.2">
      <c r="A80" s="90">
        <v>73</v>
      </c>
      <c r="B80" s="91">
        <v>149</v>
      </c>
      <c r="C80" s="71" t="str">
        <f>_xlfn.XLOOKUP($B80,'2. All Prop. TRVs '!$B$6:$B$382,'2. All Prop. TRVs '!$C$6:$C$382)</f>
        <v>7440-50-8</v>
      </c>
      <c r="D80" s="40" t="str">
        <f>_xlfn.XLOOKUP($B80,'2. All Prop. TRVs '!$B$6:$B$382,'2. All Prop. TRVs '!$D$6:$D$382)</f>
        <v>Copper and compounds</v>
      </c>
      <c r="E80" s="96">
        <v>4</v>
      </c>
      <c r="F80" s="92" t="str">
        <f>_xlfn.XLOOKUP($B80,'2. All Prop. TRVs '!$B$6:$B$382,'2. All Prop. TRVs '!$H$6:$H$382)</f>
        <v>--</v>
      </c>
      <c r="G80" s="92" t="str">
        <f>VLOOKUP(_xlfn.XLOOKUP($B80,'2. All Prop. TRVs '!$B$6:$B$382,'2. All Prop. TRVs '!$I$6:$I$382),'Rule Table'!$P$9:$Q$16,2,FALSE)</f>
        <v>--</v>
      </c>
      <c r="H80" s="92" t="str">
        <f>IF(_xlfn.XLOOKUP($B80,'2. All Prop. TRVs '!$B$6:$B$382,'2. All Prop. TRVs '!$O$6:$O$382)="No proposed value","--",_xlfn.XLOOKUP($B80,'2. All Prop. TRVs '!$B$6:$B$382,'2. All Prop. TRVs '!$O$6:$O$382))</f>
        <v>--</v>
      </c>
      <c r="I80" s="92" t="str">
        <f>VLOOKUP(_xlfn.XLOOKUP($B80,'2. All Prop. TRVs '!$B$6:$B$382,'2. All Prop. TRVs '!$P$6:$P$382),'Rule Table'!$P$9:$Q$16,2,FALSE)</f>
        <v>--</v>
      </c>
      <c r="J80" s="92">
        <f>_xlfn.XLOOKUP($B80,'2. All Prop. TRVs '!$B$6:$B$382,'2. All Prop. TRVs '!$V$6:$V$382)</f>
        <v>100</v>
      </c>
      <c r="K80" s="92" t="str">
        <f>VLOOKUP(_xlfn.XLOOKUP($B80,'2. All Prop. TRVs '!$B$6:$B$382,'2. All Prop. TRVs '!$W$6:$W$382),'Rule Table'!$P$9:$Q$16,2,FALSE)</f>
        <v>C</v>
      </c>
    </row>
    <row r="81" spans="1:11" x14ac:dyDescent="0.2">
      <c r="A81" s="90">
        <v>74</v>
      </c>
      <c r="B81" s="91">
        <v>151</v>
      </c>
      <c r="C81" s="71" t="str">
        <f>_xlfn.XLOOKUP($B81,'2. All Prop. TRVs '!$B$6:$B$382,'2. All Prop. TRVs '!$C$6:$C$382)</f>
        <v>120-71-8</v>
      </c>
      <c r="D81" s="40" t="str">
        <f>_xlfn.XLOOKUP($B81,'2. All Prop. TRVs '!$B$6:$B$382,'2. All Prop. TRVs '!$D$6:$D$382)</f>
        <v>p-Cresidine</v>
      </c>
      <c r="E81" s="92"/>
      <c r="F81" s="92">
        <f>_xlfn.XLOOKUP($B81,'2. All Prop. TRVs '!$B$6:$B$382,'2. All Prop. TRVs '!$H$6:$H$382)</f>
        <v>2.3E-2</v>
      </c>
      <c r="G81" s="92" t="str">
        <f>VLOOKUP(_xlfn.XLOOKUP($B81,'2. All Prop. TRVs '!$B$6:$B$382,'2. All Prop. TRVs '!$I$6:$I$382),'Rule Table'!$P$9:$Q$16,2,FALSE)</f>
        <v>C</v>
      </c>
      <c r="H81" s="92" t="str">
        <f>IF(_xlfn.XLOOKUP($B81,'2. All Prop. TRVs '!$B$6:$B$382,'2. All Prop. TRVs '!$O$6:$O$382)="No proposed value","--",_xlfn.XLOOKUP($B81,'2. All Prop. TRVs '!$B$6:$B$382,'2. All Prop. TRVs '!$O$6:$O$382))</f>
        <v>--</v>
      </c>
      <c r="I81" s="92" t="str">
        <f>VLOOKUP(_xlfn.XLOOKUP($B81,'2. All Prop. TRVs '!$B$6:$B$382,'2. All Prop. TRVs '!$P$6:$P$382),'Rule Table'!$P$9:$Q$16,2,FALSE)</f>
        <v>--</v>
      </c>
      <c r="J81" s="92" t="str">
        <f>_xlfn.XLOOKUP($B81,'2. All Prop. TRVs '!$B$6:$B$382,'2. All Prop. TRVs '!$V$6:$V$382)</f>
        <v>--</v>
      </c>
      <c r="K81" s="92" t="str">
        <f>VLOOKUP(_xlfn.XLOOKUP($B81,'2. All Prop. TRVs '!$B$6:$B$382,'2. All Prop. TRVs '!$W$6:$W$382),'Rule Table'!$P$9:$Q$16,2,FALSE)</f>
        <v>--</v>
      </c>
    </row>
    <row r="82" spans="1:11" x14ac:dyDescent="0.2">
      <c r="A82" s="90">
        <v>75</v>
      </c>
      <c r="B82" s="91">
        <v>152</v>
      </c>
      <c r="C82" s="71" t="str">
        <f>_xlfn.XLOOKUP($B82,'2. All Prop. TRVs '!$B$6:$B$382,'2. All Prop. TRVs '!$C$6:$C$382)</f>
        <v>1319-77-3</v>
      </c>
      <c r="D82" s="40" t="str">
        <f>_xlfn.XLOOKUP($B82,'2. All Prop. TRVs '!$B$6:$B$382,'2. All Prop. TRVs '!$D$6:$D$382)</f>
        <v>Cresols (mixture), including m-cresol, o-cresol, p-cresol</v>
      </c>
      <c r="E82" s="92"/>
      <c r="F82" s="92" t="str">
        <f>_xlfn.XLOOKUP($B82,'2. All Prop. TRVs '!$B$6:$B$382,'2. All Prop. TRVs '!$H$6:$H$382)</f>
        <v>--</v>
      </c>
      <c r="G82" s="92" t="str">
        <f>VLOOKUP(_xlfn.XLOOKUP($B82,'2. All Prop. TRVs '!$B$6:$B$382,'2. All Prop. TRVs '!$I$6:$I$382),'Rule Table'!$P$9:$Q$16,2,FALSE)</f>
        <v>--</v>
      </c>
      <c r="H82" s="92">
        <f>IF(_xlfn.XLOOKUP($B82,'2. All Prop. TRVs '!$B$6:$B$382,'2. All Prop. TRVs '!$O$6:$O$382)="No proposed value","--",_xlfn.XLOOKUP($B82,'2. All Prop. TRVs '!$B$6:$B$382,'2. All Prop. TRVs '!$O$6:$O$382))</f>
        <v>600</v>
      </c>
      <c r="I82" s="92" t="str">
        <f>VLOOKUP(_xlfn.XLOOKUP($B82,'2. All Prop. TRVs '!$B$6:$B$382,'2. All Prop. TRVs '!$P$6:$P$382),'Rule Table'!$P$9:$Q$16,2,FALSE)</f>
        <v>C</v>
      </c>
      <c r="J82" s="92" t="str">
        <f>_xlfn.XLOOKUP($B82,'2. All Prop. TRVs '!$B$6:$B$382,'2. All Prop. TRVs '!$V$6:$V$382)</f>
        <v>--</v>
      </c>
      <c r="K82" s="92" t="str">
        <f>VLOOKUP(_xlfn.XLOOKUP($B82,'2. All Prop. TRVs '!$B$6:$B$382,'2. All Prop. TRVs '!$W$6:$W$382),'Rule Table'!$P$9:$Q$16,2,FALSE)</f>
        <v>--</v>
      </c>
    </row>
    <row r="83" spans="1:11" x14ac:dyDescent="0.2">
      <c r="A83" s="90">
        <v>76</v>
      </c>
      <c r="B83" s="90">
        <v>156</v>
      </c>
      <c r="C83" s="71" t="str">
        <f>_xlfn.XLOOKUP($B83,'2. All Prop. TRVs '!$B$6:$B$382,'2. All Prop. TRVs '!$C$6:$C$382)</f>
        <v>4170-30-3</v>
      </c>
      <c r="D83" s="40" t="str">
        <f>_xlfn.XLOOKUP($B83,'2. All Prop. TRVs '!$B$6:$B$382,'2. All Prop. TRVs '!$D$6:$D$382)</f>
        <v>Crotonaldehyde</v>
      </c>
      <c r="E83" s="92"/>
      <c r="F83" s="92" t="str">
        <f>_xlfn.XLOOKUP($B83,'2. All Prop. TRVs '!$B$6:$B$382,'2. All Prop. TRVs '!$H$6:$H$382)</f>
        <v>--</v>
      </c>
      <c r="G83" s="92" t="str">
        <f>VLOOKUP(_xlfn.XLOOKUP($B83,'2. All Prop. TRVs '!$B$6:$B$382,'2. All Prop. TRVs '!$I$6:$I$382),'Rule Table'!$P$9:$Q$16,2,FALSE)</f>
        <v>--</v>
      </c>
      <c r="H83" s="92">
        <f>IF(_xlfn.XLOOKUP($B83,'2. All Prop. TRVs '!$B$6:$B$382,'2. All Prop. TRVs '!$O$6:$O$382)="No proposed value","--",_xlfn.XLOOKUP($B83,'2. All Prop. TRVs '!$B$6:$B$382,'2. All Prop. TRVs '!$O$6:$O$382))</f>
        <v>2.7</v>
      </c>
      <c r="I83" s="92" t="str">
        <f>VLOOKUP(_xlfn.XLOOKUP($B83,'2. All Prop. TRVs '!$B$6:$B$382,'2. All Prop. TRVs '!$P$6:$P$382),'Rule Table'!$P$9:$Q$16,2,FALSE)</f>
        <v>D</v>
      </c>
      <c r="J83" s="92">
        <f>_xlfn.XLOOKUP($B83,'2. All Prop. TRVs '!$B$6:$B$382,'2. All Prop. TRVs '!$V$6:$V$382)</f>
        <v>29</v>
      </c>
      <c r="K83" s="92" t="str">
        <f>VLOOKUP(_xlfn.XLOOKUP($B83,'2. All Prop. TRVs '!$B$6:$B$382,'2. All Prop. TRVs '!$W$6:$W$382),'Rule Table'!$P$9:$Q$16,2,FALSE)</f>
        <v>D</v>
      </c>
    </row>
    <row r="84" spans="1:11" x14ac:dyDescent="0.2">
      <c r="A84" s="90">
        <v>77</v>
      </c>
      <c r="B84" s="91">
        <v>159</v>
      </c>
      <c r="C84" s="71" t="str">
        <f>_xlfn.XLOOKUP($B84,'2. All Prop. TRVs '!$B$6:$B$382,'2. All Prop. TRVs '!$C$6:$C$382)</f>
        <v>135-20-6</v>
      </c>
      <c r="D84" s="40" t="str">
        <f>_xlfn.XLOOKUP($B84,'2. All Prop. TRVs '!$B$6:$B$382,'2. All Prop. TRVs '!$D$6:$D$382)</f>
        <v>Cupferron</v>
      </c>
      <c r="E84" s="92"/>
      <c r="F84" s="92">
        <f>_xlfn.XLOOKUP($B84,'2. All Prop. TRVs '!$B$6:$B$382,'2. All Prop. TRVs '!$H$6:$H$382)</f>
        <v>1.6E-2</v>
      </c>
      <c r="G84" s="92" t="str">
        <f>VLOOKUP(_xlfn.XLOOKUP($B84,'2. All Prop. TRVs '!$B$6:$B$382,'2. All Prop. TRVs '!$I$6:$I$382),'Rule Table'!$P$9:$Q$16,2,FALSE)</f>
        <v>C</v>
      </c>
      <c r="H84" s="92" t="str">
        <f>IF(_xlfn.XLOOKUP($B84,'2. All Prop. TRVs '!$B$6:$B$382,'2. All Prop. TRVs '!$O$6:$O$382)="No proposed value","--",_xlfn.XLOOKUP($B84,'2. All Prop. TRVs '!$B$6:$B$382,'2. All Prop. TRVs '!$O$6:$O$382))</f>
        <v>--</v>
      </c>
      <c r="I84" s="92" t="str">
        <f>VLOOKUP(_xlfn.XLOOKUP($B84,'2. All Prop. TRVs '!$B$6:$B$382,'2. All Prop. TRVs '!$P$6:$P$382),'Rule Table'!$P$9:$Q$16,2,FALSE)</f>
        <v>--</v>
      </c>
      <c r="J84" s="92" t="str">
        <f>_xlfn.XLOOKUP($B84,'2. All Prop. TRVs '!$B$6:$B$382,'2. All Prop. TRVs '!$V$6:$V$382)</f>
        <v>--</v>
      </c>
      <c r="K84" s="92" t="str">
        <f>VLOOKUP(_xlfn.XLOOKUP($B84,'2. All Prop. TRVs '!$B$6:$B$382,'2. All Prop. TRVs '!$W$6:$W$382),'Rule Table'!$P$9:$Q$16,2,FALSE)</f>
        <v>--</v>
      </c>
    </row>
    <row r="85" spans="1:11" x14ac:dyDescent="0.2">
      <c r="A85" s="90">
        <v>78</v>
      </c>
      <c r="B85" s="91">
        <v>161</v>
      </c>
      <c r="C85" s="71" t="str">
        <f>_xlfn.XLOOKUP($B85,'2. All Prop. TRVs '!$B$6:$B$382,'2. All Prop. TRVs '!$C$6:$C$382)</f>
        <v>57-12-5</v>
      </c>
      <c r="D85" s="40" t="str">
        <f>_xlfn.XLOOKUP($B85,'2. All Prop. TRVs '!$B$6:$B$382,'2. All Prop. TRVs '!$D$6:$D$382)</f>
        <v>Cyanide and inorganic compounds</v>
      </c>
      <c r="E85" s="96">
        <v>2</v>
      </c>
      <c r="F85" s="92" t="str">
        <f>_xlfn.XLOOKUP($B85,'2. All Prop. TRVs '!$B$6:$B$382,'2. All Prop. TRVs '!$H$6:$H$382)</f>
        <v>--</v>
      </c>
      <c r="G85" s="92" t="str">
        <f>VLOOKUP(_xlfn.XLOOKUP($B85,'2. All Prop. TRVs '!$B$6:$B$382,'2. All Prop. TRVs '!$I$6:$I$382),'Rule Table'!$P$9:$Q$16,2,FALSE)</f>
        <v>--</v>
      </c>
      <c r="H85" s="92">
        <f>IF(_xlfn.XLOOKUP($B85,'2. All Prop. TRVs '!$B$6:$B$382,'2. All Prop. TRVs '!$O$6:$O$382)="No proposed value","--",_xlfn.XLOOKUP($B85,'2. All Prop. TRVs '!$B$6:$B$382,'2. All Prop. TRVs '!$O$6:$O$382))</f>
        <v>0.8</v>
      </c>
      <c r="I85" s="92" t="str">
        <f>VLOOKUP(_xlfn.XLOOKUP($B85,'2. All Prop. TRVs '!$B$6:$B$382,'2. All Prop. TRVs '!$P$6:$P$382),'Rule Table'!$P$9:$Q$16,2,FALSE)</f>
        <v>E</v>
      </c>
      <c r="J85" s="92">
        <f>_xlfn.XLOOKUP($B85,'2. All Prop. TRVs '!$B$6:$B$382,'2. All Prop. TRVs '!$V$6:$V$382)</f>
        <v>14</v>
      </c>
      <c r="K85" s="92" t="str">
        <f>VLOOKUP(_xlfn.XLOOKUP($B85,'2. All Prop. TRVs '!$B$6:$B$382,'2. All Prop. TRVs '!$W$6:$W$382),'Rule Table'!$P$9:$Q$16,2,FALSE)</f>
        <v>D</v>
      </c>
    </row>
    <row r="86" spans="1:11" x14ac:dyDescent="0.2">
      <c r="A86" s="90">
        <v>79</v>
      </c>
      <c r="B86" s="91">
        <v>162</v>
      </c>
      <c r="C86" s="71" t="str">
        <f>_xlfn.XLOOKUP($B86,'2. All Prop. TRVs '!$B$6:$B$382,'2. All Prop. TRVs '!$C$6:$C$382)</f>
        <v>110-82-7</v>
      </c>
      <c r="D86" s="40" t="str">
        <f>_xlfn.XLOOKUP($B86,'2. All Prop. TRVs '!$B$6:$B$382,'2. All Prop. TRVs '!$D$6:$D$382)</f>
        <v>Cyclohexane</v>
      </c>
      <c r="E86" s="92"/>
      <c r="F86" s="92" t="str">
        <f>_xlfn.XLOOKUP($B86,'2. All Prop. TRVs '!$B$6:$B$382,'2. All Prop. TRVs '!$H$6:$H$382)</f>
        <v>--</v>
      </c>
      <c r="G86" s="92" t="str">
        <f>VLOOKUP(_xlfn.XLOOKUP($B86,'2. All Prop. TRVs '!$B$6:$B$382,'2. All Prop. TRVs '!$I$6:$I$382),'Rule Table'!$P$9:$Q$16,2,FALSE)</f>
        <v>--</v>
      </c>
      <c r="H86" s="94">
        <f>IF(_xlfn.XLOOKUP($B86,'2. All Prop. TRVs '!$B$6:$B$382,'2. All Prop. TRVs '!$O$6:$O$382)="No proposed value","--",_xlfn.XLOOKUP($B86,'2. All Prop. TRVs '!$B$6:$B$382,'2. All Prop. TRVs '!$O$6:$O$382))</f>
        <v>6000</v>
      </c>
      <c r="I86" s="92" t="str">
        <f>VLOOKUP(_xlfn.XLOOKUP($B86,'2. All Prop. TRVs '!$B$6:$B$382,'2. All Prop. TRVs '!$P$6:$P$382),'Rule Table'!$P$9:$Q$16,2,FALSE)</f>
        <v>E</v>
      </c>
      <c r="J86" s="92" t="str">
        <f>_xlfn.XLOOKUP($B86,'2. All Prop. TRVs '!$B$6:$B$382,'2. All Prop. TRVs '!$V$6:$V$382)</f>
        <v>--</v>
      </c>
      <c r="K86" s="92" t="str">
        <f>VLOOKUP(_xlfn.XLOOKUP($B86,'2. All Prop. TRVs '!$B$6:$B$382,'2. All Prop. TRVs '!$W$6:$W$382),'Rule Table'!$P$9:$Q$16,2,FALSE)</f>
        <v>--</v>
      </c>
    </row>
    <row r="87" spans="1:11" x14ac:dyDescent="0.2">
      <c r="A87" s="90">
        <v>80</v>
      </c>
      <c r="B87" s="90" t="s">
        <v>297</v>
      </c>
      <c r="C87" s="71" t="str">
        <f>_xlfn.XLOOKUP($B87,'2. All Prop. TRVs '!$B$6:$B$382,'2. All Prop. TRVs '!$C$6:$C$382)</f>
        <v>108-94-1</v>
      </c>
      <c r="D87" s="40" t="str">
        <f>_xlfn.XLOOKUP($B87,'2. All Prop. TRVs '!$B$6:$B$382,'2. All Prop. TRVs '!$D$6:$D$382)</f>
        <v>Cyclohexanone</v>
      </c>
      <c r="E87" s="92"/>
      <c r="F87" s="92" t="str">
        <f>_xlfn.XLOOKUP($B87,'2. All Prop. TRVs '!$B$6:$B$382,'2. All Prop. TRVs '!$H$6:$H$382)</f>
        <v>--</v>
      </c>
      <c r="G87" s="92" t="str">
        <f>VLOOKUP(_xlfn.XLOOKUP($B87,'2. All Prop. TRVs '!$B$6:$B$382,'2. All Prop. TRVs '!$I$6:$I$382),'Rule Table'!$P$9:$Q$16,2,FALSE)</f>
        <v>--</v>
      </c>
      <c r="H87" s="92">
        <f>IF(_xlfn.XLOOKUP($B87,'2. All Prop. TRVs '!$B$6:$B$382,'2. All Prop. TRVs '!$O$6:$O$382)="No proposed value","--",_xlfn.XLOOKUP($B87,'2. All Prop. TRVs '!$B$6:$B$382,'2. All Prop. TRVs '!$O$6:$O$382))</f>
        <v>700</v>
      </c>
      <c r="I87" s="92" t="str">
        <f>VLOOKUP(_xlfn.XLOOKUP($B87,'2. All Prop. TRVs '!$B$6:$B$382,'2. All Prop. TRVs '!$P$6:$P$382),'Rule Table'!$P$9:$Q$16,2,FALSE)</f>
        <v>E</v>
      </c>
      <c r="J87" s="92" t="str">
        <f>_xlfn.XLOOKUP($B87,'2. All Prop. TRVs '!$B$6:$B$382,'2. All Prop. TRVs '!$V$6:$V$382)</f>
        <v>--</v>
      </c>
      <c r="K87" s="92" t="str">
        <f>VLOOKUP(_xlfn.XLOOKUP($B87,'2. All Prop. TRVs '!$B$6:$B$382,'2. All Prop. TRVs '!$W$6:$W$382),'Rule Table'!$P$9:$Q$16,2,FALSE)</f>
        <v>--</v>
      </c>
    </row>
    <row r="88" spans="1:11" x14ac:dyDescent="0.2">
      <c r="A88" s="90">
        <v>81</v>
      </c>
      <c r="B88" s="91">
        <v>170</v>
      </c>
      <c r="C88" s="71" t="str">
        <f>_xlfn.XLOOKUP($B88,'2. All Prop. TRVs '!$B$6:$B$382,'2. All Prop. TRVs '!$C$6:$C$382)</f>
        <v>72-54-8</v>
      </c>
      <c r="D88" s="40" t="str">
        <f>_xlfn.XLOOKUP($B88,'2. All Prop. TRVs '!$B$6:$B$382,'2. All Prop. TRVs '!$D$6:$D$382)</f>
        <v>4,4'-DDD {4,4'-dichlorodiphenyldichloroethane}</v>
      </c>
      <c r="E88" s="92"/>
      <c r="F88" s="92">
        <f>_xlfn.XLOOKUP($B88,'2. All Prop. TRVs '!$B$6:$B$382,'2. All Prop. TRVs '!$H$6:$H$382)</f>
        <v>1.4E-2</v>
      </c>
      <c r="G88" s="92" t="str">
        <f>VLOOKUP(_xlfn.XLOOKUP($B88,'2. All Prop. TRVs '!$B$6:$B$382,'2. All Prop. TRVs '!$I$6:$I$382),'Rule Table'!$P$9:$Q$16,2,FALSE)</f>
        <v>C</v>
      </c>
      <c r="H88" s="92" t="str">
        <f>IF(_xlfn.XLOOKUP($B88,'2. All Prop. TRVs '!$B$6:$B$382,'2. All Prop. TRVs '!$O$6:$O$382)="No proposed value","--",_xlfn.XLOOKUP($B88,'2. All Prop. TRVs '!$B$6:$B$382,'2. All Prop. TRVs '!$O$6:$O$382))</f>
        <v>--</v>
      </c>
      <c r="I88" s="92" t="str">
        <f>VLOOKUP(_xlfn.XLOOKUP($B88,'2. All Prop. TRVs '!$B$6:$B$382,'2. All Prop. TRVs '!$P$6:$P$382),'Rule Table'!$P$9:$Q$16,2,FALSE)</f>
        <v>--</v>
      </c>
      <c r="J88" s="92" t="str">
        <f>_xlfn.XLOOKUP($B88,'2. All Prop. TRVs '!$B$6:$B$382,'2. All Prop. TRVs '!$V$6:$V$382)</f>
        <v>--</v>
      </c>
      <c r="K88" s="92" t="str">
        <f>VLOOKUP(_xlfn.XLOOKUP($B88,'2. All Prop. TRVs '!$B$6:$B$382,'2. All Prop. TRVs '!$W$6:$W$382),'Rule Table'!$P$9:$Q$16,2,FALSE)</f>
        <v>--</v>
      </c>
    </row>
    <row r="89" spans="1:11" x14ac:dyDescent="0.2">
      <c r="A89" s="90">
        <v>82</v>
      </c>
      <c r="B89" s="91">
        <v>173</v>
      </c>
      <c r="C89" s="71" t="str">
        <f>_xlfn.XLOOKUP($B89,'2. All Prop. TRVs '!$B$6:$B$382,'2. All Prop. TRVs '!$C$6:$C$382)</f>
        <v>72-55-9</v>
      </c>
      <c r="D89" s="40" t="str">
        <f>_xlfn.XLOOKUP($B89,'2. All Prop. TRVs '!$B$6:$B$382,'2. All Prop. TRVs '!$D$6:$D$382)</f>
        <v>4,4'-DDE {4,4'-dichlorodiphenyldichloroethene}</v>
      </c>
      <c r="E89" s="92"/>
      <c r="F89" s="92">
        <f>_xlfn.XLOOKUP($B89,'2. All Prop. TRVs '!$B$6:$B$382,'2. All Prop. TRVs '!$H$6:$H$382)</f>
        <v>0.01</v>
      </c>
      <c r="G89" s="92" t="str">
        <f>VLOOKUP(_xlfn.XLOOKUP($B89,'2. All Prop. TRVs '!$B$6:$B$382,'2. All Prop. TRVs '!$I$6:$I$382),'Rule Table'!$P$9:$Q$16,2,FALSE)</f>
        <v>C</v>
      </c>
      <c r="H89" s="92" t="str">
        <f>IF(_xlfn.XLOOKUP($B89,'2. All Prop. TRVs '!$B$6:$B$382,'2. All Prop. TRVs '!$O$6:$O$382)="No proposed value","--",_xlfn.XLOOKUP($B89,'2. All Prop. TRVs '!$B$6:$B$382,'2. All Prop. TRVs '!$O$6:$O$382))</f>
        <v>--</v>
      </c>
      <c r="I89" s="92" t="str">
        <f>VLOOKUP(_xlfn.XLOOKUP($B89,'2. All Prop. TRVs '!$B$6:$B$382,'2. All Prop. TRVs '!$P$6:$P$382),'Rule Table'!$P$9:$Q$16,2,FALSE)</f>
        <v>--</v>
      </c>
      <c r="J89" s="92" t="str">
        <f>_xlfn.XLOOKUP($B89,'2. All Prop. TRVs '!$B$6:$B$382,'2. All Prop. TRVs '!$V$6:$V$382)</f>
        <v>--</v>
      </c>
      <c r="K89" s="92" t="str">
        <f>VLOOKUP(_xlfn.XLOOKUP($B89,'2. All Prop. TRVs '!$B$6:$B$382,'2. All Prop. TRVs '!$W$6:$W$382),'Rule Table'!$P$9:$Q$16,2,FALSE)</f>
        <v>--</v>
      </c>
    </row>
    <row r="90" spans="1:11" x14ac:dyDescent="0.2">
      <c r="A90" s="90">
        <v>83</v>
      </c>
      <c r="B90" s="91">
        <v>175</v>
      </c>
      <c r="C90" s="71" t="str">
        <f>_xlfn.XLOOKUP($B90,'2. All Prop. TRVs '!$B$6:$B$382,'2. All Prop. TRVs '!$C$6:$C$382)</f>
        <v>50-29-3</v>
      </c>
      <c r="D90" s="40" t="str">
        <f>_xlfn.XLOOKUP($B90,'2. All Prop. TRVs '!$B$6:$B$382,'2. All Prop. TRVs '!$D$6:$D$382)</f>
        <v>4,4’-DDT {4,4’-dichlorodiphenyltrichloroethane}</v>
      </c>
      <c r="E90" s="92"/>
      <c r="F90" s="92">
        <f>_xlfn.XLOOKUP($B90,'2. All Prop. TRVs '!$B$6:$B$382,'2. All Prop. TRVs '!$H$6:$H$382)</f>
        <v>0.01</v>
      </c>
      <c r="G90" s="92" t="str">
        <f>VLOOKUP(_xlfn.XLOOKUP($B90,'2. All Prop. TRVs '!$B$6:$B$382,'2. All Prop. TRVs '!$I$6:$I$382),'Rule Table'!$P$9:$Q$16,2,FALSE)</f>
        <v>E</v>
      </c>
      <c r="H90" s="92" t="str">
        <f>IF(_xlfn.XLOOKUP($B90,'2. All Prop. TRVs '!$B$6:$B$382,'2. All Prop. TRVs '!$O$6:$O$382)="No proposed value","--",_xlfn.XLOOKUP($B90,'2. All Prop. TRVs '!$B$6:$B$382,'2. All Prop. TRVs '!$O$6:$O$382))</f>
        <v>--</v>
      </c>
      <c r="I90" s="92" t="str">
        <f>VLOOKUP(_xlfn.XLOOKUP($B90,'2. All Prop. TRVs '!$B$6:$B$382,'2. All Prop. TRVs '!$P$6:$P$382),'Rule Table'!$P$9:$Q$16,2,FALSE)</f>
        <v>--</v>
      </c>
      <c r="J90" s="92" t="str">
        <f>_xlfn.XLOOKUP($B90,'2. All Prop. TRVs '!$B$6:$B$382,'2. All Prop. TRVs '!$V$6:$V$382)</f>
        <v>--</v>
      </c>
      <c r="K90" s="92" t="str">
        <f>VLOOKUP(_xlfn.XLOOKUP($B90,'2. All Prop. TRVs '!$B$6:$B$382,'2. All Prop. TRVs '!$W$6:$W$382),'Rule Table'!$P$9:$Q$16,2,FALSE)</f>
        <v>--</v>
      </c>
    </row>
    <row r="91" spans="1:11" x14ac:dyDescent="0.2">
      <c r="A91" s="90">
        <v>84</v>
      </c>
      <c r="B91" s="91">
        <v>183</v>
      </c>
      <c r="C91" s="71" t="str">
        <f>_xlfn.XLOOKUP($B91,'2. All Prop. TRVs '!$B$6:$B$382,'2. All Prop. TRVs '!$C$6:$C$382)</f>
        <v>615-05-4</v>
      </c>
      <c r="D91" s="40" t="str">
        <f>_xlfn.XLOOKUP($B91,'2. All Prop. TRVs '!$B$6:$B$382,'2. All Prop. TRVs '!$D$6:$D$382)</f>
        <v>2,4-Diaminoanisole</v>
      </c>
      <c r="E91" s="92"/>
      <c r="F91" s="92">
        <f>_xlfn.XLOOKUP($B91,'2. All Prop. TRVs '!$B$6:$B$382,'2. All Prop. TRVs '!$H$6:$H$382)</f>
        <v>0.15</v>
      </c>
      <c r="G91" s="92" t="str">
        <f>VLOOKUP(_xlfn.XLOOKUP($B91,'2. All Prop. TRVs '!$B$6:$B$382,'2. All Prop. TRVs '!$I$6:$I$382),'Rule Table'!$P$9:$Q$16,2,FALSE)</f>
        <v>C</v>
      </c>
      <c r="H91" s="92" t="str">
        <f>IF(_xlfn.XLOOKUP($B91,'2. All Prop. TRVs '!$B$6:$B$382,'2. All Prop. TRVs '!$O$6:$O$382)="No proposed value","--",_xlfn.XLOOKUP($B91,'2. All Prop. TRVs '!$B$6:$B$382,'2. All Prop. TRVs '!$O$6:$O$382))</f>
        <v>--</v>
      </c>
      <c r="I91" s="92" t="str">
        <f>VLOOKUP(_xlfn.XLOOKUP($B91,'2. All Prop. TRVs '!$B$6:$B$382,'2. All Prop. TRVs '!$P$6:$P$382),'Rule Table'!$P$9:$Q$16,2,FALSE)</f>
        <v>--</v>
      </c>
      <c r="J91" s="92" t="str">
        <f>_xlfn.XLOOKUP($B91,'2. All Prop. TRVs '!$B$6:$B$382,'2. All Prop. TRVs '!$V$6:$V$382)</f>
        <v>--</v>
      </c>
      <c r="K91" s="92" t="str">
        <f>VLOOKUP(_xlfn.XLOOKUP($B91,'2. All Prop. TRVs '!$B$6:$B$382,'2. All Prop. TRVs '!$W$6:$W$382),'Rule Table'!$P$9:$Q$16,2,FALSE)</f>
        <v>--</v>
      </c>
    </row>
    <row r="92" spans="1:11" x14ac:dyDescent="0.2">
      <c r="A92" s="90">
        <v>85</v>
      </c>
      <c r="B92" s="91">
        <v>184</v>
      </c>
      <c r="C92" s="71" t="str">
        <f>_xlfn.XLOOKUP($B92,'2. All Prop. TRVs '!$B$6:$B$382,'2. All Prop. TRVs '!$C$6:$C$382)</f>
        <v>95-80-7</v>
      </c>
      <c r="D92" s="40" t="str">
        <f>_xlfn.XLOOKUP($B92,'2. All Prop. TRVs '!$B$6:$B$382,'2. All Prop. TRVs '!$D$6:$D$382)</f>
        <v>2,4-Diaminotoluene {2,4-toluene diamine}</v>
      </c>
      <c r="E92" s="92"/>
      <c r="F92" s="92">
        <f>_xlfn.XLOOKUP($B92,'2. All Prop. TRVs '!$B$6:$B$382,'2. All Prop. TRVs '!$H$6:$H$382)</f>
        <v>9.1E-4</v>
      </c>
      <c r="G92" s="92" t="str">
        <f>VLOOKUP(_xlfn.XLOOKUP($B92,'2. All Prop. TRVs '!$B$6:$B$382,'2. All Prop. TRVs '!$I$6:$I$382),'Rule Table'!$P$9:$Q$16,2,FALSE)</f>
        <v>C</v>
      </c>
      <c r="H92" s="92" t="str">
        <f>IF(_xlfn.XLOOKUP($B92,'2. All Prop. TRVs '!$B$6:$B$382,'2. All Prop. TRVs '!$O$6:$O$382)="No proposed value","--",_xlfn.XLOOKUP($B92,'2. All Prop. TRVs '!$B$6:$B$382,'2. All Prop. TRVs '!$O$6:$O$382))</f>
        <v>--</v>
      </c>
      <c r="I92" s="92" t="str">
        <f>VLOOKUP(_xlfn.XLOOKUP($B92,'2. All Prop. TRVs '!$B$6:$B$382,'2. All Prop. TRVs '!$P$6:$P$382),'Rule Table'!$P$9:$Q$16,2,FALSE)</f>
        <v>--</v>
      </c>
      <c r="J92" s="92" t="str">
        <f>_xlfn.XLOOKUP($B92,'2. All Prop. TRVs '!$B$6:$B$382,'2. All Prop. TRVs '!$V$6:$V$382)</f>
        <v>--</v>
      </c>
      <c r="K92" s="92" t="str">
        <f>VLOOKUP(_xlfn.XLOOKUP($B92,'2. All Prop. TRVs '!$B$6:$B$382,'2. All Prop. TRVs '!$W$6:$W$382),'Rule Table'!$P$9:$Q$16,2,FALSE)</f>
        <v>--</v>
      </c>
    </row>
    <row r="93" spans="1:11" x14ac:dyDescent="0.2">
      <c r="A93" s="90">
        <v>86</v>
      </c>
      <c r="B93" s="91">
        <v>186</v>
      </c>
      <c r="C93" s="71" t="str">
        <f>_xlfn.XLOOKUP($B93,'2. All Prop. TRVs '!$B$6:$B$382,'2. All Prop. TRVs '!$C$6:$C$382)</f>
        <v>333-41-5</v>
      </c>
      <c r="D93" s="40" t="str">
        <f>_xlfn.XLOOKUP($B93,'2. All Prop. TRVs '!$B$6:$B$382,'2. All Prop. TRVs '!$D$6:$D$382)</f>
        <v>Diazinon</v>
      </c>
      <c r="E93" s="92"/>
      <c r="F93" s="92" t="str">
        <f>_xlfn.XLOOKUP($B93,'2. All Prop. TRVs '!$B$6:$B$382,'2. All Prop. TRVs '!$H$6:$H$382)</f>
        <v>--</v>
      </c>
      <c r="G93" s="92" t="str">
        <f>VLOOKUP(_xlfn.XLOOKUP($B93,'2. All Prop. TRVs '!$B$6:$B$382,'2. All Prop. TRVs '!$I$6:$I$382),'Rule Table'!$P$9:$Q$16,2,FALSE)</f>
        <v>--</v>
      </c>
      <c r="H93" s="92" t="str">
        <f>IF(_xlfn.XLOOKUP($B93,'2. All Prop. TRVs '!$B$6:$B$382,'2. All Prop. TRVs '!$O$6:$O$382)="No proposed value","--",_xlfn.XLOOKUP($B93,'2. All Prop. TRVs '!$B$6:$B$382,'2. All Prop. TRVs '!$O$6:$O$382))</f>
        <v>--</v>
      </c>
      <c r="I93" s="92" t="str">
        <f>VLOOKUP(_xlfn.XLOOKUP($B93,'2. All Prop. TRVs '!$B$6:$B$382,'2. All Prop. TRVs '!$P$6:$P$382),'Rule Table'!$P$9:$Q$16,2,FALSE)</f>
        <v>--</v>
      </c>
      <c r="J93" s="92">
        <f>_xlfn.XLOOKUP($B93,'2. All Prop. TRVs '!$B$6:$B$382,'2. All Prop. TRVs '!$V$6:$V$382)</f>
        <v>14</v>
      </c>
      <c r="K93" s="92" t="str">
        <f>VLOOKUP(_xlfn.XLOOKUP($B93,'2. All Prop. TRVs '!$B$6:$B$382,'2. All Prop. TRVs '!$W$6:$W$382),'Rule Table'!$P$9:$Q$16,2,FALSE)</f>
        <v>D</v>
      </c>
    </row>
    <row r="94" spans="1:11" x14ac:dyDescent="0.2">
      <c r="A94" s="90">
        <v>87</v>
      </c>
      <c r="B94" s="91">
        <v>190</v>
      </c>
      <c r="C94" s="71" t="str">
        <f>_xlfn.XLOOKUP($B94,'2. All Prop. TRVs '!$B$6:$B$382,'2. All Prop. TRVs '!$C$6:$C$382)</f>
        <v>96-12-8</v>
      </c>
      <c r="D94" s="40" t="str">
        <f>_xlfn.XLOOKUP($B94,'2. All Prop. TRVs '!$B$6:$B$382,'2. All Prop. TRVs '!$D$6:$D$382)</f>
        <v>1,2-Dibromo-3-chloropropane (DBCP)</v>
      </c>
      <c r="E94" s="92"/>
      <c r="F94" s="92">
        <f>_xlfn.XLOOKUP($B94,'2. All Prop. TRVs '!$B$6:$B$382,'2. All Prop. TRVs '!$H$6:$H$382)</f>
        <v>1.7000000000000001E-4</v>
      </c>
      <c r="G94" s="92" t="str">
        <f>VLOOKUP(_xlfn.XLOOKUP($B94,'2. All Prop. TRVs '!$B$6:$B$382,'2. All Prop. TRVs '!$I$6:$I$382),'Rule Table'!$P$9:$Q$16,2,FALSE)</f>
        <v>E</v>
      </c>
      <c r="H94" s="92">
        <f>IF(_xlfn.XLOOKUP($B94,'2. All Prop. TRVs '!$B$6:$B$382,'2. All Prop. TRVs '!$O$6:$O$382)="No proposed value","--",_xlfn.XLOOKUP($B94,'2. All Prop. TRVs '!$B$6:$B$382,'2. All Prop. TRVs '!$O$6:$O$382))</f>
        <v>0.2</v>
      </c>
      <c r="I94" s="92" t="str">
        <f>VLOOKUP(_xlfn.XLOOKUP($B94,'2. All Prop. TRVs '!$B$6:$B$382,'2. All Prop. TRVs '!$P$6:$P$382),'Rule Table'!$P$9:$Q$16,2,FALSE)</f>
        <v>E</v>
      </c>
      <c r="J94" s="92">
        <f>_xlfn.XLOOKUP($B94,'2. All Prop. TRVs '!$B$6:$B$382,'2. All Prop. TRVs '!$V$6:$V$382)</f>
        <v>2.7</v>
      </c>
      <c r="K94" s="92" t="str">
        <f>VLOOKUP(_xlfn.XLOOKUP($B94,'2. All Prop. TRVs '!$B$6:$B$382,'2. All Prop. TRVs '!$W$6:$W$382),'Rule Table'!$P$9:$Q$16,2,FALSE)</f>
        <v>D</v>
      </c>
    </row>
    <row r="95" spans="1:11" x14ac:dyDescent="0.2">
      <c r="A95" s="90">
        <v>88</v>
      </c>
      <c r="B95" s="91">
        <v>112</v>
      </c>
      <c r="C95" s="71" t="str">
        <f>_xlfn.XLOOKUP($B95,'2. All Prop. TRVs '!$B$6:$B$382,'2. All Prop. TRVs '!$C$6:$C$382)</f>
        <v>106-46-7</v>
      </c>
      <c r="D95" s="40" t="str">
        <f>_xlfn.XLOOKUP($B95,'2. All Prop. TRVs '!$B$6:$B$382,'2. All Prop. TRVs '!$D$6:$D$382)</f>
        <v>1,4-dichlorobenzene {p-Dichlorobenzene}</v>
      </c>
      <c r="E95" s="92"/>
      <c r="F95" s="92">
        <f>_xlfn.XLOOKUP($B95,'2. All Prop. TRVs '!$B$6:$B$382,'2. All Prop. TRVs '!$H$6:$H$382)</f>
        <v>9.0999999999999998E-2</v>
      </c>
      <c r="G95" s="92" t="str">
        <f>VLOOKUP(_xlfn.XLOOKUP($B95,'2. All Prop. TRVs '!$B$6:$B$382,'2. All Prop. TRVs '!$I$6:$I$382),'Rule Table'!$P$9:$Q$16,2,FALSE)</f>
        <v>C</v>
      </c>
      <c r="H95" s="92">
        <f>IF(_xlfn.XLOOKUP($B95,'2. All Prop. TRVs '!$B$6:$B$382,'2. All Prop. TRVs '!$O$6:$O$382)="No proposed value","--",_xlfn.XLOOKUP($B95,'2. All Prop. TRVs '!$B$6:$B$382,'2. All Prop. TRVs '!$O$6:$O$382))</f>
        <v>5</v>
      </c>
      <c r="I95" s="92" t="str">
        <f>VLOOKUP(_xlfn.XLOOKUP($B95,'2. All Prop. TRVs '!$B$6:$B$382,'2. All Prop. TRVs '!$P$6:$P$382),'Rule Table'!$P$9:$Q$16,2,FALSE)</f>
        <v>C</v>
      </c>
      <c r="J95" s="94">
        <f>_xlfn.XLOOKUP($B95,'2. All Prop. TRVs '!$B$6:$B$382,'2. All Prop. TRVs '!$V$6:$V$382)</f>
        <v>8700</v>
      </c>
      <c r="K95" s="92" t="str">
        <f>VLOOKUP(_xlfn.XLOOKUP($B95,'2. All Prop. TRVs '!$B$6:$B$382,'2. All Prop. TRVs '!$W$6:$W$382),'Rule Table'!$P$9:$Q$16,2,FALSE)</f>
        <v>C</v>
      </c>
    </row>
    <row r="96" spans="1:11" x14ac:dyDescent="0.2">
      <c r="A96" s="90">
        <v>89</v>
      </c>
      <c r="B96" s="91">
        <v>192</v>
      </c>
      <c r="C96" s="71" t="str">
        <f>_xlfn.XLOOKUP($B96,'2. All Prop. TRVs '!$B$6:$B$382,'2. All Prop. TRVs '!$C$6:$C$382)</f>
        <v>91-94-1</v>
      </c>
      <c r="D96" s="40" t="str">
        <f>_xlfn.XLOOKUP($B96,'2. All Prop. TRVs '!$B$6:$B$382,'2. All Prop. TRVs '!$D$6:$D$382)</f>
        <v>3,3'-Dichlorobenzidine</v>
      </c>
      <c r="E96" s="92"/>
      <c r="F96" s="92">
        <f>_xlfn.XLOOKUP($B96,'2. All Prop. TRVs '!$B$6:$B$382,'2. All Prop. TRVs '!$H$6:$H$382)</f>
        <v>2.8999999999999998E-3</v>
      </c>
      <c r="G96" s="92" t="str">
        <f>VLOOKUP(_xlfn.XLOOKUP($B96,'2. All Prop. TRVs '!$B$6:$B$382,'2. All Prop. TRVs '!$I$6:$I$382),'Rule Table'!$P$9:$Q$16,2,FALSE)</f>
        <v>C</v>
      </c>
      <c r="H96" s="92" t="str">
        <f>IF(_xlfn.XLOOKUP($B96,'2. All Prop. TRVs '!$B$6:$B$382,'2. All Prop. TRVs '!$O$6:$O$382)="No proposed value","--",_xlfn.XLOOKUP($B96,'2. All Prop. TRVs '!$B$6:$B$382,'2. All Prop. TRVs '!$O$6:$O$382))</f>
        <v>--</v>
      </c>
      <c r="I96" s="92" t="str">
        <f>VLOOKUP(_xlfn.XLOOKUP($B96,'2. All Prop. TRVs '!$B$6:$B$382,'2. All Prop. TRVs '!$P$6:$P$382),'Rule Table'!$P$9:$Q$16,2,FALSE)</f>
        <v>--</v>
      </c>
      <c r="J96" s="92" t="str">
        <f>_xlfn.XLOOKUP($B96,'2. All Prop. TRVs '!$B$6:$B$382,'2. All Prop. TRVs '!$V$6:$V$382)</f>
        <v>--</v>
      </c>
      <c r="K96" s="92" t="str">
        <f>VLOOKUP(_xlfn.XLOOKUP($B96,'2. All Prop. TRVs '!$B$6:$B$382,'2. All Prop. TRVs '!$W$6:$W$382),'Rule Table'!$P$9:$Q$16,2,FALSE)</f>
        <v>--</v>
      </c>
    </row>
    <row r="97" spans="1:11" x14ac:dyDescent="0.2">
      <c r="A97" s="90">
        <v>90</v>
      </c>
      <c r="B97" s="91">
        <v>193</v>
      </c>
      <c r="C97" s="71" t="str">
        <f>_xlfn.XLOOKUP($B97,'2. All Prop. TRVs '!$B$6:$B$382,'2. All Prop. TRVs '!$C$6:$C$382)</f>
        <v>75-34-3</v>
      </c>
      <c r="D97" s="40" t="str">
        <f>_xlfn.XLOOKUP($B97,'2. All Prop. TRVs '!$B$6:$B$382,'2. All Prop. TRVs '!$D$6:$D$382)</f>
        <v>1,1-Dichloroethane {ethylidene dichloride}</v>
      </c>
      <c r="E97" s="92"/>
      <c r="F97" s="92">
        <f>_xlfn.XLOOKUP($B97,'2. All Prop. TRVs '!$B$6:$B$382,'2. All Prop. TRVs '!$H$6:$H$382)</f>
        <v>0.63</v>
      </c>
      <c r="G97" s="92" t="str">
        <f>VLOOKUP(_xlfn.XLOOKUP($B97,'2. All Prop. TRVs '!$B$6:$B$382,'2. All Prop. TRVs '!$I$6:$I$382),'Rule Table'!$P$9:$Q$16,2,FALSE)</f>
        <v>C</v>
      </c>
      <c r="H97" s="92" t="str">
        <f>IF(_xlfn.XLOOKUP($B97,'2. All Prop. TRVs '!$B$6:$B$382,'2. All Prop. TRVs '!$O$6:$O$382)="No proposed value","--",_xlfn.XLOOKUP($B97,'2. All Prop. TRVs '!$B$6:$B$382,'2. All Prop. TRVs '!$O$6:$O$382))</f>
        <v>--</v>
      </c>
      <c r="I97" s="92" t="str">
        <f>VLOOKUP(_xlfn.XLOOKUP($B97,'2. All Prop. TRVs '!$B$6:$B$382,'2. All Prop. TRVs '!$P$6:$P$382),'Rule Table'!$P$9:$Q$16,2,FALSE)</f>
        <v>--</v>
      </c>
      <c r="J97" s="92" t="str">
        <f>_xlfn.XLOOKUP($B97,'2. All Prop. TRVs '!$B$6:$B$382,'2. All Prop. TRVs '!$V$6:$V$382)</f>
        <v>--</v>
      </c>
      <c r="K97" s="92" t="str">
        <f>VLOOKUP(_xlfn.XLOOKUP($B97,'2. All Prop. TRVs '!$B$6:$B$382,'2. All Prop. TRVs '!$W$6:$W$382),'Rule Table'!$P$9:$Q$16,2,FALSE)</f>
        <v>--</v>
      </c>
    </row>
    <row r="98" spans="1:11" x14ac:dyDescent="0.2">
      <c r="A98" s="90">
        <v>91</v>
      </c>
      <c r="B98" s="90" t="s">
        <v>327</v>
      </c>
      <c r="C98" s="71" t="str">
        <f>_xlfn.XLOOKUP($B98,'2. All Prop. TRVs '!$B$6:$B$382,'2. All Prop. TRVs '!$C$6:$C$382)</f>
        <v>156-59-2</v>
      </c>
      <c r="D98" s="40" t="str">
        <f>_xlfn.XLOOKUP($B98,'2. All Prop. TRVs '!$B$6:$B$382,'2. All Prop. TRVs '!$D$6:$D$382)</f>
        <v>cis-1,2-Dichloroethene {cis-1,2-dichloroethylene}</v>
      </c>
      <c r="E98" s="92"/>
      <c r="F98" s="92" t="str">
        <f>_xlfn.XLOOKUP($B98,'2. All Prop. TRVs '!$B$6:$B$382,'2. All Prop. TRVs '!$H$6:$H$382)</f>
        <v>--</v>
      </c>
      <c r="G98" s="92" t="str">
        <f>VLOOKUP(_xlfn.XLOOKUP($B98,'2. All Prop. TRVs '!$B$6:$B$382,'2. All Prop. TRVs '!$I$6:$I$382),'Rule Table'!$P$9:$Q$16,2,FALSE)</f>
        <v>--</v>
      </c>
      <c r="H98" s="92">
        <f>IF(_xlfn.XLOOKUP($B98,'2. All Prop. TRVs '!$B$6:$B$382,'2. All Prop. TRVs '!$O$6:$O$382)="No proposed value","--",_xlfn.XLOOKUP($B98,'2. All Prop. TRVs '!$B$6:$B$382,'2. All Prop. TRVs '!$O$6:$O$382))</f>
        <v>40</v>
      </c>
      <c r="I98" s="92" t="str">
        <f>VLOOKUP(_xlfn.XLOOKUP($B98,'2. All Prop. TRVs '!$B$6:$B$382,'2. All Prop. TRVs '!$P$6:$P$382),'Rule Table'!$P$9:$Q$16,2,FALSE)</f>
        <v>E</v>
      </c>
      <c r="J98" s="92" t="str">
        <f>_xlfn.XLOOKUP($B98,'2. All Prop. TRVs '!$B$6:$B$382,'2. All Prop. TRVs '!$V$6:$V$382)</f>
        <v>--</v>
      </c>
      <c r="K98" s="92" t="str">
        <f>VLOOKUP(_xlfn.XLOOKUP($B98,'2. All Prop. TRVs '!$B$6:$B$382,'2. All Prop. TRVs '!$W$6:$W$382),'Rule Table'!$P$9:$Q$16,2,FALSE)</f>
        <v>--</v>
      </c>
    </row>
    <row r="99" spans="1:11" x14ac:dyDescent="0.2">
      <c r="A99" s="90">
        <v>92</v>
      </c>
      <c r="B99" s="91">
        <v>116</v>
      </c>
      <c r="C99" s="71" t="str">
        <f>_xlfn.XLOOKUP($B99,'2. All Prop. TRVs '!$B$6:$B$382,'2. All Prop. TRVs '!$C$6:$C$382)</f>
        <v>156-60-5</v>
      </c>
      <c r="D99" s="40" t="str">
        <f>_xlfn.XLOOKUP($B99,'2. All Prop. TRVs '!$B$6:$B$382,'2. All Prop. TRVs '!$D$6:$D$382)</f>
        <v>trans-1,2-Dichloroethene</v>
      </c>
      <c r="E99" s="92"/>
      <c r="F99" s="92" t="str">
        <f>_xlfn.XLOOKUP($B99,'2. All Prop. TRVs '!$B$6:$B$382,'2. All Prop. TRVs '!$H$6:$H$382)</f>
        <v>--</v>
      </c>
      <c r="G99" s="92" t="str">
        <f>VLOOKUP(_xlfn.XLOOKUP($B99,'2. All Prop. TRVs '!$B$6:$B$382,'2. All Prop. TRVs '!$I$6:$I$382),'Rule Table'!$P$9:$Q$16,2,FALSE)</f>
        <v>--</v>
      </c>
      <c r="H99" s="92">
        <f>IF(_xlfn.XLOOKUP($B99,'2. All Prop. TRVs '!$B$6:$B$382,'2. All Prop. TRVs '!$O$6:$O$382)="No proposed value","--",_xlfn.XLOOKUP($B99,'2. All Prop. TRVs '!$B$6:$B$382,'2. All Prop. TRVs '!$O$6:$O$382))</f>
        <v>40</v>
      </c>
      <c r="I99" s="92" t="str">
        <f>VLOOKUP(_xlfn.XLOOKUP($B99,'2. All Prop. TRVs '!$B$6:$B$382,'2. All Prop. TRVs '!$P$6:$P$382),'Rule Table'!$P$9:$Q$16,2,FALSE)</f>
        <v>E</v>
      </c>
      <c r="J99" s="94">
        <f>_xlfn.XLOOKUP($B99,'2. All Prop. TRVs '!$B$6:$B$382,'2. All Prop. TRVs '!$V$6:$V$382)</f>
        <v>12000</v>
      </c>
      <c r="K99" s="92" t="str">
        <f>VLOOKUP(_xlfn.XLOOKUP($B99,'2. All Prop. TRVs '!$B$6:$B$382,'2. All Prop. TRVs '!$W$6:$W$382),'Rule Table'!$P$9:$Q$16,2,FALSE)</f>
        <v>T</v>
      </c>
    </row>
    <row r="100" spans="1:11" x14ac:dyDescent="0.2">
      <c r="A100" s="90">
        <v>93</v>
      </c>
      <c r="B100" s="91">
        <v>328</v>
      </c>
      <c r="C100" s="71" t="str">
        <f>_xlfn.XLOOKUP($B100,'2. All Prop. TRVs '!$B$6:$B$382,'2. All Prop. TRVs '!$C$6:$C$382)</f>
        <v>75-09-2</v>
      </c>
      <c r="D100" s="40" t="str">
        <f>_xlfn.XLOOKUP($B100,'2. All Prop. TRVs '!$B$6:$B$382,'2. All Prop. TRVs '!$D$6:$D$382)</f>
        <v>Dichloromethane {methylene chloride}</v>
      </c>
      <c r="E100" s="92"/>
      <c r="F100" s="92">
        <f>_xlfn.XLOOKUP($B100,'2. All Prop. TRVs '!$B$6:$B$382,'2. All Prop. TRVs '!$H$6:$H$382)</f>
        <v>100</v>
      </c>
      <c r="G100" s="92" t="str">
        <f>VLOOKUP(_xlfn.XLOOKUP($B100,'2. All Prop. TRVs '!$B$6:$B$382,'2. All Prop. TRVs '!$I$6:$I$382),'Rule Table'!$P$9:$Q$16,2,FALSE)</f>
        <v>E</v>
      </c>
      <c r="H100" s="92">
        <f>IF(_xlfn.XLOOKUP($B100,'2. All Prop. TRVs '!$B$6:$B$382,'2. All Prop. TRVs '!$O$6:$O$382)="No proposed value","--",_xlfn.XLOOKUP($B100,'2. All Prop. TRVs '!$B$6:$B$382,'2. All Prop. TRVs '!$O$6:$O$382))</f>
        <v>600</v>
      </c>
      <c r="I100" s="92" t="str">
        <f>VLOOKUP(_xlfn.XLOOKUP($B100,'2. All Prop. TRVs '!$B$6:$B$382,'2. All Prop. TRVs '!$P$6:$P$382),'Rule Table'!$P$9:$Q$16,2,FALSE)</f>
        <v>E</v>
      </c>
      <c r="J100" s="94">
        <f>_xlfn.XLOOKUP($B100,'2. All Prop. TRVs '!$B$6:$B$382,'2. All Prop. TRVs '!$V$6:$V$382)</f>
        <v>2100</v>
      </c>
      <c r="K100" s="92" t="str">
        <f>VLOOKUP(_xlfn.XLOOKUP($B100,'2. All Prop. TRVs '!$B$6:$B$382,'2. All Prop. TRVs '!$W$6:$W$382),'Rule Table'!$P$9:$Q$16,2,FALSE)</f>
        <v>T</v>
      </c>
    </row>
    <row r="101" spans="1:11" x14ac:dyDescent="0.2">
      <c r="A101" s="90">
        <v>94</v>
      </c>
      <c r="B101" s="91">
        <v>195</v>
      </c>
      <c r="C101" s="71" t="str">
        <f>_xlfn.XLOOKUP($B101,'2. All Prop. TRVs '!$B$6:$B$382,'2. All Prop. TRVs '!$C$6:$C$382)</f>
        <v>78-87-5</v>
      </c>
      <c r="D101" s="40" t="str">
        <f>_xlfn.XLOOKUP($B101,'2. All Prop. TRVs '!$B$6:$B$382,'2. All Prop. TRVs '!$D$6:$D$382)</f>
        <v>1,2-Dichloropropane {propylene dichloride}</v>
      </c>
      <c r="E101" s="92"/>
      <c r="F101" s="92">
        <f>_xlfn.XLOOKUP($B101,'2. All Prop. TRVs '!$B$6:$B$382,'2. All Prop. TRVs '!$H$6:$H$382)</f>
        <v>0.27</v>
      </c>
      <c r="G101" s="92" t="str">
        <f>VLOOKUP(_xlfn.XLOOKUP($B101,'2. All Prop. TRVs '!$B$6:$B$382,'2. All Prop. TRVs '!$I$6:$I$382),'Rule Table'!$P$9:$Q$16,2,FALSE)</f>
        <v>E</v>
      </c>
      <c r="H101" s="92">
        <f>IF(_xlfn.XLOOKUP($B101,'2. All Prop. TRVs '!$B$6:$B$382,'2. All Prop. TRVs '!$O$6:$O$382)="No proposed value","--",_xlfn.XLOOKUP($B101,'2. All Prop. TRVs '!$B$6:$B$382,'2. All Prop. TRVs '!$O$6:$O$382))</f>
        <v>4</v>
      </c>
      <c r="I101" s="92" t="str">
        <f>VLOOKUP(_xlfn.XLOOKUP($B101,'2. All Prop. TRVs '!$B$6:$B$382,'2. All Prop. TRVs '!$P$6:$P$382),'Rule Table'!$P$9:$Q$16,2,FALSE)</f>
        <v>E</v>
      </c>
      <c r="J101" s="92">
        <f>_xlfn.XLOOKUP($B101,'2. All Prop. TRVs '!$B$6:$B$382,'2. All Prop. TRVs '!$V$6:$V$382)</f>
        <v>92</v>
      </c>
      <c r="K101" s="92" t="str">
        <f>VLOOKUP(_xlfn.XLOOKUP($B101,'2. All Prop. TRVs '!$B$6:$B$382,'2. All Prop. TRVs '!$W$6:$W$382),'Rule Table'!$P$9:$Q$16,2,FALSE)</f>
        <v>T</v>
      </c>
    </row>
    <row r="102" spans="1:11" x14ac:dyDescent="0.2">
      <c r="A102" s="90">
        <v>95</v>
      </c>
      <c r="B102" s="91">
        <v>196</v>
      </c>
      <c r="C102" s="71" t="str">
        <f>_xlfn.XLOOKUP($B102,'2. All Prop. TRVs '!$B$6:$B$382,'2. All Prop. TRVs '!$C$6:$C$382)</f>
        <v>542-75-6</v>
      </c>
      <c r="D102" s="40" t="str">
        <f>_xlfn.XLOOKUP($B102,'2. All Prop. TRVs '!$B$6:$B$382,'2. All Prop. TRVs '!$D$6:$D$382)</f>
        <v>1,3-Dichloropropene</v>
      </c>
      <c r="E102" s="92"/>
      <c r="F102" s="92">
        <f>_xlfn.XLOOKUP($B102,'2. All Prop. TRVs '!$B$6:$B$382,'2. All Prop. TRVs '!$H$6:$H$382)</f>
        <v>0.25</v>
      </c>
      <c r="G102" s="92" t="str">
        <f>VLOOKUP(_xlfn.XLOOKUP($B102,'2. All Prop. TRVs '!$B$6:$B$382,'2. All Prop. TRVs '!$I$6:$I$382),'Rule Table'!$P$9:$Q$16,2,FALSE)</f>
        <v>E</v>
      </c>
      <c r="H102" s="92">
        <f>IF(_xlfn.XLOOKUP($B102,'2. All Prop. TRVs '!$B$6:$B$382,'2. All Prop. TRVs '!$O$6:$O$382)="No proposed value","--",_xlfn.XLOOKUP($B102,'2. All Prop. TRVs '!$B$6:$B$382,'2. All Prop. TRVs '!$O$6:$O$382))</f>
        <v>32</v>
      </c>
      <c r="I102" s="92" t="str">
        <f>VLOOKUP(_xlfn.XLOOKUP($B102,'2. All Prop. TRVs '!$B$6:$B$382,'2. All Prop. TRVs '!$P$6:$P$382),'Rule Table'!$P$9:$Q$16,2,FALSE)</f>
        <v>T</v>
      </c>
      <c r="J102" s="92">
        <f>_xlfn.XLOOKUP($B102,'2. All Prop. TRVs '!$B$6:$B$382,'2. All Prop. TRVs '!$V$6:$V$382)</f>
        <v>50</v>
      </c>
      <c r="K102" s="92" t="str">
        <f>VLOOKUP(_xlfn.XLOOKUP($B102,'2. All Prop. TRVs '!$B$6:$B$382,'2. All Prop. TRVs '!$W$6:$W$382),'Rule Table'!$P$9:$Q$16,2,FALSE)</f>
        <v>D</v>
      </c>
    </row>
    <row r="103" spans="1:11" x14ac:dyDescent="0.2">
      <c r="A103" s="90">
        <v>96</v>
      </c>
      <c r="B103" s="90" t="s">
        <v>338</v>
      </c>
      <c r="C103" s="71" t="str">
        <f>_xlfn.XLOOKUP($B103,'2. All Prop. TRVs '!$B$6:$B$382,'2. All Prop. TRVs '!$C$6:$C$382)</f>
        <v>78-88-6</v>
      </c>
      <c r="D103" s="40" t="str">
        <f>_xlfn.XLOOKUP($B103,'2. All Prop. TRVs '!$B$6:$B$382,'2. All Prop. TRVs '!$D$6:$D$382)</f>
        <v>2,3-Dichloropropene</v>
      </c>
      <c r="E103" s="92"/>
      <c r="F103" s="92" t="str">
        <f>_xlfn.XLOOKUP($B103,'2. All Prop. TRVs '!$B$6:$B$382,'2. All Prop. TRVs '!$H$6:$H$382)</f>
        <v>--</v>
      </c>
      <c r="G103" s="92" t="str">
        <f>VLOOKUP(_xlfn.XLOOKUP($B103,'2. All Prop. TRVs '!$B$6:$B$382,'2. All Prop. TRVs '!$I$6:$I$382),'Rule Table'!$P$9:$Q$16,2,FALSE)</f>
        <v>--</v>
      </c>
      <c r="H103" s="92" t="str">
        <f>IF(_xlfn.XLOOKUP($B103,'2. All Prop. TRVs '!$B$6:$B$382,'2. All Prop. TRVs '!$O$6:$O$382)="No proposed value","--",_xlfn.XLOOKUP($B103,'2. All Prop. TRVs '!$B$6:$B$382,'2. All Prop. TRVs '!$O$6:$O$382))</f>
        <v>--</v>
      </c>
      <c r="I103" s="92" t="str">
        <f>VLOOKUP(_xlfn.XLOOKUP($B103,'2. All Prop. TRVs '!$B$6:$B$382,'2. All Prop. TRVs '!$P$6:$P$382),'Rule Table'!$P$9:$Q$16,2,FALSE)</f>
        <v>--</v>
      </c>
      <c r="J103" s="92">
        <f>_xlfn.XLOOKUP($B103,'2. All Prop. TRVs '!$B$6:$B$382,'2. All Prop. TRVs '!$V$6:$V$382)</f>
        <v>9.1</v>
      </c>
      <c r="K103" s="92" t="str">
        <f>VLOOKUP(_xlfn.XLOOKUP($B103,'2. All Prop. TRVs '!$B$6:$B$382,'2. All Prop. TRVs '!$W$6:$W$382),'Rule Table'!$P$9:$Q$16,2,FALSE)</f>
        <v>T</v>
      </c>
    </row>
    <row r="104" spans="1:11" x14ac:dyDescent="0.2">
      <c r="A104" s="90">
        <v>97</v>
      </c>
      <c r="B104" s="91">
        <v>197</v>
      </c>
      <c r="C104" s="71" t="str">
        <f>_xlfn.XLOOKUP($B104,'2. All Prop. TRVs '!$B$6:$B$382,'2. All Prop. TRVs '!$C$6:$C$382)</f>
        <v>62-73-7</v>
      </c>
      <c r="D104" s="40" t="str">
        <f>_xlfn.XLOOKUP($B104,'2. All Prop. TRVs '!$B$6:$B$382,'2. All Prop. TRVs '!$D$6:$D$382)</f>
        <v>Dichlorvos (DDVP)</v>
      </c>
      <c r="E104" s="92"/>
      <c r="F104" s="92" t="str">
        <f>_xlfn.XLOOKUP($B104,'2. All Prop. TRVs '!$B$6:$B$382,'2. All Prop. TRVs '!$H$6:$H$382)</f>
        <v>--</v>
      </c>
      <c r="G104" s="92" t="str">
        <f>VLOOKUP(_xlfn.XLOOKUP($B104,'2. All Prop. TRVs '!$B$6:$B$382,'2. All Prop. TRVs '!$I$6:$I$382),'Rule Table'!$P$9:$Q$16,2,FALSE)</f>
        <v>--</v>
      </c>
      <c r="H104" s="92">
        <f>IF(_xlfn.XLOOKUP($B104,'2. All Prop. TRVs '!$B$6:$B$382,'2. All Prop. TRVs '!$O$6:$O$382)="No proposed value","--",_xlfn.XLOOKUP($B104,'2. All Prop. TRVs '!$B$6:$B$382,'2. All Prop. TRVs '!$O$6:$O$382))</f>
        <v>0.54</v>
      </c>
      <c r="I104" s="92" t="str">
        <f>VLOOKUP(_xlfn.XLOOKUP($B104,'2. All Prop. TRVs '!$B$6:$B$382,'2. All Prop. TRVs '!$P$6:$P$382),'Rule Table'!$P$9:$Q$16,2,FALSE)</f>
        <v>T</v>
      </c>
      <c r="J104" s="92">
        <f>_xlfn.XLOOKUP($B104,'2. All Prop. TRVs '!$B$6:$B$382,'2. All Prop. TRVs '!$V$6:$V$382)</f>
        <v>18</v>
      </c>
      <c r="K104" s="92" t="str">
        <f>VLOOKUP(_xlfn.XLOOKUP($B104,'2. All Prop. TRVs '!$B$6:$B$382,'2. All Prop. TRVs '!$W$6:$W$382),'Rule Table'!$P$9:$Q$16,2,FALSE)</f>
        <v>T</v>
      </c>
    </row>
    <row r="105" spans="1:11" x14ac:dyDescent="0.2">
      <c r="A105" s="90">
        <v>98</v>
      </c>
      <c r="B105" s="90" t="s">
        <v>343</v>
      </c>
      <c r="C105" s="71" t="str">
        <f>_xlfn.XLOOKUP($B105,'2. All Prop. TRVs '!$B$6:$B$382,'2. All Prop. TRVs '!$C$6:$C$382)</f>
        <v>77-73-6</v>
      </c>
      <c r="D105" s="40" t="str">
        <f>_xlfn.XLOOKUP($B105,'2. All Prop. TRVs '!$B$6:$B$382,'2. All Prop. TRVs '!$D$6:$D$382)</f>
        <v>Dicyclopentadiene</v>
      </c>
      <c r="E105" s="92"/>
      <c r="F105" s="92" t="str">
        <f>_xlfn.XLOOKUP($B105,'2. All Prop. TRVs '!$B$6:$B$382,'2. All Prop. TRVs '!$H$6:$H$382)</f>
        <v>--</v>
      </c>
      <c r="G105" s="92" t="str">
        <f>VLOOKUP(_xlfn.XLOOKUP($B105,'2. All Prop. TRVs '!$B$6:$B$382,'2. All Prop. TRVs '!$I$6:$I$382),'Rule Table'!$P$9:$Q$16,2,FALSE)</f>
        <v>--</v>
      </c>
      <c r="H105" s="92">
        <f>IF(_xlfn.XLOOKUP($B105,'2. All Prop. TRVs '!$B$6:$B$382,'2. All Prop. TRVs '!$O$6:$O$382)="No proposed value","--",_xlfn.XLOOKUP($B105,'2. All Prop. TRVs '!$B$6:$B$382,'2. All Prop. TRVs '!$O$6:$O$382))</f>
        <v>0.3</v>
      </c>
      <c r="I105" s="92" t="str">
        <f>VLOOKUP(_xlfn.XLOOKUP($B105,'2. All Prop. TRVs '!$B$6:$B$382,'2. All Prop. TRVs '!$P$6:$P$382),'Rule Table'!$P$9:$Q$16,2,FALSE)</f>
        <v>E</v>
      </c>
      <c r="J105" s="92" t="str">
        <f>_xlfn.XLOOKUP($B105,'2. All Prop. TRVs '!$B$6:$B$382,'2. All Prop. TRVs '!$V$6:$V$382)</f>
        <v>--</v>
      </c>
      <c r="K105" s="92" t="str">
        <f>VLOOKUP(_xlfn.XLOOKUP($B105,'2. All Prop. TRVs '!$B$6:$B$382,'2. All Prop. TRVs '!$W$6:$W$382),'Rule Table'!$P$9:$Q$16,2,FALSE)</f>
        <v>--</v>
      </c>
    </row>
    <row r="106" spans="1:11" x14ac:dyDescent="0.2">
      <c r="A106" s="90">
        <v>99</v>
      </c>
      <c r="B106" s="91">
        <v>199</v>
      </c>
      <c r="C106" s="71" t="str">
        <f>_xlfn.XLOOKUP($B106,'2. All Prop. TRVs '!$B$6:$B$382,'2. All Prop. TRVs '!$C$6:$C$382)</f>
        <v>60-57-1</v>
      </c>
      <c r="D106" s="40" t="str">
        <f>_xlfn.XLOOKUP($B106,'2. All Prop. TRVs '!$B$6:$B$382,'2. All Prop. TRVs '!$D$6:$D$382)</f>
        <v>Dieldrin</v>
      </c>
      <c r="E106" s="92"/>
      <c r="F106" s="92">
        <f>_xlfn.XLOOKUP($B106,'2. All Prop. TRVs '!$B$6:$B$382,'2. All Prop. TRVs '!$H$6:$H$382)</f>
        <v>2.2000000000000001E-4</v>
      </c>
      <c r="G106" s="92" t="str">
        <f>VLOOKUP(_xlfn.XLOOKUP($B106,'2. All Prop. TRVs '!$B$6:$B$382,'2. All Prop. TRVs '!$I$6:$I$382),'Rule Table'!$P$9:$Q$16,2,FALSE)</f>
        <v>E</v>
      </c>
      <c r="H106" s="92" t="str">
        <f>IF(_xlfn.XLOOKUP($B106,'2. All Prop. TRVs '!$B$6:$B$382,'2. All Prop. TRVs '!$O$6:$O$382)="No proposed value","--",_xlfn.XLOOKUP($B106,'2. All Prop. TRVs '!$B$6:$B$382,'2. All Prop. TRVs '!$O$6:$O$382))</f>
        <v>--</v>
      </c>
      <c r="I106" s="92" t="str">
        <f>VLOOKUP(_xlfn.XLOOKUP($B106,'2. All Prop. TRVs '!$B$6:$B$382,'2. All Prop. TRVs '!$P$6:$P$382),'Rule Table'!$P$9:$Q$16,2,FALSE)</f>
        <v>--</v>
      </c>
      <c r="J106" s="92" t="str">
        <f>_xlfn.XLOOKUP($B106,'2. All Prop. TRVs '!$B$6:$B$382,'2. All Prop. TRVs '!$V$6:$V$382)</f>
        <v>--</v>
      </c>
      <c r="K106" s="92" t="str">
        <f>VLOOKUP(_xlfn.XLOOKUP($B106,'2. All Prop. TRVs '!$B$6:$B$382,'2. All Prop. TRVs '!$W$6:$W$382),'Rule Table'!$P$9:$Q$16,2,FALSE)</f>
        <v>--</v>
      </c>
    </row>
    <row r="107" spans="1:11" x14ac:dyDescent="0.2">
      <c r="A107" s="90">
        <v>100</v>
      </c>
      <c r="B107" s="91">
        <v>200</v>
      </c>
      <c r="C107" s="71">
        <f>_xlfn.XLOOKUP($B107,'2. All Prop. TRVs '!$B$6:$B$382,'2. All Prop. TRVs '!$C$6:$C$382)</f>
        <v>200</v>
      </c>
      <c r="D107" s="40" t="str">
        <f>_xlfn.XLOOKUP($B107,'2. All Prop. TRVs '!$B$6:$B$382,'2. All Prop. TRVs '!$D$6:$D$382)</f>
        <v>Diesel particulate matter (DPM)</v>
      </c>
      <c r="E107" s="92"/>
      <c r="F107" s="92">
        <f>_xlfn.XLOOKUP($B107,'2. All Prop. TRVs '!$B$6:$B$382,'2. All Prop. TRVs '!$H$6:$H$382)</f>
        <v>3.3E-3</v>
      </c>
      <c r="G107" s="92" t="str">
        <f>VLOOKUP(_xlfn.XLOOKUP($B107,'2. All Prop. TRVs '!$B$6:$B$382,'2. All Prop. TRVs '!$I$6:$I$382),'Rule Table'!$P$9:$Q$16,2,FALSE)</f>
        <v>C</v>
      </c>
      <c r="H107" s="92">
        <f>IF(_xlfn.XLOOKUP($B107,'2. All Prop. TRVs '!$B$6:$B$382,'2. All Prop. TRVs '!$O$6:$O$382)="No proposed value","--",_xlfn.XLOOKUP($B107,'2. All Prop. TRVs '!$B$6:$B$382,'2. All Prop. TRVs '!$O$6:$O$382))</f>
        <v>5</v>
      </c>
      <c r="I107" s="92" t="str">
        <f>VLOOKUP(_xlfn.XLOOKUP($B107,'2. All Prop. TRVs '!$B$6:$B$382,'2. All Prop. TRVs '!$P$6:$P$382),'Rule Table'!$P$9:$Q$16,2,FALSE)</f>
        <v>E</v>
      </c>
      <c r="J107" s="92" t="str">
        <f>_xlfn.XLOOKUP($B107,'2. All Prop. TRVs '!$B$6:$B$382,'2. All Prop. TRVs '!$V$6:$V$382)</f>
        <v>--</v>
      </c>
      <c r="K107" s="92" t="str">
        <f>VLOOKUP(_xlfn.XLOOKUP($B107,'2. All Prop. TRVs '!$B$6:$B$382,'2. All Prop. TRVs '!$W$6:$W$382),'Rule Table'!$P$9:$Q$16,2,FALSE)</f>
        <v>--</v>
      </c>
    </row>
    <row r="108" spans="1:11" x14ac:dyDescent="0.2">
      <c r="A108" s="90">
        <v>101</v>
      </c>
      <c r="B108" s="91">
        <v>201</v>
      </c>
      <c r="C108" s="71" t="str">
        <f>_xlfn.XLOOKUP($B108,'2. All Prop. TRVs '!$B$6:$B$382,'2. All Prop. TRVs '!$C$6:$C$382)</f>
        <v>111-42-2</v>
      </c>
      <c r="D108" s="40" t="str">
        <f>_xlfn.XLOOKUP($B108,'2. All Prop. TRVs '!$B$6:$B$382,'2. All Prop. TRVs '!$D$6:$D$382)</f>
        <v>Diethanolamine</v>
      </c>
      <c r="E108" s="92"/>
      <c r="F108" s="92" t="str">
        <f>_xlfn.XLOOKUP($B108,'2. All Prop. TRVs '!$B$6:$B$382,'2. All Prop. TRVs '!$H$6:$H$382)</f>
        <v>--</v>
      </c>
      <c r="G108" s="92" t="str">
        <f>VLOOKUP(_xlfn.XLOOKUP($B108,'2. All Prop. TRVs '!$B$6:$B$382,'2. All Prop. TRVs '!$I$6:$I$382),'Rule Table'!$P$9:$Q$16,2,FALSE)</f>
        <v>--</v>
      </c>
      <c r="H108" s="92">
        <f>IF(_xlfn.XLOOKUP($B108,'2. All Prop. TRVs '!$B$6:$B$382,'2. All Prop. TRVs '!$O$6:$O$382)="No proposed value","--",_xlfn.XLOOKUP($B108,'2. All Prop. TRVs '!$B$6:$B$382,'2. All Prop. TRVs '!$O$6:$O$382))</f>
        <v>0.2</v>
      </c>
      <c r="I108" s="92" t="str">
        <f>VLOOKUP(_xlfn.XLOOKUP($B108,'2. All Prop. TRVs '!$B$6:$B$382,'2. All Prop. TRVs '!$P$6:$P$382),'Rule Table'!$P$9:$Q$16,2,FALSE)</f>
        <v>E</v>
      </c>
      <c r="J108" s="92">
        <f>_xlfn.XLOOKUP($B108,'2. All Prop. TRVs '!$B$6:$B$382,'2. All Prop. TRVs '!$V$6:$V$382)</f>
        <v>24</v>
      </c>
      <c r="K108" s="92" t="str">
        <f>VLOOKUP(_xlfn.XLOOKUP($B108,'2. All Prop. TRVs '!$B$6:$B$382,'2. All Prop. TRVs '!$W$6:$W$382),'Rule Table'!$P$9:$Q$16,2,FALSE)</f>
        <v>D</v>
      </c>
    </row>
    <row r="109" spans="1:11" x14ac:dyDescent="0.2">
      <c r="A109" s="90">
        <v>102</v>
      </c>
      <c r="B109" s="91">
        <v>522</v>
      </c>
      <c r="C109" s="71" t="str">
        <f>_xlfn.XLOOKUP($B109,'2. All Prop. TRVs '!$B$6:$B$382,'2. All Prop. TRVs '!$C$6:$C$382)</f>
        <v>117-81-7</v>
      </c>
      <c r="D109" s="40" t="str">
        <f>_xlfn.XLOOKUP($B109,'2. All Prop. TRVs '!$B$6:$B$382,'2. All Prop. TRVs '!$D$6:$D$382)</f>
        <v>bis(2-Ethylhexyl) phthalate (DEHP)</v>
      </c>
      <c r="E109" s="92"/>
      <c r="F109" s="92">
        <f>_xlfn.XLOOKUP($B109,'2. All Prop. TRVs '!$B$6:$B$382,'2. All Prop. TRVs '!$H$6:$H$382)</f>
        <v>0.42</v>
      </c>
      <c r="G109" s="92" t="str">
        <f>VLOOKUP(_xlfn.XLOOKUP($B109,'2. All Prop. TRVs '!$B$6:$B$382,'2. All Prop. TRVs '!$I$6:$I$382),'Rule Table'!$P$9:$Q$16,2,FALSE)</f>
        <v>C</v>
      </c>
      <c r="H109" s="92" t="str">
        <f>IF(_xlfn.XLOOKUP($B109,'2. All Prop. TRVs '!$B$6:$B$382,'2. All Prop. TRVs '!$O$6:$O$382)="No proposed value","--",_xlfn.XLOOKUP($B109,'2. All Prop. TRVs '!$B$6:$B$382,'2. All Prop. TRVs '!$O$6:$O$382))</f>
        <v>--</v>
      </c>
      <c r="I109" s="92" t="str">
        <f>VLOOKUP(_xlfn.XLOOKUP($B109,'2. All Prop. TRVs '!$B$6:$B$382,'2. All Prop. TRVs '!$P$6:$P$382),'Rule Table'!$P$9:$Q$16,2,FALSE)</f>
        <v>--</v>
      </c>
      <c r="J109" s="92">
        <f>_xlfn.XLOOKUP($B109,'2. All Prop. TRVs '!$B$6:$B$382,'2. All Prop. TRVs '!$V$6:$V$382)</f>
        <v>3.2</v>
      </c>
      <c r="K109" s="92" t="str">
        <f>VLOOKUP(_xlfn.XLOOKUP($B109,'2. All Prop. TRVs '!$B$6:$B$382,'2. All Prop. TRVs '!$W$6:$W$382),'Rule Table'!$P$9:$Q$16,2,FALSE)</f>
        <v>T</v>
      </c>
    </row>
    <row r="110" spans="1:11" x14ac:dyDescent="0.2">
      <c r="A110" s="90">
        <v>103</v>
      </c>
      <c r="B110" s="91">
        <v>244</v>
      </c>
      <c r="C110" s="71" t="str">
        <f>_xlfn.XLOOKUP($B110,'2. All Prop. TRVs '!$B$6:$B$382,'2. All Prop. TRVs '!$C$6:$C$382)</f>
        <v>75-37-6</v>
      </c>
      <c r="D110" s="40" t="str">
        <f>_xlfn.XLOOKUP($B110,'2. All Prop. TRVs '!$B$6:$B$382,'2. All Prop. TRVs '!$D$6:$D$382)</f>
        <v>1,1-Difluoroethane</v>
      </c>
      <c r="E110" s="92"/>
      <c r="F110" s="92" t="str">
        <f>_xlfn.XLOOKUP($B110,'2. All Prop. TRVs '!$B$6:$B$382,'2. All Prop. TRVs '!$H$6:$H$382)</f>
        <v>--</v>
      </c>
      <c r="G110" s="92" t="str">
        <f>VLOOKUP(_xlfn.XLOOKUP($B110,'2. All Prop. TRVs '!$B$6:$B$382,'2. All Prop. TRVs '!$I$6:$I$382),'Rule Table'!$P$9:$Q$16,2,FALSE)</f>
        <v>--</v>
      </c>
      <c r="H110" s="94">
        <f>IF(_xlfn.XLOOKUP($B110,'2. All Prop. TRVs '!$B$6:$B$382,'2. All Prop. TRVs '!$O$6:$O$382)="No proposed value","--",_xlfn.XLOOKUP($B110,'2. All Prop. TRVs '!$B$6:$B$382,'2. All Prop. TRVs '!$O$6:$O$382))</f>
        <v>40000</v>
      </c>
      <c r="I110" s="92" t="str">
        <f>VLOOKUP(_xlfn.XLOOKUP($B110,'2. All Prop. TRVs '!$B$6:$B$382,'2. All Prop. TRVs '!$P$6:$P$382),'Rule Table'!$P$9:$Q$16,2,FALSE)</f>
        <v>E</v>
      </c>
      <c r="J110" s="92" t="str">
        <f>_xlfn.XLOOKUP($B110,'2. All Prop. TRVs '!$B$6:$B$382,'2. All Prop. TRVs '!$V$6:$V$382)</f>
        <v>--</v>
      </c>
      <c r="K110" s="92" t="str">
        <f>VLOOKUP(_xlfn.XLOOKUP($B110,'2. All Prop. TRVs '!$B$6:$B$382,'2. All Prop. TRVs '!$W$6:$W$382),'Rule Table'!$P$9:$Q$16,2,FALSE)</f>
        <v>--</v>
      </c>
    </row>
    <row r="111" spans="1:11" x14ac:dyDescent="0.2">
      <c r="A111" s="90">
        <v>104</v>
      </c>
      <c r="B111" s="91">
        <v>207</v>
      </c>
      <c r="C111" s="71" t="str">
        <f>_xlfn.XLOOKUP($B111,'2. All Prop. TRVs '!$B$6:$B$382,'2. All Prop. TRVs '!$C$6:$C$382)</f>
        <v>60-11-7</v>
      </c>
      <c r="D111" s="40" t="str">
        <f>_xlfn.XLOOKUP($B111,'2. All Prop. TRVs '!$B$6:$B$382,'2. All Prop. TRVs '!$D$6:$D$382)</f>
        <v>4-Dimethylaminoazobenzene</v>
      </c>
      <c r="E111" s="92"/>
      <c r="F111" s="92">
        <f>_xlfn.XLOOKUP($B111,'2. All Prop. TRVs '!$B$6:$B$382,'2. All Prop. TRVs '!$H$6:$H$382)</f>
        <v>7.6999999999999996E-4</v>
      </c>
      <c r="G111" s="92" t="str">
        <f>VLOOKUP(_xlfn.XLOOKUP($B111,'2. All Prop. TRVs '!$B$6:$B$382,'2. All Prop. TRVs '!$I$6:$I$382),'Rule Table'!$P$9:$Q$16,2,FALSE)</f>
        <v>C</v>
      </c>
      <c r="H111" s="92" t="str">
        <f>IF(_xlfn.XLOOKUP($B111,'2. All Prop. TRVs '!$B$6:$B$382,'2. All Prop. TRVs '!$O$6:$O$382)="No proposed value","--",_xlfn.XLOOKUP($B111,'2. All Prop. TRVs '!$B$6:$B$382,'2. All Prop. TRVs '!$O$6:$O$382))</f>
        <v>--</v>
      </c>
      <c r="I111" s="92" t="str">
        <f>VLOOKUP(_xlfn.XLOOKUP($B111,'2. All Prop. TRVs '!$B$6:$B$382,'2. All Prop. TRVs '!$P$6:$P$382),'Rule Table'!$P$9:$Q$16,2,FALSE)</f>
        <v>--</v>
      </c>
      <c r="J111" s="92" t="str">
        <f>_xlfn.XLOOKUP($B111,'2. All Prop. TRVs '!$B$6:$B$382,'2. All Prop. TRVs '!$V$6:$V$382)</f>
        <v>--</v>
      </c>
      <c r="K111" s="92" t="str">
        <f>VLOOKUP(_xlfn.XLOOKUP($B111,'2. All Prop. TRVs '!$B$6:$B$382,'2. All Prop. TRVs '!$W$6:$W$382),'Rule Table'!$P$9:$Q$16,2,FALSE)</f>
        <v>--</v>
      </c>
    </row>
    <row r="112" spans="1:11" x14ac:dyDescent="0.2">
      <c r="A112" s="90">
        <v>105</v>
      </c>
      <c r="B112" s="91">
        <v>211</v>
      </c>
      <c r="C112" s="71" t="str">
        <f>_xlfn.XLOOKUP($B112,'2. All Prop. TRVs '!$B$6:$B$382,'2. All Prop. TRVs '!$C$6:$C$382)</f>
        <v>68-12-2</v>
      </c>
      <c r="D112" s="40" t="str">
        <f>_xlfn.XLOOKUP($B112,'2. All Prop. TRVs '!$B$6:$B$382,'2. All Prop. TRVs '!$D$6:$D$382)</f>
        <v>Dimethyl formamide</v>
      </c>
      <c r="E112" s="92"/>
      <c r="F112" s="92" t="str">
        <f>_xlfn.XLOOKUP($B112,'2. All Prop. TRVs '!$B$6:$B$382,'2. All Prop. TRVs '!$H$6:$H$382)</f>
        <v>--</v>
      </c>
      <c r="G112" s="92" t="str">
        <f>VLOOKUP(_xlfn.XLOOKUP($B112,'2. All Prop. TRVs '!$B$6:$B$382,'2. All Prop. TRVs '!$I$6:$I$382),'Rule Table'!$P$9:$Q$16,2,FALSE)</f>
        <v>--</v>
      </c>
      <c r="H112" s="92">
        <f>IF(_xlfn.XLOOKUP($B112,'2. All Prop. TRVs '!$B$6:$B$382,'2. All Prop. TRVs '!$O$6:$O$382)="No proposed value","--",_xlfn.XLOOKUP($B112,'2. All Prop. TRVs '!$B$6:$B$382,'2. All Prop. TRVs '!$O$6:$O$382))</f>
        <v>70</v>
      </c>
      <c r="I112" s="92" t="str">
        <f>VLOOKUP(_xlfn.XLOOKUP($B112,'2. All Prop. TRVs '!$B$6:$B$382,'2. All Prop. TRVs '!$P$6:$P$382),'Rule Table'!$P$9:$Q$16,2,FALSE)</f>
        <v>E</v>
      </c>
      <c r="J112" s="92" t="str">
        <f>_xlfn.XLOOKUP($B112,'2. All Prop. TRVs '!$B$6:$B$382,'2. All Prop. TRVs '!$V$6:$V$382)</f>
        <v>--</v>
      </c>
      <c r="K112" s="92" t="str">
        <f>VLOOKUP(_xlfn.XLOOKUP($B112,'2. All Prop. TRVs '!$B$6:$B$382,'2. All Prop. TRVs '!$W$6:$W$382),'Rule Table'!$P$9:$Q$16,2,FALSE)</f>
        <v>--</v>
      </c>
    </row>
    <row r="113" spans="1:11" x14ac:dyDescent="0.2">
      <c r="A113" s="90">
        <v>106</v>
      </c>
      <c r="B113" s="91">
        <v>212</v>
      </c>
      <c r="C113" s="71" t="str">
        <f>_xlfn.XLOOKUP($B113,'2. All Prop. TRVs '!$B$6:$B$382,'2. All Prop. TRVs '!$C$6:$C$382)</f>
        <v>57-14-7</v>
      </c>
      <c r="D113" s="40" t="str">
        <f>_xlfn.XLOOKUP($B113,'2. All Prop. TRVs '!$B$6:$B$382,'2. All Prop. TRVs '!$D$6:$D$382)</f>
        <v>1,1-Dimethylhydrazine</v>
      </c>
      <c r="E113" s="92"/>
      <c r="F113" s="92" t="str">
        <f>_xlfn.XLOOKUP($B113,'2. All Prop. TRVs '!$B$6:$B$382,'2. All Prop. TRVs '!$H$6:$H$382)</f>
        <v>--</v>
      </c>
      <c r="G113" s="92" t="str">
        <f>VLOOKUP(_xlfn.XLOOKUP($B113,'2. All Prop. TRVs '!$B$6:$B$382,'2. All Prop. TRVs '!$I$6:$I$382),'Rule Table'!$P$9:$Q$16,2,FALSE)</f>
        <v>--</v>
      </c>
      <c r="H113" s="92">
        <f>IF(_xlfn.XLOOKUP($B113,'2. All Prop. TRVs '!$B$6:$B$382,'2. All Prop. TRVs '!$O$6:$O$382)="No proposed value","--",_xlfn.XLOOKUP($B113,'2. All Prop. TRVs '!$B$6:$B$382,'2. All Prop. TRVs '!$O$6:$O$382))</f>
        <v>8.0000000000000002E-3</v>
      </c>
      <c r="I113" s="92" t="str">
        <f>VLOOKUP(_xlfn.XLOOKUP($B113,'2. All Prop. TRVs '!$B$6:$B$382,'2. All Prop. TRVs '!$P$6:$P$382),'Rule Table'!$P$9:$Q$16,2,FALSE)</f>
        <v>E</v>
      </c>
      <c r="J113" s="92">
        <f>_xlfn.XLOOKUP($B113,'2. All Prop. TRVs '!$B$6:$B$382,'2. All Prop. TRVs '!$V$6:$V$382)</f>
        <v>0.69</v>
      </c>
      <c r="K113" s="92" t="str">
        <f>VLOOKUP(_xlfn.XLOOKUP($B113,'2. All Prop. TRVs '!$B$6:$B$382,'2. All Prop. TRVs '!$W$6:$W$382),'Rule Table'!$P$9:$Q$16,2,FALSE)</f>
        <v>D</v>
      </c>
    </row>
    <row r="114" spans="1:11" x14ac:dyDescent="0.2">
      <c r="A114" s="90">
        <v>107</v>
      </c>
      <c r="B114" s="91">
        <v>218</v>
      </c>
      <c r="C114" s="71" t="str">
        <f>_xlfn.XLOOKUP($B114,'2. All Prop. TRVs '!$B$6:$B$382,'2. All Prop. TRVs '!$C$6:$C$382)</f>
        <v>121-14-2</v>
      </c>
      <c r="D114" s="40" t="str">
        <f>_xlfn.XLOOKUP($B114,'2. All Prop. TRVs '!$B$6:$B$382,'2. All Prop. TRVs '!$D$6:$D$382)</f>
        <v>2,4-Dinitrotoluene</v>
      </c>
      <c r="E114" s="92"/>
      <c r="F114" s="92">
        <f>_xlfn.XLOOKUP($B114,'2. All Prop. TRVs '!$B$6:$B$382,'2. All Prop. TRVs '!$H$6:$H$382)</f>
        <v>1.0999999999999999E-2</v>
      </c>
      <c r="G114" s="92" t="str">
        <f>VLOOKUP(_xlfn.XLOOKUP($B114,'2. All Prop. TRVs '!$B$6:$B$382,'2. All Prop. TRVs '!$I$6:$I$382),'Rule Table'!$P$9:$Q$16,2,FALSE)</f>
        <v>C</v>
      </c>
      <c r="H114" s="92" t="str">
        <f>IF(_xlfn.XLOOKUP($B114,'2. All Prop. TRVs '!$B$6:$B$382,'2. All Prop. TRVs '!$O$6:$O$382)="No proposed value","--",_xlfn.XLOOKUP($B114,'2. All Prop. TRVs '!$B$6:$B$382,'2. All Prop. TRVs '!$O$6:$O$382))</f>
        <v>--</v>
      </c>
      <c r="I114" s="92" t="str">
        <f>VLOOKUP(_xlfn.XLOOKUP($B114,'2. All Prop. TRVs '!$B$6:$B$382,'2. All Prop. TRVs '!$P$6:$P$382),'Rule Table'!$P$9:$Q$16,2,FALSE)</f>
        <v>--</v>
      </c>
      <c r="J114" s="92" t="str">
        <f>_xlfn.XLOOKUP($B114,'2. All Prop. TRVs '!$B$6:$B$382,'2. All Prop. TRVs '!$V$6:$V$382)</f>
        <v>--</v>
      </c>
      <c r="K114" s="92" t="str">
        <f>VLOOKUP(_xlfn.XLOOKUP($B114,'2. All Prop. TRVs '!$B$6:$B$382,'2. All Prop. TRVs '!$W$6:$W$382),'Rule Table'!$P$9:$Q$16,2,FALSE)</f>
        <v>--</v>
      </c>
    </row>
    <row r="115" spans="1:11" x14ac:dyDescent="0.2">
      <c r="A115" s="90">
        <v>108</v>
      </c>
      <c r="B115" s="91">
        <v>220</v>
      </c>
      <c r="C115" s="71" t="str">
        <f>_xlfn.XLOOKUP($B115,'2. All Prop. TRVs '!$B$6:$B$382,'2. All Prop. TRVs '!$C$6:$C$382)</f>
        <v>123-91-1</v>
      </c>
      <c r="D115" s="40" t="str">
        <f>_xlfn.XLOOKUP($B115,'2. All Prop. TRVs '!$B$6:$B$382,'2. All Prop. TRVs '!$D$6:$D$382)</f>
        <v>1,4-Dioxane</v>
      </c>
      <c r="E115" s="92"/>
      <c r="F115" s="92">
        <f>_xlfn.XLOOKUP($B115,'2. All Prop. TRVs '!$B$6:$B$382,'2. All Prop. TRVs '!$H$6:$H$382)</f>
        <v>0.2</v>
      </c>
      <c r="G115" s="92" t="str">
        <f>VLOOKUP(_xlfn.XLOOKUP($B115,'2. All Prop. TRVs '!$B$6:$B$382,'2. All Prop. TRVs '!$I$6:$I$382),'Rule Table'!$P$9:$Q$16,2,FALSE)</f>
        <v>E</v>
      </c>
      <c r="H115" s="92">
        <f>IF(_xlfn.XLOOKUP($B115,'2. All Prop. TRVs '!$B$6:$B$382,'2. All Prop. TRVs '!$O$6:$O$382)="No proposed value","--",_xlfn.XLOOKUP($B115,'2. All Prop. TRVs '!$B$6:$B$382,'2. All Prop. TRVs '!$O$6:$O$382))</f>
        <v>30</v>
      </c>
      <c r="I115" s="92" t="str">
        <f>VLOOKUP(_xlfn.XLOOKUP($B115,'2. All Prop. TRVs '!$B$6:$B$382,'2. All Prop. TRVs '!$P$6:$P$382),'Rule Table'!$P$9:$Q$16,2,FALSE)</f>
        <v>E</v>
      </c>
      <c r="J115" s="94">
        <f>_xlfn.XLOOKUP($B115,'2. All Prop. TRVs '!$B$6:$B$382,'2. All Prop. TRVs '!$V$6:$V$382)</f>
        <v>7200</v>
      </c>
      <c r="K115" s="92" t="str">
        <f>VLOOKUP(_xlfn.XLOOKUP($B115,'2. All Prop. TRVs '!$B$6:$B$382,'2. All Prop. TRVs '!$W$6:$W$382),'Rule Table'!$P$9:$Q$16,2,FALSE)</f>
        <v>T</v>
      </c>
    </row>
    <row r="116" spans="1:11" x14ac:dyDescent="0.2">
      <c r="A116" s="90">
        <v>109</v>
      </c>
      <c r="B116" s="91">
        <v>222</v>
      </c>
      <c r="C116" s="71" t="str">
        <f>_xlfn.XLOOKUP($B116,'2. All Prop. TRVs '!$B$6:$B$382,'2. All Prop. TRVs '!$C$6:$C$382)</f>
        <v>122-66-7</v>
      </c>
      <c r="D116" s="40" t="str">
        <f>_xlfn.XLOOKUP($B116,'2. All Prop. TRVs '!$B$6:$B$382,'2. All Prop. TRVs '!$D$6:$D$382)</f>
        <v>1,2-Diphenylhydrazine {hydrazobenzene}</v>
      </c>
      <c r="E116" s="92"/>
      <c r="F116" s="92">
        <f>_xlfn.XLOOKUP($B116,'2. All Prop. TRVs '!$B$6:$B$382,'2. All Prop. TRVs '!$H$6:$H$382)</f>
        <v>4.4999999999999997E-3</v>
      </c>
      <c r="G116" s="92" t="str">
        <f>VLOOKUP(_xlfn.XLOOKUP($B116,'2. All Prop. TRVs '!$B$6:$B$382,'2. All Prop. TRVs '!$I$6:$I$382),'Rule Table'!$P$9:$Q$16,2,FALSE)</f>
        <v>E</v>
      </c>
      <c r="H116" s="92" t="str">
        <f>IF(_xlfn.XLOOKUP($B116,'2. All Prop. TRVs '!$B$6:$B$382,'2. All Prop. TRVs '!$O$6:$O$382)="No proposed value","--",_xlfn.XLOOKUP($B116,'2. All Prop. TRVs '!$B$6:$B$382,'2. All Prop. TRVs '!$O$6:$O$382))</f>
        <v>--</v>
      </c>
      <c r="I116" s="92" t="str">
        <f>VLOOKUP(_xlfn.XLOOKUP($B116,'2. All Prop. TRVs '!$B$6:$B$382,'2. All Prop. TRVs '!$P$6:$P$382),'Rule Table'!$P$9:$Q$16,2,FALSE)</f>
        <v>--</v>
      </c>
      <c r="J116" s="92" t="str">
        <f>_xlfn.XLOOKUP($B116,'2. All Prop. TRVs '!$B$6:$B$382,'2. All Prop. TRVs '!$V$6:$V$382)</f>
        <v>--</v>
      </c>
      <c r="K116" s="92" t="str">
        <f>VLOOKUP(_xlfn.XLOOKUP($B116,'2. All Prop. TRVs '!$B$6:$B$382,'2. All Prop. TRVs '!$W$6:$W$382),'Rule Table'!$P$9:$Q$16,2,FALSE)</f>
        <v>--</v>
      </c>
    </row>
    <row r="117" spans="1:11" x14ac:dyDescent="0.2">
      <c r="A117" s="90">
        <v>110</v>
      </c>
      <c r="B117" s="91">
        <v>224</v>
      </c>
      <c r="C117" s="71" t="str">
        <f>_xlfn.XLOOKUP($B117,'2. All Prop. TRVs '!$B$6:$B$382,'2. All Prop. TRVs '!$C$6:$C$382)</f>
        <v>298-04-4</v>
      </c>
      <c r="D117" s="40" t="str">
        <f>_xlfn.XLOOKUP($B117,'2. All Prop. TRVs '!$B$6:$B$382,'2. All Prop. TRVs '!$D$6:$D$382)</f>
        <v>Disulfoton</v>
      </c>
      <c r="E117" s="92"/>
      <c r="F117" s="92" t="str">
        <f>_xlfn.XLOOKUP($B117,'2. All Prop. TRVs '!$B$6:$B$382,'2. All Prop. TRVs '!$H$6:$H$382)</f>
        <v>--</v>
      </c>
      <c r="G117" s="92" t="str">
        <f>VLOOKUP(_xlfn.XLOOKUP($B117,'2. All Prop. TRVs '!$B$6:$B$382,'2. All Prop. TRVs '!$I$6:$I$382),'Rule Table'!$P$9:$Q$16,2,FALSE)</f>
        <v>--</v>
      </c>
      <c r="H117" s="92" t="str">
        <f>IF(_xlfn.XLOOKUP($B117,'2. All Prop. TRVs '!$B$6:$B$382,'2. All Prop. TRVs '!$O$6:$O$382)="No proposed value","--",_xlfn.XLOOKUP($B117,'2. All Prop. TRVs '!$B$6:$B$382,'2. All Prop. TRVs '!$O$6:$O$382))</f>
        <v>--</v>
      </c>
      <c r="I117" s="92" t="str">
        <f>VLOOKUP(_xlfn.XLOOKUP($B117,'2. All Prop. TRVs '!$B$6:$B$382,'2. All Prop. TRVs '!$P$6:$P$382),'Rule Table'!$P$9:$Q$16,2,FALSE)</f>
        <v>--</v>
      </c>
      <c r="J117" s="92">
        <f>_xlfn.XLOOKUP($B117,'2. All Prop. TRVs '!$B$6:$B$382,'2. All Prop. TRVs '!$V$6:$V$382)</f>
        <v>0.6</v>
      </c>
      <c r="K117" s="92" t="str">
        <f>VLOOKUP(_xlfn.XLOOKUP($B117,'2. All Prop. TRVs '!$B$6:$B$382,'2. All Prop. TRVs '!$W$6:$W$382),'Rule Table'!$P$9:$Q$16,2,FALSE)</f>
        <v>T</v>
      </c>
    </row>
    <row r="118" spans="1:11" x14ac:dyDescent="0.2">
      <c r="A118" s="90">
        <v>111</v>
      </c>
      <c r="B118" s="91">
        <v>225</v>
      </c>
      <c r="C118" s="71" t="str">
        <f>_xlfn.XLOOKUP($B118,'2. All Prop. TRVs '!$B$6:$B$382,'2. All Prop. TRVs '!$C$6:$C$382)</f>
        <v>106-89-8</v>
      </c>
      <c r="D118" s="40" t="str">
        <f>_xlfn.XLOOKUP($B118,'2. All Prop. TRVs '!$B$6:$B$382,'2. All Prop. TRVs '!$D$6:$D$382)</f>
        <v>Epichlorohydrin</v>
      </c>
      <c r="E118" s="92"/>
      <c r="F118" s="92">
        <f>_xlfn.XLOOKUP($B118,'2. All Prop. TRVs '!$B$6:$B$382,'2. All Prop. TRVs '!$H$6:$H$382)</f>
        <v>4.2999999999999997E-2</v>
      </c>
      <c r="G118" s="92" t="str">
        <f>VLOOKUP(_xlfn.XLOOKUP($B118,'2. All Prop. TRVs '!$B$6:$B$382,'2. All Prop. TRVs '!$I$6:$I$382),'Rule Table'!$P$9:$Q$16,2,FALSE)</f>
        <v>C</v>
      </c>
      <c r="H118" s="92">
        <f>IF(_xlfn.XLOOKUP($B118,'2. All Prop. TRVs '!$B$6:$B$382,'2. All Prop. TRVs '!$O$6:$O$382)="No proposed value","--",_xlfn.XLOOKUP($B118,'2. All Prop. TRVs '!$B$6:$B$382,'2. All Prop. TRVs '!$O$6:$O$382))</f>
        <v>3</v>
      </c>
      <c r="I118" s="92" t="str">
        <f>VLOOKUP(_xlfn.XLOOKUP($B118,'2. All Prop. TRVs '!$B$6:$B$382,'2. All Prop. TRVs '!$P$6:$P$382),'Rule Table'!$P$9:$Q$16,2,FALSE)</f>
        <v>C</v>
      </c>
      <c r="J118" s="94">
        <f>_xlfn.XLOOKUP($B118,'2. All Prop. TRVs '!$B$6:$B$382,'2. All Prop. TRVs '!$V$6:$V$382)</f>
        <v>1300</v>
      </c>
      <c r="K118" s="92" t="str">
        <f>VLOOKUP(_xlfn.XLOOKUP($B118,'2. All Prop. TRVs '!$B$6:$B$382,'2. All Prop. TRVs '!$W$6:$W$382),'Rule Table'!$P$9:$Q$16,2,FALSE)</f>
        <v>C</v>
      </c>
    </row>
    <row r="119" spans="1:11" x14ac:dyDescent="0.2">
      <c r="A119" s="90">
        <v>112</v>
      </c>
      <c r="B119" s="91">
        <v>226</v>
      </c>
      <c r="C119" s="71" t="str">
        <f>_xlfn.XLOOKUP($B119,'2. All Prop. TRVs '!$B$6:$B$382,'2. All Prop. TRVs '!$C$6:$C$382)</f>
        <v>106-88-7</v>
      </c>
      <c r="D119" s="40" t="str">
        <f>_xlfn.XLOOKUP($B119,'2. All Prop. TRVs '!$B$6:$B$382,'2. All Prop. TRVs '!$D$6:$D$382)</f>
        <v>1,2-Epoxybutane</v>
      </c>
      <c r="E119" s="92"/>
      <c r="F119" s="92" t="str">
        <f>_xlfn.XLOOKUP($B119,'2. All Prop. TRVs '!$B$6:$B$382,'2. All Prop. TRVs '!$H$6:$H$382)</f>
        <v>--</v>
      </c>
      <c r="G119" s="92" t="str">
        <f>VLOOKUP(_xlfn.XLOOKUP($B119,'2. All Prop. TRVs '!$B$6:$B$382,'2. All Prop. TRVs '!$I$6:$I$382),'Rule Table'!$P$9:$Q$16,2,FALSE)</f>
        <v>--</v>
      </c>
      <c r="H119" s="92">
        <f>IF(_xlfn.XLOOKUP($B119,'2. All Prop. TRVs '!$B$6:$B$382,'2. All Prop. TRVs '!$O$6:$O$382)="No proposed value","--",_xlfn.XLOOKUP($B119,'2. All Prop. TRVs '!$B$6:$B$382,'2. All Prop. TRVs '!$O$6:$O$382))</f>
        <v>20</v>
      </c>
      <c r="I119" s="92" t="str">
        <f>VLOOKUP(_xlfn.XLOOKUP($B119,'2. All Prop. TRVs '!$B$6:$B$382,'2. All Prop. TRVs '!$P$6:$P$382),'Rule Table'!$P$9:$Q$16,2,FALSE)</f>
        <v>C</v>
      </c>
      <c r="J119" s="92" t="str">
        <f>_xlfn.XLOOKUP($B119,'2. All Prop. TRVs '!$B$6:$B$382,'2. All Prop. TRVs '!$V$6:$V$382)</f>
        <v>--</v>
      </c>
      <c r="K119" s="92" t="str">
        <f>VLOOKUP(_xlfn.XLOOKUP($B119,'2. All Prop. TRVs '!$B$6:$B$382,'2. All Prop. TRVs '!$W$6:$W$382),'Rule Table'!$P$9:$Q$16,2,FALSE)</f>
        <v>--</v>
      </c>
    </row>
    <row r="120" spans="1:11" x14ac:dyDescent="0.2">
      <c r="A120" s="90">
        <v>113</v>
      </c>
      <c r="B120" s="90" t="s">
        <v>380</v>
      </c>
      <c r="C120" s="71" t="str">
        <f>_xlfn.XLOOKUP($B120,'2. All Prop. TRVs '!$B$6:$B$382,'2. All Prop. TRVs '!$C$6:$C$382)</f>
        <v>141-78-6</v>
      </c>
      <c r="D120" s="40" t="str">
        <f>_xlfn.XLOOKUP($B120,'2. All Prop. TRVs '!$B$6:$B$382,'2. All Prop. TRVs '!$D$6:$D$382)</f>
        <v>Ethyl acetate</v>
      </c>
      <c r="E120" s="92"/>
      <c r="F120" s="92" t="str">
        <f>_xlfn.XLOOKUP($B120,'2. All Prop. TRVs '!$B$6:$B$382,'2. All Prop. TRVs '!$H$6:$H$382)</f>
        <v>--</v>
      </c>
      <c r="G120" s="92" t="str">
        <f>VLOOKUP(_xlfn.XLOOKUP($B120,'2. All Prop. TRVs '!$B$6:$B$382,'2. All Prop. TRVs '!$I$6:$I$382),'Rule Table'!$P$9:$Q$16,2,FALSE)</f>
        <v>--</v>
      </c>
      <c r="H120" s="92">
        <f>IF(_xlfn.XLOOKUP($B120,'2. All Prop. TRVs '!$B$6:$B$382,'2. All Prop. TRVs '!$O$6:$O$382)="No proposed value","--",_xlfn.XLOOKUP($B120,'2. All Prop. TRVs '!$B$6:$B$382,'2. All Prop. TRVs '!$O$6:$O$382))</f>
        <v>70</v>
      </c>
      <c r="I120" s="92" t="str">
        <f>VLOOKUP(_xlfn.XLOOKUP($B120,'2. All Prop. TRVs '!$B$6:$B$382,'2. All Prop. TRVs '!$P$6:$P$382),'Rule Table'!$P$9:$Q$16,2,FALSE)</f>
        <v>E</v>
      </c>
      <c r="J120" s="92" t="str">
        <f>_xlfn.XLOOKUP($B120,'2. All Prop. TRVs '!$B$6:$B$382,'2. All Prop. TRVs '!$V$6:$V$382)</f>
        <v>--</v>
      </c>
      <c r="K120" s="92" t="str">
        <f>VLOOKUP(_xlfn.XLOOKUP($B120,'2. All Prop. TRVs '!$B$6:$B$382,'2. All Prop. TRVs '!$W$6:$W$382),'Rule Table'!$P$9:$Q$16,2,FALSE)</f>
        <v>--</v>
      </c>
    </row>
    <row r="121" spans="1:11" x14ac:dyDescent="0.2">
      <c r="A121" s="90">
        <v>114</v>
      </c>
      <c r="B121" s="91">
        <v>228</v>
      </c>
      <c r="C121" s="71" t="str">
        <f>_xlfn.XLOOKUP($B121,'2. All Prop. TRVs '!$B$6:$B$382,'2. All Prop. TRVs '!$C$6:$C$382)</f>
        <v>140-88-5</v>
      </c>
      <c r="D121" s="40" t="str">
        <f>_xlfn.XLOOKUP($B121,'2. All Prop. TRVs '!$B$6:$B$382,'2. All Prop. TRVs '!$D$6:$D$382)</f>
        <v>Ethyl acrylate</v>
      </c>
      <c r="E121" s="92"/>
      <c r="F121" s="92" t="str">
        <f>_xlfn.XLOOKUP($B121,'2. All Prop. TRVs '!$B$6:$B$382,'2. All Prop. TRVs '!$H$6:$H$382)</f>
        <v>--</v>
      </c>
      <c r="G121" s="92" t="str">
        <f>VLOOKUP(_xlfn.XLOOKUP($B121,'2. All Prop. TRVs '!$B$6:$B$382,'2. All Prop. TRVs '!$I$6:$I$382),'Rule Table'!$P$9:$Q$16,2,FALSE)</f>
        <v>--</v>
      </c>
      <c r="H121" s="92">
        <f>IF(_xlfn.XLOOKUP($B121,'2. All Prop. TRVs '!$B$6:$B$382,'2. All Prop. TRVs '!$O$6:$O$382)="No proposed value","--",_xlfn.XLOOKUP($B121,'2. All Prop. TRVs '!$B$6:$B$382,'2. All Prop. TRVs '!$O$6:$O$382))</f>
        <v>8</v>
      </c>
      <c r="I121" s="92" t="str">
        <f>VLOOKUP(_xlfn.XLOOKUP($B121,'2. All Prop. TRVs '!$B$6:$B$382,'2. All Prop. TRVs '!$P$6:$P$382),'Rule Table'!$P$9:$Q$16,2,FALSE)</f>
        <v>E</v>
      </c>
      <c r="J121" s="92" t="str">
        <f>_xlfn.XLOOKUP($B121,'2. All Prop. TRVs '!$B$6:$B$382,'2. All Prop. TRVs '!$V$6:$V$382)</f>
        <v>--</v>
      </c>
      <c r="K121" s="92" t="str">
        <f>VLOOKUP(_xlfn.XLOOKUP($B121,'2. All Prop. TRVs '!$B$6:$B$382,'2. All Prop. TRVs '!$W$6:$W$382),'Rule Table'!$P$9:$Q$16,2,FALSE)</f>
        <v>--</v>
      </c>
    </row>
    <row r="122" spans="1:11" x14ac:dyDescent="0.2">
      <c r="A122" s="90">
        <v>115</v>
      </c>
      <c r="B122" s="91">
        <v>229</v>
      </c>
      <c r="C122" s="71" t="str">
        <f>_xlfn.XLOOKUP($B122,'2. All Prop. TRVs '!$B$6:$B$382,'2. All Prop. TRVs '!$C$6:$C$382)</f>
        <v>100-41-4</v>
      </c>
      <c r="D122" s="40" t="str">
        <f>_xlfn.XLOOKUP($B122,'2. All Prop. TRVs '!$B$6:$B$382,'2. All Prop. TRVs '!$D$6:$D$382)</f>
        <v>Ethyl benzene</v>
      </c>
      <c r="E122" s="92"/>
      <c r="F122" s="92">
        <f>_xlfn.XLOOKUP($B122,'2. All Prop. TRVs '!$B$6:$B$382,'2. All Prop. TRVs '!$H$6:$H$382)</f>
        <v>0.4</v>
      </c>
      <c r="G122" s="92" t="str">
        <f>VLOOKUP(_xlfn.XLOOKUP($B122,'2. All Prop. TRVs '!$B$6:$B$382,'2. All Prop. TRVs '!$I$6:$I$382),'Rule Table'!$P$9:$Q$16,2,FALSE)</f>
        <v>C</v>
      </c>
      <c r="H122" s="92">
        <f>IF(_xlfn.XLOOKUP($B122,'2. All Prop. TRVs '!$B$6:$B$382,'2. All Prop. TRVs '!$O$6:$O$382)="No proposed value","--",_xlfn.XLOOKUP($B122,'2. All Prop. TRVs '!$B$6:$B$382,'2. All Prop. TRVs '!$O$6:$O$382))</f>
        <v>260</v>
      </c>
      <c r="I122" s="92" t="str">
        <f>VLOOKUP(_xlfn.XLOOKUP($B122,'2. All Prop. TRVs '!$B$6:$B$382,'2. All Prop. TRVs '!$P$6:$P$382),'Rule Table'!$P$9:$Q$16,2,FALSE)</f>
        <v>T</v>
      </c>
      <c r="J122" s="94">
        <f>_xlfn.XLOOKUP($B122,'2. All Prop. TRVs '!$B$6:$B$382,'2. All Prop. TRVs '!$V$6:$V$382)</f>
        <v>22000</v>
      </c>
      <c r="K122" s="92" t="str">
        <f>VLOOKUP(_xlfn.XLOOKUP($B122,'2. All Prop. TRVs '!$B$6:$B$382,'2. All Prop. TRVs '!$W$6:$W$382),'Rule Table'!$P$9:$Q$16,2,FALSE)</f>
        <v>T</v>
      </c>
    </row>
    <row r="123" spans="1:11" x14ac:dyDescent="0.2">
      <c r="A123" s="90">
        <v>116</v>
      </c>
      <c r="B123" s="90">
        <v>231</v>
      </c>
      <c r="C123" s="71" t="str">
        <f>_xlfn.XLOOKUP($B123,'2. All Prop. TRVs '!$B$6:$B$382,'2. All Prop. TRVs '!$C$6:$C$382)</f>
        <v>74-85-1</v>
      </c>
      <c r="D123" s="40" t="str">
        <f>_xlfn.XLOOKUP($B123,'2. All Prop. TRVs '!$B$6:$B$382,'2. All Prop. TRVs '!$D$6:$D$382)</f>
        <v>Ethylene</v>
      </c>
      <c r="E123" s="92"/>
      <c r="F123" s="92" t="str">
        <f>_xlfn.XLOOKUP($B123,'2. All Prop. TRVs '!$B$6:$B$382,'2. All Prop. TRVs '!$H$6:$H$382)</f>
        <v>--</v>
      </c>
      <c r="G123" s="92" t="str">
        <f>VLOOKUP(_xlfn.XLOOKUP($B123,'2. All Prop. TRVs '!$B$6:$B$382,'2. All Prop. TRVs '!$I$6:$I$382),'Rule Table'!$P$9:$Q$16,2,FALSE)</f>
        <v>--</v>
      </c>
      <c r="H123" s="94">
        <f>IF(_xlfn.XLOOKUP($B123,'2. All Prop. TRVs '!$B$6:$B$382,'2. All Prop. TRVs '!$O$6:$O$382)="No proposed value","--",_xlfn.XLOOKUP($B123,'2. All Prop. TRVs '!$B$6:$B$382,'2. All Prop. TRVs '!$O$6:$O$382))</f>
        <v>6100</v>
      </c>
      <c r="I123" s="92" t="str">
        <f>VLOOKUP(_xlfn.XLOOKUP($B123,'2. All Prop. TRVs '!$B$6:$B$382,'2. All Prop. TRVs '!$P$6:$P$382),'Rule Table'!$P$9:$Q$16,2,FALSE)</f>
        <v>D</v>
      </c>
      <c r="J123" s="94">
        <f>_xlfn.XLOOKUP($B123,'2. All Prop. TRVs '!$B$6:$B$382,'2. All Prop. TRVs '!$V$6:$V$382)</f>
        <v>570000</v>
      </c>
      <c r="K123" s="92" t="str">
        <f>VLOOKUP(_xlfn.XLOOKUP($B123,'2. All Prop. TRVs '!$B$6:$B$382,'2. All Prop. TRVs '!$W$6:$W$382),'Rule Table'!$P$9:$Q$16,2,FALSE)</f>
        <v>D</v>
      </c>
    </row>
    <row r="124" spans="1:11" x14ac:dyDescent="0.2">
      <c r="A124" s="90">
        <v>117</v>
      </c>
      <c r="B124" s="91">
        <v>232</v>
      </c>
      <c r="C124" s="71" t="str">
        <f>_xlfn.XLOOKUP($B124,'2. All Prop. TRVs '!$B$6:$B$382,'2. All Prop. TRVs '!$C$6:$C$382)</f>
        <v>106-93-4</v>
      </c>
      <c r="D124" s="40" t="str">
        <f>_xlfn.XLOOKUP($B124,'2. All Prop. TRVs '!$B$6:$B$382,'2. All Prop. TRVs '!$D$6:$D$382)</f>
        <v>Ethylene dibromide (EDB) {1,2-dibromoethane}</v>
      </c>
      <c r="E124" s="92"/>
      <c r="F124" s="92">
        <f>_xlfn.XLOOKUP($B124,'2. All Prop. TRVs '!$B$6:$B$382,'2. All Prop. TRVs '!$H$6:$H$382)</f>
        <v>1.6999999999999999E-3</v>
      </c>
      <c r="G124" s="92" t="str">
        <f>VLOOKUP(_xlfn.XLOOKUP($B124,'2. All Prop. TRVs '!$B$6:$B$382,'2. All Prop. TRVs '!$I$6:$I$382),'Rule Table'!$P$9:$Q$16,2,FALSE)</f>
        <v>E</v>
      </c>
      <c r="H124" s="92">
        <f>IF(_xlfn.XLOOKUP($B124,'2. All Prop. TRVs '!$B$6:$B$382,'2. All Prop. TRVs '!$O$6:$O$382)="No proposed value","--",_xlfn.XLOOKUP($B124,'2. All Prop. TRVs '!$B$6:$B$382,'2. All Prop. TRVs '!$O$6:$O$382))</f>
        <v>9</v>
      </c>
      <c r="I124" s="92" t="str">
        <f>VLOOKUP(_xlfn.XLOOKUP($B124,'2. All Prop. TRVs '!$B$6:$B$382,'2. All Prop. TRVs '!$P$6:$P$382),'Rule Table'!$P$9:$Q$16,2,FALSE)</f>
        <v>E</v>
      </c>
      <c r="J124" s="92">
        <f>_xlfn.XLOOKUP($B124,'2. All Prop. TRVs '!$B$6:$B$382,'2. All Prop. TRVs '!$V$6:$V$382)</f>
        <v>51</v>
      </c>
      <c r="K124" s="92" t="str">
        <f>VLOOKUP(_xlfn.XLOOKUP($B124,'2. All Prop. TRVs '!$B$6:$B$382,'2. All Prop. TRVs '!$W$6:$W$382),'Rule Table'!$P$9:$Q$16,2,FALSE)</f>
        <v>D</v>
      </c>
    </row>
    <row r="125" spans="1:11" x14ac:dyDescent="0.2">
      <c r="A125" s="90">
        <v>118</v>
      </c>
      <c r="B125" s="91">
        <v>233</v>
      </c>
      <c r="C125" s="71" t="str">
        <f>_xlfn.XLOOKUP($B125,'2. All Prop. TRVs '!$B$6:$B$382,'2. All Prop. TRVs '!$C$6:$C$382)</f>
        <v>107-06-2</v>
      </c>
      <c r="D125" s="40" t="str">
        <f>_xlfn.XLOOKUP($B125,'2. All Prop. TRVs '!$B$6:$B$382,'2. All Prop. TRVs '!$D$6:$D$382)</f>
        <v>Ethylene dichloride (EDC) {1,2-dichloroethane}</v>
      </c>
      <c r="E125" s="92"/>
      <c r="F125" s="92">
        <f>_xlfn.XLOOKUP($B125,'2. All Prop. TRVs '!$B$6:$B$382,'2. All Prop. TRVs '!$H$6:$H$382)</f>
        <v>3.7999999999999999E-2</v>
      </c>
      <c r="G125" s="92" t="str">
        <f>VLOOKUP(_xlfn.XLOOKUP($B125,'2. All Prop. TRVs '!$B$6:$B$382,'2. All Prop. TRVs '!$I$6:$I$382),'Rule Table'!$P$9:$Q$16,2,FALSE)</f>
        <v>E</v>
      </c>
      <c r="H125" s="92">
        <f>IF(_xlfn.XLOOKUP($B125,'2. All Prop. TRVs '!$B$6:$B$382,'2. All Prop. TRVs '!$O$6:$O$382)="No proposed value","--",_xlfn.XLOOKUP($B125,'2. All Prop. TRVs '!$B$6:$B$382,'2. All Prop. TRVs '!$O$6:$O$382))</f>
        <v>7</v>
      </c>
      <c r="I125" s="92" t="str">
        <f>VLOOKUP(_xlfn.XLOOKUP($B125,'2. All Prop. TRVs '!$B$6:$B$382,'2. All Prop. TRVs '!$P$6:$P$382),'Rule Table'!$P$9:$Q$16,2,FALSE)</f>
        <v>E</v>
      </c>
      <c r="J125" s="92">
        <f>_xlfn.XLOOKUP($B125,'2. All Prop. TRVs '!$B$6:$B$382,'2. All Prop. TRVs '!$V$6:$V$382)</f>
        <v>400</v>
      </c>
      <c r="K125" s="92" t="str">
        <f>VLOOKUP(_xlfn.XLOOKUP($B125,'2. All Prop. TRVs '!$B$6:$B$382,'2. All Prop. TRVs '!$W$6:$W$382),'Rule Table'!$P$9:$Q$16,2,FALSE)</f>
        <v>T</v>
      </c>
    </row>
    <row r="126" spans="1:11" x14ac:dyDescent="0.2">
      <c r="A126" s="90">
        <v>119</v>
      </c>
      <c r="B126" s="91">
        <v>234</v>
      </c>
      <c r="C126" s="71" t="str">
        <f>_xlfn.XLOOKUP($B126,'2. All Prop. TRVs '!$B$6:$B$382,'2. All Prop. TRVs '!$C$6:$C$382)</f>
        <v>107-21-1</v>
      </c>
      <c r="D126" s="40" t="str">
        <f>_xlfn.XLOOKUP($B126,'2. All Prop. TRVs '!$B$6:$B$382,'2. All Prop. TRVs '!$D$6:$D$382)</f>
        <v>Ethylene glycol</v>
      </c>
      <c r="E126" s="92"/>
      <c r="F126" s="92" t="str">
        <f>_xlfn.XLOOKUP($B126,'2. All Prop. TRVs '!$B$6:$B$382,'2. All Prop. TRVs '!$H$6:$H$382)</f>
        <v>--</v>
      </c>
      <c r="G126" s="92" t="str">
        <f>VLOOKUP(_xlfn.XLOOKUP($B126,'2. All Prop. TRVs '!$B$6:$B$382,'2. All Prop. TRVs '!$I$6:$I$382),'Rule Table'!$P$9:$Q$16,2,FALSE)</f>
        <v>--</v>
      </c>
      <c r="H126" s="92">
        <f>IF(_xlfn.XLOOKUP($B126,'2. All Prop. TRVs '!$B$6:$B$382,'2. All Prop. TRVs '!$O$6:$O$382)="No proposed value","--",_xlfn.XLOOKUP($B126,'2. All Prop. TRVs '!$B$6:$B$382,'2. All Prop. TRVs '!$O$6:$O$382))</f>
        <v>400</v>
      </c>
      <c r="I126" s="92" t="str">
        <f>VLOOKUP(_xlfn.XLOOKUP($B126,'2. All Prop. TRVs '!$B$6:$B$382,'2. All Prop. TRVs '!$P$6:$P$382),'Rule Table'!$P$9:$Q$16,2,FALSE)</f>
        <v>C</v>
      </c>
      <c r="J126" s="94">
        <f>_xlfn.XLOOKUP($B126,'2. All Prop. TRVs '!$B$6:$B$382,'2. All Prop. TRVs '!$V$6:$V$382)</f>
        <v>2000</v>
      </c>
      <c r="K126" s="92" t="str">
        <f>VLOOKUP(_xlfn.XLOOKUP($B126,'2. All Prop. TRVs '!$B$6:$B$382,'2. All Prop. TRVs '!$W$6:$W$382),'Rule Table'!$P$9:$Q$16,2,FALSE)</f>
        <v>T</v>
      </c>
    </row>
    <row r="127" spans="1:11" x14ac:dyDescent="0.2">
      <c r="A127" s="90">
        <v>120</v>
      </c>
      <c r="B127" s="91">
        <v>236</v>
      </c>
      <c r="C127" s="71" t="str">
        <f>_xlfn.XLOOKUP($B127,'2. All Prop. TRVs '!$B$6:$B$382,'2. All Prop. TRVs '!$C$6:$C$382)</f>
        <v>75-21-8</v>
      </c>
      <c r="D127" s="40" t="str">
        <f>_xlfn.XLOOKUP($B127,'2. All Prop. TRVs '!$B$6:$B$382,'2. All Prop. TRVs '!$D$6:$D$382)</f>
        <v>Ethylene oxide</v>
      </c>
      <c r="E127" s="92"/>
      <c r="F127" s="92">
        <f>_xlfn.XLOOKUP($B127,'2. All Prop. TRVs '!$B$6:$B$382,'2. All Prop. TRVs '!$H$6:$H$382)</f>
        <v>3.3E-4</v>
      </c>
      <c r="G127" s="92" t="str">
        <f>VLOOKUP(_xlfn.XLOOKUP($B127,'2. All Prop. TRVs '!$B$6:$B$382,'2. All Prop. TRVs '!$I$6:$I$382),'Rule Table'!$P$9:$Q$16,2,FALSE)</f>
        <v>E</v>
      </c>
      <c r="H127" s="92">
        <f>IF(_xlfn.XLOOKUP($B127,'2. All Prop. TRVs '!$B$6:$B$382,'2. All Prop. TRVs '!$O$6:$O$382)="No proposed value","--",_xlfn.XLOOKUP($B127,'2. All Prop. TRVs '!$B$6:$B$382,'2. All Prop. TRVs '!$O$6:$O$382))</f>
        <v>30</v>
      </c>
      <c r="I127" s="92" t="str">
        <f>VLOOKUP(_xlfn.XLOOKUP($B127,'2. All Prop. TRVs '!$B$6:$B$382,'2. All Prop. TRVs '!$P$6:$P$382),'Rule Table'!$P$9:$Q$16,2,FALSE)</f>
        <v>C</v>
      </c>
      <c r="J127" s="92">
        <f>_xlfn.XLOOKUP($B127,'2. All Prop. TRVs '!$B$6:$B$382,'2. All Prop. TRVs '!$V$6:$V$382)</f>
        <v>720</v>
      </c>
      <c r="K127" s="92" t="str">
        <f>VLOOKUP(_xlfn.XLOOKUP($B127,'2. All Prop. TRVs '!$B$6:$B$382,'2. All Prop. TRVs '!$W$6:$W$382),'Rule Table'!$P$9:$Q$16,2,FALSE)</f>
        <v>T</v>
      </c>
    </row>
    <row r="128" spans="1:11" x14ac:dyDescent="0.2">
      <c r="A128" s="90">
        <v>121</v>
      </c>
      <c r="B128" s="91">
        <v>237</v>
      </c>
      <c r="C128" s="71" t="str">
        <f>_xlfn.XLOOKUP($B128,'2. All Prop. TRVs '!$B$6:$B$382,'2. All Prop. TRVs '!$C$6:$C$382)</f>
        <v>96-45-7</v>
      </c>
      <c r="D128" s="40" t="str">
        <f>_xlfn.XLOOKUP($B128,'2. All Prop. TRVs '!$B$6:$B$382,'2. All Prop. TRVs '!$D$6:$D$382)</f>
        <v>Ethylene thiourea</v>
      </c>
      <c r="E128" s="92"/>
      <c r="F128" s="92">
        <f>_xlfn.XLOOKUP($B128,'2. All Prop. TRVs '!$B$6:$B$382,'2. All Prop. TRVs '!$H$6:$H$382)</f>
        <v>7.6999999999999999E-2</v>
      </c>
      <c r="G128" s="92" t="str">
        <f>VLOOKUP(_xlfn.XLOOKUP($B128,'2. All Prop. TRVs '!$B$6:$B$382,'2. All Prop. TRVs '!$I$6:$I$382),'Rule Table'!$P$9:$Q$16,2,FALSE)</f>
        <v>C</v>
      </c>
      <c r="H128" s="92" t="str">
        <f>IF(_xlfn.XLOOKUP($B128,'2. All Prop. TRVs '!$B$6:$B$382,'2. All Prop. TRVs '!$O$6:$O$382)="No proposed value","--",_xlfn.XLOOKUP($B128,'2. All Prop. TRVs '!$B$6:$B$382,'2. All Prop. TRVs '!$O$6:$O$382))</f>
        <v>--</v>
      </c>
      <c r="I128" s="92" t="str">
        <f>VLOOKUP(_xlfn.XLOOKUP($B128,'2. All Prop. TRVs '!$B$6:$B$382,'2. All Prop. TRVs '!$P$6:$P$382),'Rule Table'!$P$9:$Q$16,2,FALSE)</f>
        <v>--</v>
      </c>
      <c r="J128" s="92" t="str">
        <f>_xlfn.XLOOKUP($B128,'2. All Prop. TRVs '!$B$6:$B$382,'2. All Prop. TRVs '!$V$6:$V$382)</f>
        <v>--</v>
      </c>
      <c r="K128" s="92" t="str">
        <f>VLOOKUP(_xlfn.XLOOKUP($B128,'2. All Prop. TRVs '!$B$6:$B$382,'2. All Prop. TRVs '!$W$6:$W$382),'Rule Table'!$P$9:$Q$16,2,FALSE)</f>
        <v>--</v>
      </c>
    </row>
    <row r="129" spans="1:11" x14ac:dyDescent="0.2">
      <c r="A129" s="90">
        <v>122</v>
      </c>
      <c r="B129" s="90" t="s">
        <v>399</v>
      </c>
      <c r="C129" s="71" t="str">
        <f>_xlfn.XLOOKUP($B129,'2. All Prop. TRVs '!$B$6:$B$382,'2. All Prop. TRVs '!$C$6:$C$382)</f>
        <v>637-92-3</v>
      </c>
      <c r="D129" s="40" t="str">
        <f>_xlfn.XLOOKUP($B129,'2. All Prop. TRVs '!$B$6:$B$382,'2. All Prop. TRVs '!$D$6:$D$382)</f>
        <v>Ethyl t-butyl ether (ETBE)</v>
      </c>
      <c r="E129" s="92"/>
      <c r="F129" s="92">
        <f>_xlfn.XLOOKUP($B129,'2. All Prop. TRVs '!$B$6:$B$382,'2. All Prop. TRVs '!$H$6:$H$382)</f>
        <v>13</v>
      </c>
      <c r="G129" s="92" t="str">
        <f>VLOOKUP(_xlfn.XLOOKUP($B129,'2. All Prop. TRVs '!$B$6:$B$382,'2. All Prop. TRVs '!$I$6:$I$382),'Rule Table'!$P$9:$Q$16,2,FALSE)</f>
        <v>E</v>
      </c>
      <c r="H129" s="94">
        <f>IF(_xlfn.XLOOKUP($B129,'2. All Prop. TRVs '!$B$6:$B$382,'2. All Prop. TRVs '!$O$6:$O$382)="No proposed value","--",_xlfn.XLOOKUP($B129,'2. All Prop. TRVs '!$B$6:$B$382,'2. All Prop. TRVs '!$O$6:$O$382))</f>
        <v>40000</v>
      </c>
      <c r="I129" s="92" t="str">
        <f>VLOOKUP(_xlfn.XLOOKUP($B129,'2. All Prop. TRVs '!$B$6:$B$382,'2. All Prop. TRVs '!$P$6:$P$382),'Rule Table'!$P$9:$Q$16,2,FALSE)</f>
        <v>E</v>
      </c>
      <c r="J129" s="92" t="str">
        <f>_xlfn.XLOOKUP($B129,'2. All Prop. TRVs '!$B$6:$B$382,'2. All Prop. TRVs '!$V$6:$V$382)</f>
        <v>--</v>
      </c>
      <c r="K129" s="92" t="str">
        <f>VLOOKUP(_xlfn.XLOOKUP($B129,'2. All Prop. TRVs '!$B$6:$B$382,'2. All Prop. TRVs '!$W$6:$W$382),'Rule Table'!$P$9:$Q$16,2,FALSE)</f>
        <v>--</v>
      </c>
    </row>
    <row r="130" spans="1:11" x14ac:dyDescent="0.2">
      <c r="A130" s="90">
        <v>123</v>
      </c>
      <c r="B130" s="90" t="s">
        <v>402</v>
      </c>
      <c r="C130" s="71" t="str">
        <f>_xlfn.XLOOKUP($B130,'2. All Prop. TRVs '!$B$6:$B$382,'2. All Prop. TRVs '!$C$6:$C$382)</f>
        <v>97-63-2</v>
      </c>
      <c r="D130" s="40" t="str">
        <f>_xlfn.XLOOKUP($B130,'2. All Prop. TRVs '!$B$6:$B$382,'2. All Prop. TRVs '!$D$6:$D$382)</f>
        <v>Ethyl methacrylate</v>
      </c>
      <c r="E130" s="92"/>
      <c r="F130" s="92" t="str">
        <f>_xlfn.XLOOKUP($B130,'2. All Prop. TRVs '!$B$6:$B$382,'2. All Prop. TRVs '!$H$6:$H$382)</f>
        <v>--</v>
      </c>
      <c r="G130" s="92" t="str">
        <f>VLOOKUP(_xlfn.XLOOKUP($B130,'2. All Prop. TRVs '!$B$6:$B$382,'2. All Prop. TRVs '!$I$6:$I$382),'Rule Table'!$P$9:$Q$16,2,FALSE)</f>
        <v>--</v>
      </c>
      <c r="H130" s="92">
        <f>IF(_xlfn.XLOOKUP($B130,'2. All Prop. TRVs '!$B$6:$B$382,'2. All Prop. TRVs '!$O$6:$O$382)="No proposed value","--",_xlfn.XLOOKUP($B130,'2. All Prop. TRVs '!$B$6:$B$382,'2. All Prop. TRVs '!$O$6:$O$382))</f>
        <v>300</v>
      </c>
      <c r="I130" s="92" t="str">
        <f>VLOOKUP(_xlfn.XLOOKUP($B130,'2. All Prop. TRVs '!$B$6:$B$382,'2. All Prop. TRVs '!$P$6:$P$382),'Rule Table'!$P$9:$Q$16,2,FALSE)</f>
        <v>E</v>
      </c>
      <c r="J130" s="92" t="str">
        <f>_xlfn.XLOOKUP($B130,'2. All Prop. TRVs '!$B$6:$B$382,'2. All Prop. TRVs '!$V$6:$V$382)</f>
        <v>--</v>
      </c>
      <c r="K130" s="92" t="str">
        <f>VLOOKUP(_xlfn.XLOOKUP($B130,'2. All Prop. TRVs '!$B$6:$B$382,'2. All Prop. TRVs '!$W$6:$W$382),'Rule Table'!$P$9:$Q$16,2,FALSE)</f>
        <v>--</v>
      </c>
    </row>
    <row r="131" spans="1:11" x14ac:dyDescent="0.2">
      <c r="A131" s="90">
        <v>124</v>
      </c>
      <c r="B131" s="91">
        <v>239</v>
      </c>
      <c r="C131" s="71">
        <f>_xlfn.XLOOKUP($B131,'2. All Prop. TRVs '!$B$6:$B$382,'2. All Prop. TRVs '!$C$6:$C$382)</f>
        <v>239</v>
      </c>
      <c r="D131" s="40" t="str">
        <f>_xlfn.XLOOKUP($B131,'2. All Prop. TRVs '!$B$6:$B$382,'2. All Prop. TRVs '!$D$6:$D$382)</f>
        <v>Fluoride and inorganic compounds</v>
      </c>
      <c r="E131" s="96">
        <v>2</v>
      </c>
      <c r="F131" s="92" t="str">
        <f>_xlfn.XLOOKUP($B131,'2. All Prop. TRVs '!$B$6:$B$382,'2. All Prop. TRVs '!$H$6:$H$382)</f>
        <v>--</v>
      </c>
      <c r="G131" s="92" t="str">
        <f>VLOOKUP(_xlfn.XLOOKUP($B131,'2. All Prop. TRVs '!$B$6:$B$382,'2. All Prop. TRVs '!$I$6:$I$382),'Rule Table'!$P$9:$Q$16,2,FALSE)</f>
        <v>--</v>
      </c>
      <c r="H131" s="92">
        <f>IF(_xlfn.XLOOKUP($B131,'2. All Prop. TRVs '!$B$6:$B$382,'2. All Prop. TRVs '!$O$6:$O$382)="No proposed value","--",_xlfn.XLOOKUP($B131,'2. All Prop. TRVs '!$B$6:$B$382,'2. All Prop. TRVs '!$O$6:$O$382))</f>
        <v>13</v>
      </c>
      <c r="I131" s="92" t="str">
        <f>VLOOKUP(_xlfn.XLOOKUP($B131,'2. All Prop. TRVs '!$B$6:$B$382,'2. All Prop. TRVs '!$P$6:$P$382),'Rule Table'!$P$9:$Q$16,2,FALSE)</f>
        <v>C</v>
      </c>
      <c r="J131" s="92">
        <f>_xlfn.XLOOKUP($B131,'2. All Prop. TRVs '!$B$6:$B$382,'2. All Prop. TRVs '!$V$6:$V$382)</f>
        <v>16</v>
      </c>
      <c r="K131" s="92" t="str">
        <f>VLOOKUP(_xlfn.XLOOKUP($B131,'2. All Prop. TRVs '!$B$6:$B$382,'2. All Prop. TRVs '!$W$6:$W$382),'Rule Table'!$P$9:$Q$16,2,FALSE)</f>
        <v>T</v>
      </c>
    </row>
    <row r="132" spans="1:11" x14ac:dyDescent="0.2">
      <c r="A132" s="90">
        <v>125</v>
      </c>
      <c r="B132" s="91">
        <v>241</v>
      </c>
      <c r="C132" s="71" t="str">
        <f>_xlfn.XLOOKUP($B132,'2. All Prop. TRVs '!$B$6:$B$382,'2. All Prop. TRVs '!$C$6:$C$382)</f>
        <v>7782-41-4</v>
      </c>
      <c r="D132" s="40" t="str">
        <f>_xlfn.XLOOKUP($B132,'2. All Prop. TRVs '!$B$6:$B$382,'2. All Prop. TRVs '!$D$6:$D$382)</f>
        <v>Fluorine gas</v>
      </c>
      <c r="E132" s="92"/>
      <c r="F132" s="92" t="str">
        <f>_xlfn.XLOOKUP($B132,'2. All Prop. TRVs '!$B$6:$B$382,'2. All Prop. TRVs '!$H$6:$H$382)</f>
        <v>--</v>
      </c>
      <c r="G132" s="92" t="str">
        <f>VLOOKUP(_xlfn.XLOOKUP($B132,'2. All Prop. TRVs '!$B$6:$B$382,'2. All Prop. TRVs '!$I$6:$I$382),'Rule Table'!$P$9:$Q$16,2,FALSE)</f>
        <v>--</v>
      </c>
      <c r="H132" s="92" t="str">
        <f>IF(_xlfn.XLOOKUP($B132,'2. All Prop. TRVs '!$B$6:$B$382,'2. All Prop. TRVs '!$O$6:$O$382)="No proposed value","--",_xlfn.XLOOKUP($B132,'2. All Prop. TRVs '!$B$6:$B$382,'2. All Prop. TRVs '!$O$6:$O$382))</f>
        <v>--</v>
      </c>
      <c r="I132" s="92" t="str">
        <f>VLOOKUP(_xlfn.XLOOKUP($B132,'2. All Prop. TRVs '!$B$6:$B$382,'2. All Prop. TRVs '!$P$6:$P$382),'Rule Table'!$P$9:$Q$16,2,FALSE)</f>
        <v>--</v>
      </c>
      <c r="J132" s="92">
        <f>_xlfn.XLOOKUP($B132,'2. All Prop. TRVs '!$B$6:$B$382,'2. All Prop. TRVs '!$V$6:$V$382)</f>
        <v>16</v>
      </c>
      <c r="K132" s="92" t="str">
        <f>VLOOKUP(_xlfn.XLOOKUP($B132,'2. All Prop. TRVs '!$B$6:$B$382,'2. All Prop. TRVs '!$W$6:$W$382),'Rule Table'!$P$9:$Q$16,2,FALSE)</f>
        <v>T</v>
      </c>
    </row>
    <row r="133" spans="1:11" x14ac:dyDescent="0.2">
      <c r="A133" s="90">
        <v>126</v>
      </c>
      <c r="B133" s="91">
        <v>250</v>
      </c>
      <c r="C133" s="71" t="str">
        <f>_xlfn.XLOOKUP($B133,'2. All Prop. TRVs '!$B$6:$B$382,'2. All Prop. TRVs '!$C$6:$C$382)</f>
        <v>50-00-0</v>
      </c>
      <c r="D133" s="40" t="str">
        <f>_xlfn.XLOOKUP($B133,'2. All Prop. TRVs '!$B$6:$B$382,'2. All Prop. TRVs '!$D$6:$D$382)</f>
        <v>Formaldehyde</v>
      </c>
      <c r="E133" s="92"/>
      <c r="F133" s="92">
        <f>_xlfn.XLOOKUP($B133,'2. All Prop. TRVs '!$B$6:$B$382,'2. All Prop. TRVs '!$H$6:$H$382)</f>
        <v>0.14000000000000001</v>
      </c>
      <c r="G133" s="92" t="str">
        <f>VLOOKUP(_xlfn.XLOOKUP($B133,'2. All Prop. TRVs '!$B$6:$B$382,'2. All Prop. TRVs '!$I$6:$I$382),'Rule Table'!$P$9:$Q$16,2,FALSE)</f>
        <v>E</v>
      </c>
      <c r="H133" s="92">
        <f>IF(_xlfn.XLOOKUP($B133,'2. All Prop. TRVs '!$B$6:$B$382,'2. All Prop. TRVs '!$O$6:$O$382)="No proposed value","--",_xlfn.XLOOKUP($B133,'2. All Prop. TRVs '!$B$6:$B$382,'2. All Prop. TRVs '!$O$6:$O$382))</f>
        <v>7</v>
      </c>
      <c r="I133" s="92" t="str">
        <f>VLOOKUP(_xlfn.XLOOKUP($B133,'2. All Prop. TRVs '!$B$6:$B$382,'2. All Prop. TRVs '!$P$6:$P$382),'Rule Table'!$P$9:$Q$16,2,FALSE)</f>
        <v>E</v>
      </c>
      <c r="J133" s="92">
        <f>_xlfn.XLOOKUP($B133,'2. All Prop. TRVs '!$B$6:$B$382,'2. All Prop. TRVs '!$V$6:$V$382)</f>
        <v>49</v>
      </c>
      <c r="K133" s="92" t="str">
        <f>VLOOKUP(_xlfn.XLOOKUP($B133,'2. All Prop. TRVs '!$B$6:$B$382,'2. All Prop. TRVs '!$W$6:$W$382),'Rule Table'!$P$9:$Q$16,2,FALSE)</f>
        <v>T</v>
      </c>
    </row>
    <row r="134" spans="1:11" x14ac:dyDescent="0.2">
      <c r="A134" s="90">
        <v>127</v>
      </c>
      <c r="B134" s="91"/>
      <c r="C134" s="71"/>
      <c r="D134" s="100" t="s">
        <v>1226</v>
      </c>
      <c r="E134" s="92">
        <v>1</v>
      </c>
      <c r="F134" s="101" t="s">
        <v>126</v>
      </c>
      <c r="G134" s="101" t="s">
        <v>126</v>
      </c>
      <c r="H134" s="101" t="s">
        <v>126</v>
      </c>
      <c r="I134" s="101" t="s">
        <v>126</v>
      </c>
      <c r="J134" s="101" t="s">
        <v>126</v>
      </c>
      <c r="K134" s="101" t="s">
        <v>126</v>
      </c>
    </row>
    <row r="135" spans="1:11" x14ac:dyDescent="0.2">
      <c r="A135" s="90">
        <v>128</v>
      </c>
      <c r="B135" s="90">
        <v>247</v>
      </c>
      <c r="C135" s="71" t="str">
        <f>_xlfn.XLOOKUP($B135,'2. All Prop. TRVs '!$B$6:$B$382,'2. All Prop. TRVs '!$C$6:$C$382)</f>
        <v>75-71-8</v>
      </c>
      <c r="D135" s="102" t="str">
        <f>_xlfn.XLOOKUP($B135,'2. All Prop. TRVs '!$B$6:$B$382,'2. All Prop. TRVs '!$D$6:$D$382)</f>
        <v>Dichlorodifluoromethane {Freon 12}</v>
      </c>
      <c r="E135" s="92"/>
      <c r="F135" s="92" t="str">
        <f>_xlfn.XLOOKUP($B135,'2. All Prop. TRVs '!$B$6:$B$382,'2. All Prop. TRVs '!$H$6:$H$382)</f>
        <v>--</v>
      </c>
      <c r="G135" s="92" t="str">
        <f>VLOOKUP(_xlfn.XLOOKUP($B135,'2. All Prop. TRVs '!$B$6:$B$382,'2. All Prop. TRVs '!$I$6:$I$382),'Rule Table'!$P$9:$Q$16,2,FALSE)</f>
        <v>--</v>
      </c>
      <c r="H135" s="94">
        <f>IF(_xlfn.XLOOKUP($B135,'2. All Prop. TRVs '!$B$6:$B$382,'2. All Prop. TRVs '!$O$6:$O$382)="No proposed value","--",_xlfn.XLOOKUP($B135,'2. All Prop. TRVs '!$B$6:$B$382,'2. All Prop. TRVs '!$O$6:$O$382))</f>
        <v>1200</v>
      </c>
      <c r="I135" s="92" t="str">
        <f>VLOOKUP(_xlfn.XLOOKUP($B135,'2. All Prop. TRVs '!$B$6:$B$382,'2. All Prop. TRVs '!$P$6:$P$382),'Rule Table'!$P$9:$Q$16,2,FALSE)</f>
        <v>D</v>
      </c>
      <c r="J135" s="92" t="str">
        <f>_xlfn.XLOOKUP($B135,'2. All Prop. TRVs '!$B$6:$B$382,'2. All Prop. TRVs '!$V$6:$V$382)</f>
        <v>--</v>
      </c>
      <c r="K135" s="92" t="str">
        <f>VLOOKUP(_xlfn.XLOOKUP($B135,'2. All Prop. TRVs '!$B$6:$B$382,'2. All Prop. TRVs '!$W$6:$W$382),'Rule Table'!$P$9:$Q$16,2,FALSE)</f>
        <v>--</v>
      </c>
    </row>
    <row r="136" spans="1:11" x14ac:dyDescent="0.2">
      <c r="A136" s="90">
        <v>129</v>
      </c>
      <c r="B136" s="91">
        <v>246</v>
      </c>
      <c r="C136" s="71" t="str">
        <f>_xlfn.XLOOKUP($B136,'2. All Prop. TRVs '!$B$6:$B$382,'2. All Prop. TRVs '!$C$6:$C$382)</f>
        <v>75-45-6</v>
      </c>
      <c r="D136" s="102" t="str">
        <f>_xlfn.XLOOKUP($B136,'2. All Prop. TRVs '!$B$6:$B$382,'2. All Prop. TRVs '!$D$6:$D$382)</f>
        <v>Chlorodifluoromethane {Freon 22}</v>
      </c>
      <c r="E136" s="92"/>
      <c r="F136" s="92" t="str">
        <f>_xlfn.XLOOKUP($B136,'2. All Prop. TRVs '!$B$6:$B$382,'2. All Prop. TRVs '!$H$6:$H$382)</f>
        <v>--</v>
      </c>
      <c r="G136" s="92" t="str">
        <f>VLOOKUP(_xlfn.XLOOKUP($B136,'2. All Prop. TRVs '!$B$6:$B$382,'2. All Prop. TRVs '!$I$6:$I$382),'Rule Table'!$P$9:$Q$16,2,FALSE)</f>
        <v>--</v>
      </c>
      <c r="H136" s="94">
        <f>IF(_xlfn.XLOOKUP($B136,'2. All Prop. TRVs '!$B$6:$B$382,'2. All Prop. TRVs '!$O$6:$O$382)="No proposed value","--",_xlfn.XLOOKUP($B136,'2. All Prop. TRVs '!$B$6:$B$382,'2. All Prop. TRVs '!$O$6:$O$382))</f>
        <v>50000</v>
      </c>
      <c r="I136" s="92" t="str">
        <f>VLOOKUP(_xlfn.XLOOKUP($B136,'2. All Prop. TRVs '!$B$6:$B$382,'2. All Prop. TRVs '!$P$6:$P$382),'Rule Table'!$P$9:$Q$16,2,FALSE)</f>
        <v>E</v>
      </c>
      <c r="J136" s="92" t="str">
        <f>_xlfn.XLOOKUP($B136,'2. All Prop. TRVs '!$B$6:$B$382,'2. All Prop. TRVs '!$V$6:$V$382)</f>
        <v>--</v>
      </c>
      <c r="K136" s="92" t="str">
        <f>VLOOKUP(_xlfn.XLOOKUP($B136,'2. All Prop. TRVs '!$B$6:$B$382,'2. All Prop. TRVs '!$W$6:$W$382),'Rule Table'!$P$9:$Q$16,2,FALSE)</f>
        <v>--</v>
      </c>
    </row>
    <row r="137" spans="1:11" x14ac:dyDescent="0.2">
      <c r="A137" s="90">
        <v>130</v>
      </c>
      <c r="B137" s="90">
        <v>243</v>
      </c>
      <c r="C137" s="71" t="str">
        <f>_xlfn.XLOOKUP($B137,'2. All Prop. TRVs '!$B$6:$B$382,'2. All Prop. TRVs '!$C$6:$C$382)</f>
        <v>76-13-1</v>
      </c>
      <c r="D137" s="102" t="str">
        <f>_xlfn.XLOOKUP($B137,'2. All Prop. TRVs '!$B$6:$B$382,'2. All Prop. TRVs '!$D$6:$D$382)</f>
        <v>Trichlorotrifluoroethane {Freon 113}</v>
      </c>
      <c r="E137" s="92"/>
      <c r="F137" s="92" t="str">
        <f>_xlfn.XLOOKUP($B137,'2. All Prop. TRVs '!$B$6:$B$382,'2. All Prop. TRVs '!$H$6:$H$382)</f>
        <v>--</v>
      </c>
      <c r="G137" s="92" t="str">
        <f>VLOOKUP(_xlfn.XLOOKUP($B137,'2. All Prop. TRVs '!$B$6:$B$382,'2. All Prop. TRVs '!$I$6:$I$382),'Rule Table'!$P$9:$Q$16,2,FALSE)</f>
        <v>--</v>
      </c>
      <c r="H137" s="94">
        <f>IF(_xlfn.XLOOKUP($B137,'2. All Prop. TRVs '!$B$6:$B$382,'2. All Prop. TRVs '!$O$6:$O$382)="No proposed value","--",_xlfn.XLOOKUP($B137,'2. All Prop. TRVs '!$B$6:$B$382,'2. All Prop. TRVs '!$O$6:$O$382))</f>
        <v>5000</v>
      </c>
      <c r="I137" s="92" t="str">
        <f>VLOOKUP(_xlfn.XLOOKUP($B137,'2. All Prop. TRVs '!$B$6:$B$382,'2. All Prop. TRVs '!$P$6:$P$382),'Rule Table'!$P$9:$Q$16,2,FALSE)</f>
        <v>E</v>
      </c>
      <c r="J137" s="92" t="str">
        <f>_xlfn.XLOOKUP($B137,'2. All Prop. TRVs '!$B$6:$B$382,'2. All Prop. TRVs '!$V$6:$V$382)</f>
        <v>--</v>
      </c>
      <c r="K137" s="92" t="str">
        <f>VLOOKUP(_xlfn.XLOOKUP($B137,'2. All Prop. TRVs '!$B$6:$B$382,'2. All Prop. TRVs '!$W$6:$W$382),'Rule Table'!$P$9:$Q$16,2,FALSE)</f>
        <v>--</v>
      </c>
    </row>
    <row r="138" spans="1:11" x14ac:dyDescent="0.2">
      <c r="A138" s="90">
        <v>131</v>
      </c>
      <c r="B138" s="90" t="s">
        <v>416</v>
      </c>
      <c r="C138" s="71" t="str">
        <f>_xlfn.XLOOKUP($B138,'2. All Prop. TRVs '!$B$6:$B$382,'2. All Prop. TRVs '!$C$6:$C$382)</f>
        <v>68476-30-2</v>
      </c>
      <c r="D138" s="40" t="str">
        <f>_xlfn.XLOOKUP($B138,'2. All Prop. TRVs '!$B$6:$B$382,'2. All Prop. TRVs '!$D$6:$D$382)</f>
        <v>Fuel oil no. 2 (evaporative) {diesel vapor}</v>
      </c>
      <c r="E138" s="92"/>
      <c r="F138" s="92" t="str">
        <f>_xlfn.XLOOKUP($B138,'2. All Prop. TRVs '!$B$6:$B$382,'2. All Prop. TRVs '!$H$6:$H$382)</f>
        <v>--</v>
      </c>
      <c r="G138" s="92" t="str">
        <f>VLOOKUP(_xlfn.XLOOKUP($B138,'2. All Prop. TRVs '!$B$6:$B$382,'2. All Prop. TRVs '!$I$6:$I$382),'Rule Table'!$P$9:$Q$16,2,FALSE)</f>
        <v>--</v>
      </c>
      <c r="H138" s="92" t="str">
        <f>IF(_xlfn.XLOOKUP($B138,'2. All Prop. TRVs '!$B$6:$B$382,'2. All Prop. TRVs '!$O$6:$O$382)="No proposed value","--",_xlfn.XLOOKUP($B138,'2. All Prop. TRVs '!$B$6:$B$382,'2. All Prop. TRVs '!$O$6:$O$382))</f>
        <v>--</v>
      </c>
      <c r="I138" s="92" t="str">
        <f>VLOOKUP(_xlfn.XLOOKUP($B138,'2. All Prop. TRVs '!$B$6:$B$382,'2. All Prop. TRVs '!$P$6:$P$382),'Rule Table'!$P$9:$Q$16,2,FALSE)</f>
        <v>--</v>
      </c>
      <c r="J138" s="92">
        <f>_xlfn.XLOOKUP($B138,'2. All Prop. TRVs '!$B$6:$B$382,'2. All Prop. TRVs '!$V$6:$V$382)</f>
        <v>20</v>
      </c>
      <c r="K138" s="92" t="str">
        <f>VLOOKUP(_xlfn.XLOOKUP($B138,'2. All Prop. TRVs '!$B$6:$B$382,'2. All Prop. TRVs '!$W$6:$W$382),'Rule Table'!$P$9:$Q$16,2,FALSE)</f>
        <v>T</v>
      </c>
    </row>
    <row r="139" spans="1:11" x14ac:dyDescent="0.2">
      <c r="A139" s="90">
        <v>132</v>
      </c>
      <c r="B139" s="91">
        <v>254</v>
      </c>
      <c r="C139" s="71" t="str">
        <f>_xlfn.XLOOKUP($B139,'2. All Prop. TRVs '!$B$6:$B$382,'2. All Prop. TRVs '!$C$6:$C$382)</f>
        <v>111-30-8</v>
      </c>
      <c r="D139" s="40" t="str">
        <f>_xlfn.XLOOKUP($B139,'2. All Prop. TRVs '!$B$6:$B$382,'2. All Prop. TRVs '!$D$6:$D$382)</f>
        <v>Glutaraldehyde</v>
      </c>
      <c r="E139" s="92"/>
      <c r="F139" s="92" t="str">
        <f>_xlfn.XLOOKUP($B139,'2. All Prop. TRVs '!$B$6:$B$382,'2. All Prop. TRVs '!$H$6:$H$382)</f>
        <v>--</v>
      </c>
      <c r="G139" s="92" t="str">
        <f>VLOOKUP(_xlfn.XLOOKUP($B139,'2. All Prop. TRVs '!$B$6:$B$382,'2. All Prop. TRVs '!$I$6:$I$382),'Rule Table'!$P$9:$Q$16,2,FALSE)</f>
        <v>--</v>
      </c>
      <c r="H139" s="92">
        <f>IF(_xlfn.XLOOKUP($B139,'2. All Prop. TRVs '!$B$6:$B$382,'2. All Prop. TRVs '!$O$6:$O$382)="No proposed value","--",_xlfn.XLOOKUP($B139,'2. All Prop. TRVs '!$B$6:$B$382,'2. All Prop. TRVs '!$O$6:$O$382))</f>
        <v>0.08</v>
      </c>
      <c r="I139" s="92" t="str">
        <f>VLOOKUP(_xlfn.XLOOKUP($B139,'2. All Prop. TRVs '!$B$6:$B$382,'2. All Prop. TRVs '!$P$6:$P$382),'Rule Table'!$P$9:$Q$16,2,FALSE)</f>
        <v>C</v>
      </c>
      <c r="J139" s="92">
        <f>_xlfn.XLOOKUP($B139,'2. All Prop. TRVs '!$B$6:$B$382,'2. All Prop. TRVs '!$V$6:$V$382)</f>
        <v>4.0999999999999996</v>
      </c>
      <c r="K139" s="92" t="str">
        <f>VLOOKUP(_xlfn.XLOOKUP($B139,'2. All Prop. TRVs '!$B$6:$B$382,'2. All Prop. TRVs '!$W$6:$W$382),'Rule Table'!$P$9:$Q$16,2,FALSE)</f>
        <v>T</v>
      </c>
    </row>
    <row r="140" spans="1:11" x14ac:dyDescent="0.2">
      <c r="A140" s="90">
        <v>133</v>
      </c>
      <c r="B140" s="91" t="s">
        <v>1208</v>
      </c>
      <c r="C140" s="71"/>
      <c r="D140" s="100" t="s">
        <v>1227</v>
      </c>
      <c r="E140" s="92">
        <v>1</v>
      </c>
      <c r="F140" s="101" t="s">
        <v>126</v>
      </c>
      <c r="G140" s="101" t="s">
        <v>126</v>
      </c>
      <c r="H140" s="101" t="s">
        <v>126</v>
      </c>
      <c r="I140" s="101" t="s">
        <v>126</v>
      </c>
      <c r="J140" s="101" t="s">
        <v>126</v>
      </c>
      <c r="K140" s="101" t="s">
        <v>126</v>
      </c>
    </row>
    <row r="141" spans="1:11" x14ac:dyDescent="0.2">
      <c r="A141" s="90">
        <v>134</v>
      </c>
      <c r="B141" s="91">
        <v>260</v>
      </c>
      <c r="C141" s="71" t="str">
        <f>_xlfn.XLOOKUP($B141,'2. All Prop. TRVs '!$B$6:$B$382,'2. All Prop. TRVs '!$C$6:$C$382)</f>
        <v>112-34-5</v>
      </c>
      <c r="D141" s="102" t="str">
        <f>_xlfn.XLOOKUP($B141,'2. All Prop. TRVs '!$B$6:$B$382,'2. All Prop. TRVs '!$D$6:$D$382)</f>
        <v>Diethylene glycol monobutyl ether</v>
      </c>
      <c r="E141" s="92"/>
      <c r="F141" s="92" t="str">
        <f>_xlfn.XLOOKUP($B141,'2. All Prop. TRVs '!$B$6:$B$382,'2. All Prop. TRVs '!$H$6:$H$382)</f>
        <v>--</v>
      </c>
      <c r="G141" s="92" t="str">
        <f>VLOOKUP(_xlfn.XLOOKUP($B141,'2. All Prop. TRVs '!$B$6:$B$382,'2. All Prop. TRVs '!$I$6:$I$382),'Rule Table'!$P$9:$Q$16,2,FALSE)</f>
        <v>--</v>
      </c>
      <c r="H141" s="92">
        <f>IF(_xlfn.XLOOKUP($B141,'2. All Prop. TRVs '!$B$6:$B$382,'2. All Prop. TRVs '!$O$6:$O$382)="No proposed value","--",_xlfn.XLOOKUP($B141,'2. All Prop. TRVs '!$B$6:$B$382,'2. All Prop. TRVs '!$O$6:$O$382))</f>
        <v>0.1</v>
      </c>
      <c r="I141" s="92" t="str">
        <f>VLOOKUP(_xlfn.XLOOKUP($B141,'2. All Prop. TRVs '!$B$6:$B$382,'2. All Prop. TRVs '!$P$6:$P$382),'Rule Table'!$P$9:$Q$16,2,FALSE)</f>
        <v>E</v>
      </c>
      <c r="J141" s="92">
        <f>_xlfn.XLOOKUP($B141,'2. All Prop. TRVs '!$B$6:$B$382,'2. All Prop. TRVs '!$V$6:$V$382)</f>
        <v>1.4</v>
      </c>
      <c r="K141" s="92" t="str">
        <f>VLOOKUP(_xlfn.XLOOKUP($B141,'2. All Prop. TRVs '!$B$6:$B$382,'2. All Prop. TRVs '!$W$6:$W$382),'Rule Table'!$P$9:$Q$16,2,FALSE)</f>
        <v>D</v>
      </c>
    </row>
    <row r="142" spans="1:11" x14ac:dyDescent="0.2">
      <c r="A142" s="90">
        <v>135</v>
      </c>
      <c r="B142" s="91">
        <v>261</v>
      </c>
      <c r="C142" s="71" t="str">
        <f>_xlfn.XLOOKUP($B142,'2. All Prop. TRVs '!$B$6:$B$382,'2. All Prop. TRVs '!$C$6:$C$382)</f>
        <v>111-90-0</v>
      </c>
      <c r="D142" s="102" t="str">
        <f>_xlfn.XLOOKUP($B142,'2. All Prop. TRVs '!$B$6:$B$382,'2. All Prop. TRVs '!$D$6:$D$382)</f>
        <v>Diethylene glycol monoethyl ether</v>
      </c>
      <c r="E142" s="92"/>
      <c r="F142" s="92" t="str">
        <f>_xlfn.XLOOKUP($B142,'2. All Prop. TRVs '!$B$6:$B$382,'2. All Prop. TRVs '!$H$6:$H$382)</f>
        <v>--</v>
      </c>
      <c r="G142" s="92" t="str">
        <f>VLOOKUP(_xlfn.XLOOKUP($B142,'2. All Prop. TRVs '!$B$6:$B$382,'2. All Prop. TRVs '!$I$6:$I$382),'Rule Table'!$P$9:$Q$16,2,FALSE)</f>
        <v>--</v>
      </c>
      <c r="H142" s="92">
        <f>IF(_xlfn.XLOOKUP($B142,'2. All Prop. TRVs '!$B$6:$B$382,'2. All Prop. TRVs '!$O$6:$O$382)="No proposed value","--",_xlfn.XLOOKUP($B142,'2. All Prop. TRVs '!$B$6:$B$382,'2. All Prop. TRVs '!$O$6:$O$382))</f>
        <v>0.3</v>
      </c>
      <c r="I142" s="92" t="str">
        <f>VLOOKUP(_xlfn.XLOOKUP($B142,'2. All Prop. TRVs '!$B$6:$B$382,'2. All Prop. TRVs '!$P$6:$P$382),'Rule Table'!$P$9:$Q$16,2,FALSE)</f>
        <v>E</v>
      </c>
      <c r="J142" s="92">
        <f>_xlfn.XLOOKUP($B142,'2. All Prop. TRVs '!$B$6:$B$382,'2. All Prop. TRVs '!$V$6:$V$382)</f>
        <v>4.2</v>
      </c>
      <c r="K142" s="92" t="str">
        <f>VLOOKUP(_xlfn.XLOOKUP($B142,'2. All Prop. TRVs '!$B$6:$B$382,'2. All Prop. TRVs '!$W$6:$W$382),'Rule Table'!$P$9:$Q$16,2,FALSE)</f>
        <v>D</v>
      </c>
    </row>
    <row r="143" spans="1:11" x14ac:dyDescent="0.2">
      <c r="A143" s="90">
        <v>136</v>
      </c>
      <c r="B143" s="91">
        <v>267</v>
      </c>
      <c r="C143" s="71" t="str">
        <f>_xlfn.XLOOKUP($B143,'2. All Prop. TRVs '!$B$6:$B$382,'2. All Prop. TRVs '!$C$6:$C$382)</f>
        <v>111-76-2</v>
      </c>
      <c r="D143" s="102" t="str">
        <f>_xlfn.XLOOKUP($B143,'2. All Prop. TRVs '!$B$6:$B$382,'2. All Prop. TRVs '!$D$6:$D$382)</f>
        <v>Ethylene glycol monobutyl ether {2-butoxyethanol}</v>
      </c>
      <c r="E143" s="92"/>
      <c r="F143" s="92" t="str">
        <f>_xlfn.XLOOKUP($B143,'2. All Prop. TRVs '!$B$6:$B$382,'2. All Prop. TRVs '!$H$6:$H$382)</f>
        <v>--</v>
      </c>
      <c r="G143" s="92" t="str">
        <f>VLOOKUP(_xlfn.XLOOKUP($B143,'2. All Prop. TRVs '!$B$6:$B$382,'2. All Prop. TRVs '!$I$6:$I$382),'Rule Table'!$P$9:$Q$16,2,FALSE)</f>
        <v>--</v>
      </c>
      <c r="H143" s="92">
        <f>IF(_xlfn.XLOOKUP($B143,'2. All Prop. TRVs '!$B$6:$B$382,'2. All Prop. TRVs '!$O$6:$O$382)="No proposed value","--",_xlfn.XLOOKUP($B143,'2. All Prop. TRVs '!$B$6:$B$382,'2. All Prop. TRVs '!$O$6:$O$382))</f>
        <v>82</v>
      </c>
      <c r="I143" s="92" t="str">
        <f>VLOOKUP(_xlfn.XLOOKUP($B143,'2. All Prop. TRVs '!$B$6:$B$382,'2. All Prop. TRVs '!$P$6:$P$382),'Rule Table'!$P$9:$Q$16,2,FALSE)</f>
        <v>C</v>
      </c>
      <c r="J143" s="94">
        <f>_xlfn.XLOOKUP($B143,'2. All Prop. TRVs '!$B$6:$B$382,'2. All Prop. TRVs '!$V$6:$V$382)</f>
        <v>29000</v>
      </c>
      <c r="K143" s="92" t="str">
        <f>VLOOKUP(_xlfn.XLOOKUP($B143,'2. All Prop. TRVs '!$B$6:$B$382,'2. All Prop. TRVs '!$W$6:$W$382),'Rule Table'!$P$9:$Q$16,2,FALSE)</f>
        <v>T</v>
      </c>
    </row>
    <row r="144" spans="1:11" x14ac:dyDescent="0.2">
      <c r="A144" s="90">
        <v>137</v>
      </c>
      <c r="B144" s="91">
        <v>268</v>
      </c>
      <c r="C144" s="71" t="str">
        <f>_xlfn.XLOOKUP($B144,'2. All Prop. TRVs '!$B$6:$B$382,'2. All Prop. TRVs '!$C$6:$C$382)</f>
        <v>110-80-5</v>
      </c>
      <c r="D144" s="102" t="str">
        <f>_xlfn.XLOOKUP($B144,'2. All Prop. TRVs '!$B$6:$B$382,'2. All Prop. TRVs '!$D$6:$D$382)</f>
        <v>Ethylene glycol monoethyl ether</v>
      </c>
      <c r="E144" s="92"/>
      <c r="F144" s="92" t="str">
        <f>_xlfn.XLOOKUP($B144,'2. All Prop. TRVs '!$B$6:$B$382,'2. All Prop. TRVs '!$H$6:$H$382)</f>
        <v>--</v>
      </c>
      <c r="G144" s="92" t="str">
        <f>VLOOKUP(_xlfn.XLOOKUP($B144,'2. All Prop. TRVs '!$B$6:$B$382,'2. All Prop. TRVs '!$I$6:$I$382),'Rule Table'!$P$9:$Q$16,2,FALSE)</f>
        <v>--</v>
      </c>
      <c r="H144" s="92">
        <f>IF(_xlfn.XLOOKUP($B144,'2. All Prop. TRVs '!$B$6:$B$382,'2. All Prop. TRVs '!$O$6:$O$382)="No proposed value","--",_xlfn.XLOOKUP($B144,'2. All Prop. TRVs '!$B$6:$B$382,'2. All Prop. TRVs '!$O$6:$O$382))</f>
        <v>70</v>
      </c>
      <c r="I144" s="92" t="str">
        <f>VLOOKUP(_xlfn.XLOOKUP($B144,'2. All Prop. TRVs '!$B$6:$B$382,'2. All Prop. TRVs '!$P$6:$P$382),'Rule Table'!$P$9:$Q$16,2,FALSE)</f>
        <v>C</v>
      </c>
      <c r="J144" s="92">
        <f>_xlfn.XLOOKUP($B144,'2. All Prop. TRVs '!$B$6:$B$382,'2. All Prop. TRVs '!$V$6:$V$382)</f>
        <v>370</v>
      </c>
      <c r="K144" s="92" t="str">
        <f>VLOOKUP(_xlfn.XLOOKUP($B144,'2. All Prop. TRVs '!$B$6:$B$382,'2. All Prop. TRVs '!$W$6:$W$382),'Rule Table'!$P$9:$Q$16,2,FALSE)</f>
        <v>C</v>
      </c>
    </row>
    <row r="145" spans="1:11" x14ac:dyDescent="0.2">
      <c r="A145" s="90">
        <v>138</v>
      </c>
      <c r="B145" s="91">
        <v>269</v>
      </c>
      <c r="C145" s="71" t="str">
        <f>_xlfn.XLOOKUP($B145,'2. All Prop. TRVs '!$B$6:$B$382,'2. All Prop. TRVs '!$C$6:$C$382)</f>
        <v>111-15-9</v>
      </c>
      <c r="D145" s="102" t="str">
        <f>_xlfn.XLOOKUP($B145,'2. All Prop. TRVs '!$B$6:$B$382,'2. All Prop. TRVs '!$D$6:$D$382)</f>
        <v>Ethylene glycol monoethyl ether acetate</v>
      </c>
      <c r="E145" s="92"/>
      <c r="F145" s="92" t="str">
        <f>_xlfn.XLOOKUP($B145,'2. All Prop. TRVs '!$B$6:$B$382,'2. All Prop. TRVs '!$H$6:$H$382)</f>
        <v>--</v>
      </c>
      <c r="G145" s="92" t="str">
        <f>VLOOKUP(_xlfn.XLOOKUP($B145,'2. All Prop. TRVs '!$B$6:$B$382,'2. All Prop. TRVs '!$I$6:$I$382),'Rule Table'!$P$9:$Q$16,2,FALSE)</f>
        <v>--</v>
      </c>
      <c r="H145" s="92">
        <f>IF(_xlfn.XLOOKUP($B145,'2. All Prop. TRVs '!$B$6:$B$382,'2. All Prop. TRVs '!$O$6:$O$382)="No proposed value","--",_xlfn.XLOOKUP($B145,'2. All Prop. TRVs '!$B$6:$B$382,'2. All Prop. TRVs '!$O$6:$O$382))</f>
        <v>60</v>
      </c>
      <c r="I145" s="92" t="str">
        <f>VLOOKUP(_xlfn.XLOOKUP($B145,'2. All Prop. TRVs '!$B$6:$B$382,'2. All Prop. TRVs '!$P$6:$P$382),'Rule Table'!$P$9:$Q$16,2,FALSE)</f>
        <v>E</v>
      </c>
      <c r="J145" s="92">
        <f>_xlfn.XLOOKUP($B145,'2. All Prop. TRVs '!$B$6:$B$382,'2. All Prop. TRVs '!$V$6:$V$382)</f>
        <v>140</v>
      </c>
      <c r="K145" s="92" t="str">
        <f>VLOOKUP(_xlfn.XLOOKUP($B145,'2. All Prop. TRVs '!$B$6:$B$382,'2. All Prop. TRVs '!$W$6:$W$382),'Rule Table'!$P$9:$Q$16,2,FALSE)</f>
        <v>C</v>
      </c>
    </row>
    <row r="146" spans="1:11" x14ac:dyDescent="0.2">
      <c r="A146" s="90">
        <v>139</v>
      </c>
      <c r="B146" s="91">
        <v>270</v>
      </c>
      <c r="C146" s="71" t="str">
        <f>_xlfn.XLOOKUP($B146,'2. All Prop. TRVs '!$B$6:$B$382,'2. All Prop. TRVs '!$C$6:$C$382)</f>
        <v>109-86-4</v>
      </c>
      <c r="D146" s="102" t="str">
        <f>_xlfn.XLOOKUP($B146,'2. All Prop. TRVs '!$B$6:$B$382,'2. All Prop. TRVs '!$D$6:$D$382)</f>
        <v>Ethylene glycol monomethyl ether</v>
      </c>
      <c r="E146" s="92"/>
      <c r="F146" s="92" t="str">
        <f>_xlfn.XLOOKUP($B146,'2. All Prop. TRVs '!$B$6:$B$382,'2. All Prop. TRVs '!$H$6:$H$382)</f>
        <v>--</v>
      </c>
      <c r="G146" s="92" t="str">
        <f>VLOOKUP(_xlfn.XLOOKUP($B146,'2. All Prop. TRVs '!$B$6:$B$382,'2. All Prop. TRVs '!$I$6:$I$382),'Rule Table'!$P$9:$Q$16,2,FALSE)</f>
        <v>--</v>
      </c>
      <c r="H146" s="92">
        <f>IF(_xlfn.XLOOKUP($B146,'2. All Prop. TRVs '!$B$6:$B$382,'2. All Prop. TRVs '!$O$6:$O$382)="No proposed value","--",_xlfn.XLOOKUP($B146,'2. All Prop. TRVs '!$B$6:$B$382,'2. All Prop. TRVs '!$O$6:$O$382))</f>
        <v>60</v>
      </c>
      <c r="I146" s="92" t="str">
        <f>VLOOKUP(_xlfn.XLOOKUP($B146,'2. All Prop. TRVs '!$B$6:$B$382,'2. All Prop. TRVs '!$P$6:$P$382),'Rule Table'!$P$9:$Q$16,2,FALSE)</f>
        <v>C</v>
      </c>
      <c r="J146" s="92">
        <f>_xlfn.XLOOKUP($B146,'2. All Prop. TRVs '!$B$6:$B$382,'2. All Prop. TRVs '!$V$6:$V$382)</f>
        <v>93</v>
      </c>
      <c r="K146" s="92" t="str">
        <f>VLOOKUP(_xlfn.XLOOKUP($B146,'2. All Prop. TRVs '!$B$6:$B$382,'2. All Prop. TRVs '!$W$6:$W$382),'Rule Table'!$P$9:$Q$16,2,FALSE)</f>
        <v>C</v>
      </c>
    </row>
    <row r="147" spans="1:11" x14ac:dyDescent="0.2">
      <c r="A147" s="90">
        <v>140</v>
      </c>
      <c r="B147" s="91">
        <v>271</v>
      </c>
      <c r="C147" s="71" t="str">
        <f>_xlfn.XLOOKUP($B147,'2. All Prop. TRVs '!$B$6:$B$382,'2. All Prop. TRVs '!$C$6:$C$382)</f>
        <v>110-49-6</v>
      </c>
      <c r="D147" s="102" t="str">
        <f>_xlfn.XLOOKUP($B147,'2. All Prop. TRVs '!$B$6:$B$382,'2. All Prop. TRVs '!$D$6:$D$382)</f>
        <v>Ethylene glycol monomethyl ether acetate</v>
      </c>
      <c r="E147" s="92"/>
      <c r="F147" s="92" t="str">
        <f>_xlfn.XLOOKUP($B147,'2. All Prop. TRVs '!$B$6:$B$382,'2. All Prop. TRVs '!$H$6:$H$382)</f>
        <v>--</v>
      </c>
      <c r="G147" s="92" t="str">
        <f>VLOOKUP(_xlfn.XLOOKUP($B147,'2. All Prop. TRVs '!$B$6:$B$382,'2. All Prop. TRVs '!$I$6:$I$382),'Rule Table'!$P$9:$Q$16,2,FALSE)</f>
        <v>--</v>
      </c>
      <c r="H147" s="92">
        <f>IF(_xlfn.XLOOKUP($B147,'2. All Prop. TRVs '!$B$6:$B$382,'2. All Prop. TRVs '!$O$6:$O$382)="No proposed value","--",_xlfn.XLOOKUP($B147,'2. All Prop. TRVs '!$B$6:$B$382,'2. All Prop. TRVs '!$O$6:$O$382))</f>
        <v>1.1000000000000001</v>
      </c>
      <c r="I147" s="92" t="str">
        <f>VLOOKUP(_xlfn.XLOOKUP($B147,'2. All Prop. TRVs '!$B$6:$B$382,'2. All Prop. TRVs '!$P$6:$P$382),'Rule Table'!$P$9:$Q$16,2,FALSE)</f>
        <v>E</v>
      </c>
      <c r="J147" s="92">
        <f>_xlfn.XLOOKUP($B147,'2. All Prop. TRVs '!$B$6:$B$382,'2. All Prop. TRVs '!$V$6:$V$382)</f>
        <v>16</v>
      </c>
      <c r="K147" s="92" t="str">
        <f>VLOOKUP(_xlfn.XLOOKUP($B147,'2. All Prop. TRVs '!$B$6:$B$382,'2. All Prop. TRVs '!$W$6:$W$382),'Rule Table'!$P$9:$Q$16,2,FALSE)</f>
        <v>D</v>
      </c>
    </row>
    <row r="148" spans="1:11" x14ac:dyDescent="0.2">
      <c r="A148" s="90">
        <v>141</v>
      </c>
      <c r="B148" s="91">
        <v>273</v>
      </c>
      <c r="C148" s="71" t="str">
        <f>_xlfn.XLOOKUP($B148,'2. All Prop. TRVs '!$B$6:$B$382,'2. All Prop. TRVs '!$C$6:$C$382)</f>
        <v>107-98-2</v>
      </c>
      <c r="D148" s="102" t="str">
        <f>_xlfn.XLOOKUP($B148,'2. All Prop. TRVs '!$B$6:$B$382,'2. All Prop. TRVs '!$D$6:$D$382)</f>
        <v>Propylene glycol monomethyl ether</v>
      </c>
      <c r="E148" s="92"/>
      <c r="F148" s="92" t="str">
        <f>_xlfn.XLOOKUP($B148,'2. All Prop. TRVs '!$B$6:$B$382,'2. All Prop. TRVs '!$H$6:$H$382)</f>
        <v>--</v>
      </c>
      <c r="G148" s="92" t="str">
        <f>VLOOKUP(_xlfn.XLOOKUP($B148,'2. All Prop. TRVs '!$B$6:$B$382,'2. All Prop. TRVs '!$I$6:$I$382),'Rule Table'!$P$9:$Q$16,2,FALSE)</f>
        <v>--</v>
      </c>
      <c r="H148" s="94">
        <f>IF(_xlfn.XLOOKUP($B148,'2. All Prop. TRVs '!$B$6:$B$382,'2. All Prop. TRVs '!$O$6:$O$382)="No proposed value","--",_xlfn.XLOOKUP($B148,'2. All Prop. TRVs '!$B$6:$B$382,'2. All Prop. TRVs '!$O$6:$O$382))</f>
        <v>7000</v>
      </c>
      <c r="I148" s="92" t="str">
        <f>VLOOKUP(_xlfn.XLOOKUP($B148,'2. All Prop. TRVs '!$B$6:$B$382,'2. All Prop. TRVs '!$P$6:$P$382),'Rule Table'!$P$9:$Q$16,2,FALSE)</f>
        <v>C</v>
      </c>
      <c r="J148" s="92" t="str">
        <f>_xlfn.XLOOKUP($B148,'2. All Prop. TRVs '!$B$6:$B$382,'2. All Prop. TRVs '!$V$6:$V$382)</f>
        <v>--</v>
      </c>
      <c r="K148" s="92" t="str">
        <f>VLOOKUP(_xlfn.XLOOKUP($B148,'2. All Prop. TRVs '!$B$6:$B$382,'2. All Prop. TRVs '!$W$6:$W$382),'Rule Table'!$P$9:$Q$16,2,FALSE)</f>
        <v>--</v>
      </c>
    </row>
    <row r="149" spans="1:11" x14ac:dyDescent="0.2">
      <c r="A149" s="90">
        <v>142</v>
      </c>
      <c r="B149" s="91">
        <v>278</v>
      </c>
      <c r="C149" s="71" t="str">
        <f>_xlfn.XLOOKUP($B149,'2. All Prop. TRVs '!$B$6:$B$382,'2. All Prop. TRVs '!$C$6:$C$382)</f>
        <v>76-44-8</v>
      </c>
      <c r="D149" s="40" t="str">
        <f>_xlfn.XLOOKUP($B149,'2. All Prop. TRVs '!$B$6:$B$382,'2. All Prop. TRVs '!$D$6:$D$382)</f>
        <v>Heptachlor</v>
      </c>
      <c r="E149" s="92"/>
      <c r="F149" s="92">
        <f>_xlfn.XLOOKUP($B149,'2. All Prop. TRVs '!$B$6:$B$382,'2. All Prop. TRVs '!$H$6:$H$382)</f>
        <v>7.6999999999999996E-4</v>
      </c>
      <c r="G149" s="92" t="str">
        <f>VLOOKUP(_xlfn.XLOOKUP($B149,'2. All Prop. TRVs '!$B$6:$B$382,'2. All Prop. TRVs '!$I$6:$I$382),'Rule Table'!$P$9:$Q$16,2,FALSE)</f>
        <v>E</v>
      </c>
      <c r="H149" s="92" t="str">
        <f>IF(_xlfn.XLOOKUP($B149,'2. All Prop. TRVs '!$B$6:$B$382,'2. All Prop. TRVs '!$O$6:$O$382)="No proposed value","--",_xlfn.XLOOKUP($B149,'2. All Prop. TRVs '!$B$6:$B$382,'2. All Prop. TRVs '!$O$6:$O$382))</f>
        <v>--</v>
      </c>
      <c r="I149" s="92" t="str">
        <f>VLOOKUP(_xlfn.XLOOKUP($B149,'2. All Prop. TRVs '!$B$6:$B$382,'2. All Prop. TRVs '!$P$6:$P$382),'Rule Table'!$P$9:$Q$16,2,FALSE)</f>
        <v>--</v>
      </c>
      <c r="J149" s="92" t="str">
        <f>_xlfn.XLOOKUP($B149,'2. All Prop. TRVs '!$B$6:$B$382,'2. All Prop. TRVs '!$V$6:$V$382)</f>
        <v>--</v>
      </c>
      <c r="K149" s="92" t="str">
        <f>VLOOKUP(_xlfn.XLOOKUP($B149,'2. All Prop. TRVs '!$B$6:$B$382,'2. All Prop. TRVs '!$W$6:$W$382),'Rule Table'!$P$9:$Q$16,2,FALSE)</f>
        <v>--</v>
      </c>
    </row>
    <row r="150" spans="1:11" x14ac:dyDescent="0.2">
      <c r="A150" s="90">
        <v>143</v>
      </c>
      <c r="B150" s="91">
        <v>279</v>
      </c>
      <c r="C150" s="71" t="str">
        <f>_xlfn.XLOOKUP($B150,'2. All Prop. TRVs '!$B$6:$B$382,'2. All Prop. TRVs '!$C$6:$C$382)</f>
        <v>1024-57-3</v>
      </c>
      <c r="D150" s="40" t="str">
        <f>_xlfn.XLOOKUP($B150,'2. All Prop. TRVs '!$B$6:$B$382,'2. All Prop. TRVs '!$D$6:$D$382)</f>
        <v>Heptachlor epoxide</v>
      </c>
      <c r="E150" s="92"/>
      <c r="F150" s="92">
        <f>_xlfn.XLOOKUP($B150,'2. All Prop. TRVs '!$B$6:$B$382,'2. All Prop. TRVs '!$H$6:$H$382)</f>
        <v>3.8000000000000002E-4</v>
      </c>
      <c r="G150" s="92" t="str">
        <f>VLOOKUP(_xlfn.XLOOKUP($B150,'2. All Prop. TRVs '!$B$6:$B$382,'2. All Prop. TRVs '!$I$6:$I$382),'Rule Table'!$P$9:$Q$16,2,FALSE)</f>
        <v>E</v>
      </c>
      <c r="H150" s="92" t="str">
        <f>IF(_xlfn.XLOOKUP($B150,'2. All Prop. TRVs '!$B$6:$B$382,'2. All Prop. TRVs '!$O$6:$O$382)="No proposed value","--",_xlfn.XLOOKUP($B150,'2. All Prop. TRVs '!$B$6:$B$382,'2. All Prop. TRVs '!$O$6:$O$382))</f>
        <v>--</v>
      </c>
      <c r="I150" s="92" t="str">
        <f>VLOOKUP(_xlfn.XLOOKUP($B150,'2. All Prop. TRVs '!$B$6:$B$382,'2. All Prop. TRVs '!$P$6:$P$382),'Rule Table'!$P$9:$Q$16,2,FALSE)</f>
        <v>--</v>
      </c>
      <c r="J150" s="92" t="str">
        <f>_xlfn.XLOOKUP($B150,'2. All Prop. TRVs '!$B$6:$B$382,'2. All Prop. TRVs '!$V$6:$V$382)</f>
        <v>--</v>
      </c>
      <c r="K150" s="92" t="str">
        <f>VLOOKUP(_xlfn.XLOOKUP($B150,'2. All Prop. TRVs '!$B$6:$B$382,'2. All Prop. TRVs '!$W$6:$W$382),'Rule Table'!$P$9:$Q$16,2,FALSE)</f>
        <v>--</v>
      </c>
    </row>
    <row r="151" spans="1:11" x14ac:dyDescent="0.2">
      <c r="A151" s="90">
        <v>144</v>
      </c>
      <c r="B151" s="90" t="s">
        <v>442</v>
      </c>
      <c r="C151" s="71" t="str">
        <f>_xlfn.XLOOKUP($B151,'2. All Prop. TRVs '!$B$6:$B$382,'2. All Prop. TRVs '!$C$6:$C$382)</f>
        <v>142-82-5</v>
      </c>
      <c r="D151" s="40" t="str">
        <f>_xlfn.XLOOKUP($B151,'2. All Prop. TRVs '!$B$6:$B$382,'2. All Prop. TRVs '!$D$6:$D$382)</f>
        <v>Heptane</v>
      </c>
      <c r="E151" s="92"/>
      <c r="F151" s="92" t="str">
        <f>_xlfn.XLOOKUP($B151,'2. All Prop. TRVs '!$B$6:$B$382,'2. All Prop. TRVs '!$H$6:$H$382)</f>
        <v>--</v>
      </c>
      <c r="G151" s="92" t="str">
        <f>VLOOKUP(_xlfn.XLOOKUP($B151,'2. All Prop. TRVs '!$B$6:$B$382,'2. All Prop. TRVs '!$I$6:$I$382),'Rule Table'!$P$9:$Q$16,2,FALSE)</f>
        <v>--</v>
      </c>
      <c r="H151" s="92">
        <f>IF(_xlfn.XLOOKUP($B151,'2. All Prop. TRVs '!$B$6:$B$382,'2. All Prop. TRVs '!$O$6:$O$382)="No proposed value","--",_xlfn.XLOOKUP($B151,'2. All Prop. TRVs '!$B$6:$B$382,'2. All Prop. TRVs '!$O$6:$O$382))</f>
        <v>400</v>
      </c>
      <c r="I151" s="92" t="str">
        <f>VLOOKUP(_xlfn.XLOOKUP($B151,'2. All Prop. TRVs '!$B$6:$B$382,'2. All Prop. TRVs '!$P$6:$P$382),'Rule Table'!$P$9:$Q$16,2,FALSE)</f>
        <v>E</v>
      </c>
      <c r="J151" s="94">
        <f>_xlfn.XLOOKUP($B151,'2. All Prop. TRVs '!$B$6:$B$382,'2. All Prop. TRVs '!$V$6:$V$382)</f>
        <v>1400</v>
      </c>
      <c r="K151" s="92" t="str">
        <f>VLOOKUP(_xlfn.XLOOKUP($B151,'2. All Prop. TRVs '!$B$6:$B$382,'2. All Prop. TRVs '!$W$6:$W$382),'Rule Table'!$P$9:$Q$16,2,FALSE)</f>
        <v>D</v>
      </c>
    </row>
    <row r="152" spans="1:11" x14ac:dyDescent="0.2">
      <c r="A152" s="90">
        <v>145</v>
      </c>
      <c r="B152" s="91">
        <v>280</v>
      </c>
      <c r="C152" s="71" t="str">
        <f>_xlfn.XLOOKUP($B152,'2. All Prop. TRVs '!$B$6:$B$382,'2. All Prop. TRVs '!$C$6:$C$382)</f>
        <v>118-74-1</v>
      </c>
      <c r="D152" s="40" t="str">
        <f>_xlfn.XLOOKUP($B152,'2. All Prop. TRVs '!$B$6:$B$382,'2. All Prop. TRVs '!$D$6:$D$382)</f>
        <v>Hexachlorobenzene</v>
      </c>
      <c r="E152" s="92"/>
      <c r="F152" s="92">
        <f>_xlfn.XLOOKUP($B152,'2. All Prop. TRVs '!$B$6:$B$382,'2. All Prop. TRVs '!$H$6:$H$382)</f>
        <v>2E-3</v>
      </c>
      <c r="G152" s="92" t="str">
        <f>VLOOKUP(_xlfn.XLOOKUP($B152,'2. All Prop. TRVs '!$B$6:$B$382,'2. All Prop. TRVs '!$I$6:$I$382),'Rule Table'!$P$9:$Q$16,2,FALSE)</f>
        <v>C</v>
      </c>
      <c r="H152" s="92" t="str">
        <f>IF(_xlfn.XLOOKUP($B152,'2. All Prop. TRVs '!$B$6:$B$382,'2. All Prop. TRVs '!$O$6:$O$382)="No proposed value","--",_xlfn.XLOOKUP($B152,'2. All Prop. TRVs '!$B$6:$B$382,'2. All Prop. TRVs '!$O$6:$O$382))</f>
        <v>--</v>
      </c>
      <c r="I152" s="92" t="str">
        <f>VLOOKUP(_xlfn.XLOOKUP($B152,'2. All Prop. TRVs '!$B$6:$B$382,'2. All Prop. TRVs '!$P$6:$P$382),'Rule Table'!$P$9:$Q$16,2,FALSE)</f>
        <v>--</v>
      </c>
      <c r="J152" s="92" t="str">
        <f>_xlfn.XLOOKUP($B152,'2. All Prop. TRVs '!$B$6:$B$382,'2. All Prop. TRVs '!$V$6:$V$382)</f>
        <v>--</v>
      </c>
      <c r="K152" s="92" t="str">
        <f>VLOOKUP(_xlfn.XLOOKUP($B152,'2. All Prop. TRVs '!$B$6:$B$382,'2. All Prop. TRVs '!$W$6:$W$382),'Rule Table'!$P$9:$Q$16,2,FALSE)</f>
        <v>--</v>
      </c>
    </row>
    <row r="153" spans="1:11" x14ac:dyDescent="0.2">
      <c r="A153" s="90">
        <v>146</v>
      </c>
      <c r="B153" s="91">
        <v>281</v>
      </c>
      <c r="C153" s="71" t="str">
        <f>_xlfn.XLOOKUP($B153,'2. All Prop. TRVs '!$B$6:$B$382,'2. All Prop. TRVs '!$C$6:$C$382)</f>
        <v>87-68-3</v>
      </c>
      <c r="D153" s="40" t="str">
        <f>_xlfn.XLOOKUP($B153,'2. All Prop. TRVs '!$B$6:$B$382,'2. All Prop. TRVs '!$D$6:$D$382)</f>
        <v>Hexachlorobutadiene</v>
      </c>
      <c r="E153" s="92"/>
      <c r="F153" s="92">
        <f>_xlfn.XLOOKUP($B153,'2. All Prop. TRVs '!$B$6:$B$382,'2. All Prop. TRVs '!$H$6:$H$382)</f>
        <v>4.4999999999999998E-2</v>
      </c>
      <c r="G153" s="92" t="str">
        <f>VLOOKUP(_xlfn.XLOOKUP($B153,'2. All Prop. TRVs '!$B$6:$B$382,'2. All Prop. TRVs '!$I$6:$I$382),'Rule Table'!$P$9:$Q$16,2,FALSE)</f>
        <v>E</v>
      </c>
      <c r="H153" s="92" t="str">
        <f>IF(_xlfn.XLOOKUP($B153,'2. All Prop. TRVs '!$B$6:$B$382,'2. All Prop. TRVs '!$O$6:$O$382)="No proposed value","--",_xlfn.XLOOKUP($B153,'2. All Prop. TRVs '!$B$6:$B$382,'2. All Prop. TRVs '!$O$6:$O$382))</f>
        <v>--</v>
      </c>
      <c r="I153" s="92" t="str">
        <f>VLOOKUP(_xlfn.XLOOKUP($B153,'2. All Prop. TRVs '!$B$6:$B$382,'2. All Prop. TRVs '!$P$6:$P$382),'Rule Table'!$P$9:$Q$16,2,FALSE)</f>
        <v>--</v>
      </c>
      <c r="J153" s="92" t="str">
        <f>_xlfn.XLOOKUP($B153,'2. All Prop. TRVs '!$B$6:$B$382,'2. All Prop. TRVs '!$V$6:$V$382)</f>
        <v>--</v>
      </c>
      <c r="K153" s="92" t="str">
        <f>VLOOKUP(_xlfn.XLOOKUP($B153,'2. All Prop. TRVs '!$B$6:$B$382,'2. All Prop. TRVs '!$W$6:$W$382),'Rule Table'!$P$9:$Q$16,2,FALSE)</f>
        <v>--</v>
      </c>
    </row>
    <row r="154" spans="1:11" x14ac:dyDescent="0.2">
      <c r="A154" s="90">
        <v>147</v>
      </c>
      <c r="B154" s="91">
        <v>282</v>
      </c>
      <c r="C154" s="71" t="str">
        <f>_xlfn.XLOOKUP($B154,'2. All Prop. TRVs '!$B$6:$B$382,'2. All Prop. TRVs '!$C$6:$C$382)</f>
        <v>608-73-1</v>
      </c>
      <c r="D154" s="40" t="str">
        <f>_xlfn.XLOOKUP($B154,'2. All Prop. TRVs '!$B$6:$B$382,'2. All Prop. TRVs '!$D$6:$D$382)</f>
        <v>Hexachlorocyclohexanes (mixture) including but not limited to:</v>
      </c>
      <c r="E154" s="92"/>
      <c r="F154" s="92">
        <f>_xlfn.XLOOKUP($B154,'2. All Prop. TRVs '!$B$6:$B$382,'2. All Prop. TRVs '!$H$6:$H$382)</f>
        <v>9.1E-4</v>
      </c>
      <c r="G154" s="92" t="str">
        <f>VLOOKUP(_xlfn.XLOOKUP($B154,'2. All Prop. TRVs '!$B$6:$B$382,'2. All Prop. TRVs '!$I$6:$I$382),'Rule Table'!$P$9:$Q$16,2,FALSE)</f>
        <v>C</v>
      </c>
      <c r="H154" s="92" t="str">
        <f>IF(_xlfn.XLOOKUP($B154,'2. All Prop. TRVs '!$B$6:$B$382,'2. All Prop. TRVs '!$O$6:$O$382)="No proposed value","--",_xlfn.XLOOKUP($B154,'2. All Prop. TRVs '!$B$6:$B$382,'2. All Prop. TRVs '!$O$6:$O$382))</f>
        <v>--</v>
      </c>
      <c r="I154" s="92" t="str">
        <f>VLOOKUP(_xlfn.XLOOKUP($B154,'2. All Prop. TRVs '!$B$6:$B$382,'2. All Prop. TRVs '!$P$6:$P$382),'Rule Table'!$P$9:$Q$16,2,FALSE)</f>
        <v>--</v>
      </c>
      <c r="J154" s="92" t="str">
        <f>_xlfn.XLOOKUP($B154,'2. All Prop. TRVs '!$B$6:$B$382,'2. All Prop. TRVs '!$V$6:$V$382)</f>
        <v>--</v>
      </c>
      <c r="K154" s="92" t="str">
        <f>VLOOKUP(_xlfn.XLOOKUP($B154,'2. All Prop. TRVs '!$B$6:$B$382,'2. All Prop. TRVs '!$W$6:$W$382),'Rule Table'!$P$9:$Q$16,2,FALSE)</f>
        <v>--</v>
      </c>
    </row>
    <row r="155" spans="1:11" x14ac:dyDescent="0.2">
      <c r="A155" s="90">
        <v>148</v>
      </c>
      <c r="B155" s="91">
        <v>283</v>
      </c>
      <c r="C155" s="71" t="str">
        <f>_xlfn.XLOOKUP($B155,'2. All Prop. TRVs '!$B$6:$B$382,'2. All Prop. TRVs '!$C$6:$C$382)</f>
        <v>319-84-6</v>
      </c>
      <c r="D155" s="40" t="str">
        <f>_xlfn.XLOOKUP($B155,'2. All Prop. TRVs '!$B$6:$B$382,'2. All Prop. TRVs '!$D$6:$D$382)</f>
        <v>alpha-Hexachlorocyclohexane</v>
      </c>
      <c r="E155" s="92"/>
      <c r="F155" s="92">
        <f>_xlfn.XLOOKUP($B155,'2. All Prop. TRVs '!$B$6:$B$382,'2. All Prop. TRVs '!$H$6:$H$382)</f>
        <v>9.1E-4</v>
      </c>
      <c r="G155" s="92" t="str">
        <f>VLOOKUP(_xlfn.XLOOKUP($B155,'2. All Prop. TRVs '!$B$6:$B$382,'2. All Prop. TRVs '!$I$6:$I$382),'Rule Table'!$P$9:$Q$16,2,FALSE)</f>
        <v>C</v>
      </c>
      <c r="H155" s="92" t="str">
        <f>IF(_xlfn.XLOOKUP($B155,'2. All Prop. TRVs '!$B$6:$B$382,'2. All Prop. TRVs '!$O$6:$O$382)="No proposed value","--",_xlfn.XLOOKUP($B155,'2. All Prop. TRVs '!$B$6:$B$382,'2. All Prop. TRVs '!$O$6:$O$382))</f>
        <v>--</v>
      </c>
      <c r="I155" s="92" t="str">
        <f>VLOOKUP(_xlfn.XLOOKUP($B155,'2. All Prop. TRVs '!$B$6:$B$382,'2. All Prop. TRVs '!$P$6:$P$382),'Rule Table'!$P$9:$Q$16,2,FALSE)</f>
        <v>--</v>
      </c>
      <c r="J155" s="92" t="str">
        <f>_xlfn.XLOOKUP($B155,'2. All Prop. TRVs '!$B$6:$B$382,'2. All Prop. TRVs '!$V$6:$V$382)</f>
        <v>--</v>
      </c>
      <c r="K155" s="92" t="str">
        <f>VLOOKUP(_xlfn.XLOOKUP($B155,'2. All Prop. TRVs '!$B$6:$B$382,'2. All Prop. TRVs '!$W$6:$W$382),'Rule Table'!$P$9:$Q$16,2,FALSE)</f>
        <v>--</v>
      </c>
    </row>
    <row r="156" spans="1:11" x14ac:dyDescent="0.2">
      <c r="A156" s="90">
        <v>149</v>
      </c>
      <c r="B156" s="91">
        <v>284</v>
      </c>
      <c r="C156" s="71" t="str">
        <f>_xlfn.XLOOKUP($B156,'2. All Prop. TRVs '!$B$6:$B$382,'2. All Prop. TRVs '!$C$6:$C$382)</f>
        <v>319-85-7</v>
      </c>
      <c r="D156" s="40" t="str">
        <f>_xlfn.XLOOKUP($B156,'2. All Prop. TRVs '!$B$6:$B$382,'2. All Prop. TRVs '!$D$6:$D$382)</f>
        <v>beta-Hexachlorocyclohexane</v>
      </c>
      <c r="E156" s="92"/>
      <c r="F156" s="92">
        <f>_xlfn.XLOOKUP($B156,'2. All Prop. TRVs '!$B$6:$B$382,'2. All Prop. TRVs '!$H$6:$H$382)</f>
        <v>9.1E-4</v>
      </c>
      <c r="G156" s="92" t="str">
        <f>VLOOKUP(_xlfn.XLOOKUP($B156,'2. All Prop. TRVs '!$B$6:$B$382,'2. All Prop. TRVs '!$I$6:$I$382),'Rule Table'!$P$9:$Q$16,2,FALSE)</f>
        <v>C</v>
      </c>
      <c r="H156" s="92" t="str">
        <f>IF(_xlfn.XLOOKUP($B156,'2. All Prop. TRVs '!$B$6:$B$382,'2. All Prop. TRVs '!$O$6:$O$382)="No proposed value","--",_xlfn.XLOOKUP($B156,'2. All Prop. TRVs '!$B$6:$B$382,'2. All Prop. TRVs '!$O$6:$O$382))</f>
        <v>--</v>
      </c>
      <c r="I156" s="92" t="str">
        <f>VLOOKUP(_xlfn.XLOOKUP($B156,'2. All Prop. TRVs '!$B$6:$B$382,'2. All Prop. TRVs '!$P$6:$P$382),'Rule Table'!$P$9:$Q$16,2,FALSE)</f>
        <v>--</v>
      </c>
      <c r="J156" s="92" t="str">
        <f>_xlfn.XLOOKUP($B156,'2. All Prop. TRVs '!$B$6:$B$382,'2. All Prop. TRVs '!$V$6:$V$382)</f>
        <v>--</v>
      </c>
      <c r="K156" s="92" t="str">
        <f>VLOOKUP(_xlfn.XLOOKUP($B156,'2. All Prop. TRVs '!$B$6:$B$382,'2. All Prop. TRVs '!$W$6:$W$382),'Rule Table'!$P$9:$Q$16,2,FALSE)</f>
        <v>--</v>
      </c>
    </row>
    <row r="157" spans="1:11" x14ac:dyDescent="0.2">
      <c r="A157" s="90">
        <v>150</v>
      </c>
      <c r="B157" s="91">
        <v>285</v>
      </c>
      <c r="C157" s="71" t="str">
        <f>_xlfn.XLOOKUP($B157,'2. All Prop. TRVs '!$B$6:$B$382,'2. All Prop. TRVs '!$C$6:$C$382)</f>
        <v>58-89-9</v>
      </c>
      <c r="D157" s="40" t="str">
        <f>_xlfn.XLOOKUP($B157,'2. All Prop. TRVs '!$B$6:$B$382,'2. All Prop. TRVs '!$D$6:$D$382)</f>
        <v>gamma-Hexachlorocyclohexane {Lindane}</v>
      </c>
      <c r="E157" s="92"/>
      <c r="F157" s="92">
        <f>_xlfn.XLOOKUP($B157,'2. All Prop. TRVs '!$B$6:$B$382,'2. All Prop. TRVs '!$H$6:$H$382)</f>
        <v>3.2000000000000002E-3</v>
      </c>
      <c r="G157" s="92" t="str">
        <f>VLOOKUP(_xlfn.XLOOKUP($B157,'2. All Prop. TRVs '!$B$6:$B$382,'2. All Prop. TRVs '!$I$6:$I$382),'Rule Table'!$P$9:$Q$16,2,FALSE)</f>
        <v>C</v>
      </c>
      <c r="H157" s="92" t="str">
        <f>IF(_xlfn.XLOOKUP($B157,'2. All Prop. TRVs '!$B$6:$B$382,'2. All Prop. TRVs '!$O$6:$O$382)="No proposed value","--",_xlfn.XLOOKUP($B157,'2. All Prop. TRVs '!$B$6:$B$382,'2. All Prop. TRVs '!$O$6:$O$382))</f>
        <v>--</v>
      </c>
      <c r="I157" s="92" t="str">
        <f>VLOOKUP(_xlfn.XLOOKUP($B157,'2. All Prop. TRVs '!$B$6:$B$382,'2. All Prop. TRVs '!$P$6:$P$382),'Rule Table'!$P$9:$Q$16,2,FALSE)</f>
        <v>--</v>
      </c>
      <c r="J157" s="92" t="str">
        <f>_xlfn.XLOOKUP($B157,'2. All Prop. TRVs '!$B$6:$B$382,'2. All Prop. TRVs '!$V$6:$V$382)</f>
        <v>--</v>
      </c>
      <c r="K157" s="92" t="str">
        <f>VLOOKUP(_xlfn.XLOOKUP($B157,'2. All Prop. TRVs '!$B$6:$B$382,'2. All Prop. TRVs '!$W$6:$W$382),'Rule Table'!$P$9:$Q$16,2,FALSE)</f>
        <v>--</v>
      </c>
    </row>
    <row r="158" spans="1:11" x14ac:dyDescent="0.2">
      <c r="A158" s="90">
        <v>151</v>
      </c>
      <c r="B158" s="91">
        <v>286</v>
      </c>
      <c r="C158" s="71" t="str">
        <f>_xlfn.XLOOKUP($B158,'2. All Prop. TRVs '!$B$6:$B$382,'2. All Prop. TRVs '!$C$6:$C$382)</f>
        <v>77-47-4</v>
      </c>
      <c r="D158" s="40" t="str">
        <f>_xlfn.XLOOKUP($B158,'2. All Prop. TRVs '!$B$6:$B$382,'2. All Prop. TRVs '!$D$6:$D$382)</f>
        <v>Hexachlorocyclopentadiene</v>
      </c>
      <c r="E158" s="92"/>
      <c r="F158" s="92" t="str">
        <f>_xlfn.XLOOKUP($B158,'2. All Prop. TRVs '!$B$6:$B$382,'2. All Prop. TRVs '!$H$6:$H$382)</f>
        <v>--</v>
      </c>
      <c r="G158" s="92" t="str">
        <f>VLOOKUP(_xlfn.XLOOKUP($B158,'2. All Prop. TRVs '!$B$6:$B$382,'2. All Prop. TRVs '!$I$6:$I$382),'Rule Table'!$P$9:$Q$16,2,FALSE)</f>
        <v>--</v>
      </c>
      <c r="H158" s="92">
        <f>IF(_xlfn.XLOOKUP($B158,'2. All Prop. TRVs '!$B$6:$B$382,'2. All Prop. TRVs '!$O$6:$O$382)="No proposed value","--",_xlfn.XLOOKUP($B158,'2. All Prop. TRVs '!$B$6:$B$382,'2. All Prop. TRVs '!$O$6:$O$382))</f>
        <v>0.2</v>
      </c>
      <c r="I158" s="92" t="str">
        <f>VLOOKUP(_xlfn.XLOOKUP($B158,'2. All Prop. TRVs '!$B$6:$B$382,'2. All Prop. TRVs '!$P$6:$P$382),'Rule Table'!$P$9:$Q$16,2,FALSE)</f>
        <v>E</v>
      </c>
      <c r="J158" s="92">
        <f>_xlfn.XLOOKUP($B158,'2. All Prop. TRVs '!$B$6:$B$382,'2. All Prop. TRVs '!$V$6:$V$382)</f>
        <v>110</v>
      </c>
      <c r="K158" s="92" t="str">
        <f>VLOOKUP(_xlfn.XLOOKUP($B158,'2. All Prop. TRVs '!$B$6:$B$382,'2. All Prop. TRVs '!$W$6:$W$382),'Rule Table'!$P$9:$Q$16,2,FALSE)</f>
        <v>T</v>
      </c>
    </row>
    <row r="159" spans="1:11" x14ac:dyDescent="0.2">
      <c r="A159" s="90">
        <v>152</v>
      </c>
      <c r="B159" s="91">
        <v>287</v>
      </c>
      <c r="C159" s="71" t="str">
        <f>_xlfn.XLOOKUP($B159,'2. All Prop. TRVs '!$B$6:$B$382,'2. All Prop. TRVs '!$C$6:$C$382)</f>
        <v>67-72-1</v>
      </c>
      <c r="D159" s="40" t="str">
        <f>_xlfn.XLOOKUP($B159,'2. All Prop. TRVs '!$B$6:$B$382,'2. All Prop. TRVs '!$D$6:$D$382)</f>
        <v>Hexachloroethane</v>
      </c>
      <c r="E159" s="92"/>
      <c r="F159" s="92">
        <f>_xlfn.XLOOKUP($B159,'2. All Prop. TRVs '!$B$6:$B$382,'2. All Prop. TRVs '!$H$6:$H$382)</f>
        <v>9.0999999999999998E-2</v>
      </c>
      <c r="G159" s="92" t="str">
        <f>VLOOKUP(_xlfn.XLOOKUP($B159,'2. All Prop. TRVs '!$B$6:$B$382,'2. All Prop. TRVs '!$I$6:$I$382),'Rule Table'!$P$9:$Q$16,2,FALSE)</f>
        <v>C</v>
      </c>
      <c r="H159" s="92">
        <f>IF(_xlfn.XLOOKUP($B159,'2. All Prop. TRVs '!$B$6:$B$382,'2. All Prop. TRVs '!$O$6:$O$382)="No proposed value","--",_xlfn.XLOOKUP($B159,'2. All Prop. TRVs '!$B$6:$B$382,'2. All Prop. TRVs '!$O$6:$O$382))</f>
        <v>30</v>
      </c>
      <c r="I159" s="92" t="str">
        <f>VLOOKUP(_xlfn.XLOOKUP($B159,'2. All Prop. TRVs '!$B$6:$B$382,'2. All Prop. TRVs '!$P$6:$P$382),'Rule Table'!$P$9:$Q$16,2,FALSE)</f>
        <v>E</v>
      </c>
      <c r="J159" s="94">
        <f>_xlfn.XLOOKUP($B159,'2. All Prop. TRVs '!$B$6:$B$382,'2. All Prop. TRVs '!$V$6:$V$382)</f>
        <v>58000</v>
      </c>
      <c r="K159" s="92" t="str">
        <f>VLOOKUP(_xlfn.XLOOKUP($B159,'2. All Prop. TRVs '!$B$6:$B$382,'2. All Prop. TRVs '!$W$6:$W$382),'Rule Table'!$P$9:$Q$16,2,FALSE)</f>
        <v>T</v>
      </c>
    </row>
    <row r="160" spans="1:11" x14ac:dyDescent="0.2">
      <c r="A160" s="90">
        <v>153</v>
      </c>
      <c r="B160" s="91">
        <v>289</v>
      </c>
      <c r="C160" s="71" t="str">
        <f>_xlfn.XLOOKUP($B160,'2. All Prop. TRVs '!$B$6:$B$382,'2. All Prop. TRVs '!$C$6:$C$382)</f>
        <v>110-54-3</v>
      </c>
      <c r="D160" s="40" t="str">
        <f>_xlfn.XLOOKUP($B160,'2. All Prop. TRVs '!$B$6:$B$382,'2. All Prop. TRVs '!$D$6:$D$382)</f>
        <v>Hexane</v>
      </c>
      <c r="E160" s="92"/>
      <c r="F160" s="92">
        <f>_xlfn.XLOOKUP($B160,'2. All Prop. TRVs '!$B$6:$B$382,'2. All Prop. TRVs '!$H$6:$H$382)</f>
        <v>5</v>
      </c>
      <c r="G160" s="92" t="str">
        <f>VLOOKUP(_xlfn.XLOOKUP($B160,'2. All Prop. TRVs '!$B$6:$B$382,'2. All Prop. TRVs '!$I$6:$I$382),'Rule Table'!$P$9:$Q$16,2,FALSE)</f>
        <v>E</v>
      </c>
      <c r="H160" s="92">
        <f>IF(_xlfn.XLOOKUP($B160,'2. All Prop. TRVs '!$B$6:$B$382,'2. All Prop. TRVs '!$O$6:$O$382)="No proposed value","--",_xlfn.XLOOKUP($B160,'2. All Prop. TRVs '!$B$6:$B$382,'2. All Prop. TRVs '!$O$6:$O$382))</f>
        <v>700</v>
      </c>
      <c r="I160" s="92" t="str">
        <f>VLOOKUP(_xlfn.XLOOKUP($B160,'2. All Prop. TRVs '!$B$6:$B$382,'2. All Prop. TRVs '!$P$6:$P$382),'Rule Table'!$P$9:$Q$16,2,FALSE)</f>
        <v>E</v>
      </c>
      <c r="J160" s="94">
        <f>_xlfn.XLOOKUP($B160,'2. All Prop. TRVs '!$B$6:$B$382,'2. All Prop. TRVs '!$V$6:$V$382)</f>
        <v>21000</v>
      </c>
      <c r="K160" s="92" t="str">
        <f>VLOOKUP(_xlfn.XLOOKUP($B160,'2. All Prop. TRVs '!$B$6:$B$382,'2. All Prop. TRVs '!$W$6:$W$382),'Rule Table'!$P$9:$Q$16,2,FALSE)</f>
        <v>T</v>
      </c>
    </row>
    <row r="161" spans="1:11" x14ac:dyDescent="0.2">
      <c r="A161" s="90">
        <v>154</v>
      </c>
      <c r="B161" s="91">
        <v>290</v>
      </c>
      <c r="C161" s="71" t="str">
        <f>_xlfn.XLOOKUP($B161,'2. All Prop. TRVs '!$B$6:$B$382,'2. All Prop. TRVs '!$C$6:$C$382)</f>
        <v>302-01-2</v>
      </c>
      <c r="D161" s="40" t="str">
        <f>_xlfn.XLOOKUP($B161,'2. All Prop. TRVs '!$B$6:$B$382,'2. All Prop. TRVs '!$D$6:$D$382)</f>
        <v>Hydrazine</v>
      </c>
      <c r="E161" s="92"/>
      <c r="F161" s="92">
        <f>_xlfn.XLOOKUP($B161,'2. All Prop. TRVs '!$B$6:$B$382,'2. All Prop. TRVs '!$H$6:$H$382)</f>
        <v>2.0000000000000001E-4</v>
      </c>
      <c r="G161" s="92" t="str">
        <f>VLOOKUP(_xlfn.XLOOKUP($B161,'2. All Prop. TRVs '!$B$6:$B$382,'2. All Prop. TRVs '!$I$6:$I$382),'Rule Table'!$P$9:$Q$16,2,FALSE)</f>
        <v>C</v>
      </c>
      <c r="H161" s="92">
        <f>IF(_xlfn.XLOOKUP($B161,'2. All Prop. TRVs '!$B$6:$B$382,'2. All Prop. TRVs '!$O$6:$O$382)="No proposed value","--",_xlfn.XLOOKUP($B161,'2. All Prop. TRVs '!$B$6:$B$382,'2. All Prop. TRVs '!$O$6:$O$382))</f>
        <v>0.03</v>
      </c>
      <c r="I161" s="92" t="str">
        <f>VLOOKUP(_xlfn.XLOOKUP($B161,'2. All Prop. TRVs '!$B$6:$B$382,'2. All Prop. TRVs '!$P$6:$P$382),'Rule Table'!$P$9:$Q$16,2,FALSE)</f>
        <v>E</v>
      </c>
      <c r="J161" s="92">
        <f>_xlfn.XLOOKUP($B161,'2. All Prop. TRVs '!$B$6:$B$382,'2. All Prop. TRVs '!$V$6:$V$382)</f>
        <v>5.2</v>
      </c>
      <c r="K161" s="92" t="str">
        <f>VLOOKUP(_xlfn.XLOOKUP($B161,'2. All Prop. TRVs '!$B$6:$B$382,'2. All Prop. TRVs '!$W$6:$W$382),'Rule Table'!$P$9:$Q$16,2,FALSE)</f>
        <v>D</v>
      </c>
    </row>
    <row r="162" spans="1:11" x14ac:dyDescent="0.2">
      <c r="A162" s="90">
        <v>155</v>
      </c>
      <c r="B162" s="91">
        <v>292</v>
      </c>
      <c r="C162" s="71" t="str">
        <f>_xlfn.XLOOKUP($B162,'2. All Prop. TRVs '!$B$6:$B$382,'2. All Prop. TRVs '!$C$6:$C$382)</f>
        <v>7647-01-0</v>
      </c>
      <c r="D162" s="40" t="str">
        <f>_xlfn.XLOOKUP($B162,'2. All Prop. TRVs '!$B$6:$B$382,'2. All Prop. TRVs '!$D$6:$D$382)</f>
        <v>Hydrogen chloride {hydrochloric acid}</v>
      </c>
      <c r="E162" s="92"/>
      <c r="F162" s="92" t="str">
        <f>_xlfn.XLOOKUP($B162,'2. All Prop. TRVs '!$B$6:$B$382,'2. All Prop. TRVs '!$H$6:$H$382)</f>
        <v>--</v>
      </c>
      <c r="G162" s="92" t="str">
        <f>VLOOKUP(_xlfn.XLOOKUP($B162,'2. All Prop. TRVs '!$B$6:$B$382,'2. All Prop. TRVs '!$I$6:$I$382),'Rule Table'!$P$9:$Q$16,2,FALSE)</f>
        <v>--</v>
      </c>
      <c r="H162" s="92">
        <f>IF(_xlfn.XLOOKUP($B162,'2. All Prop. TRVs '!$B$6:$B$382,'2. All Prop. TRVs '!$O$6:$O$382)="No proposed value","--",_xlfn.XLOOKUP($B162,'2. All Prop. TRVs '!$B$6:$B$382,'2. All Prop. TRVs '!$O$6:$O$382))</f>
        <v>9</v>
      </c>
      <c r="I162" s="92" t="str">
        <f>VLOOKUP(_xlfn.XLOOKUP($B162,'2. All Prop. TRVs '!$B$6:$B$382,'2. All Prop. TRVs '!$P$6:$P$382),'Rule Table'!$P$9:$Q$16,2,FALSE)</f>
        <v>C</v>
      </c>
      <c r="J162" s="92">
        <f>_xlfn.XLOOKUP($B162,'2. All Prop. TRVs '!$B$6:$B$382,'2. All Prop. TRVs '!$V$6:$V$382)</f>
        <v>88</v>
      </c>
      <c r="K162" s="92" t="str">
        <f>VLOOKUP(_xlfn.XLOOKUP($B162,'2. All Prop. TRVs '!$B$6:$B$382,'2. All Prop. TRVs '!$W$6:$W$382),'Rule Table'!$P$9:$Q$16,2,FALSE)</f>
        <v>D</v>
      </c>
    </row>
    <row r="163" spans="1:11" x14ac:dyDescent="0.2">
      <c r="A163" s="90">
        <v>156</v>
      </c>
      <c r="B163" s="91">
        <v>293</v>
      </c>
      <c r="C163" s="71" t="str">
        <f>_xlfn.XLOOKUP($B163,'2. All Prop. TRVs '!$B$6:$B$382,'2. All Prop. TRVs '!$C$6:$C$382)</f>
        <v>7783-06-4</v>
      </c>
      <c r="D163" s="40" t="str">
        <f>_xlfn.XLOOKUP($B163,'2. All Prop. TRVs '!$B$6:$B$382,'2. All Prop. TRVs '!$D$6:$D$382)</f>
        <v>Hydrogen sulfide</v>
      </c>
      <c r="E163" s="92"/>
      <c r="F163" s="92" t="str">
        <f>_xlfn.XLOOKUP($B163,'2. All Prop. TRVs '!$B$6:$B$382,'2. All Prop. TRVs '!$H$6:$H$382)</f>
        <v>--</v>
      </c>
      <c r="G163" s="92" t="str">
        <f>VLOOKUP(_xlfn.XLOOKUP($B163,'2. All Prop. TRVs '!$B$6:$B$382,'2. All Prop. TRVs '!$I$6:$I$382),'Rule Table'!$P$9:$Q$16,2,FALSE)</f>
        <v>--</v>
      </c>
      <c r="H163" s="92">
        <f>IF(_xlfn.XLOOKUP($B163,'2. All Prop. TRVs '!$B$6:$B$382,'2. All Prop. TRVs '!$O$6:$O$382)="No proposed value","--",_xlfn.XLOOKUP($B163,'2. All Prop. TRVs '!$B$6:$B$382,'2. All Prop. TRVs '!$O$6:$O$382))</f>
        <v>2</v>
      </c>
      <c r="I163" s="92" t="str">
        <f>VLOOKUP(_xlfn.XLOOKUP($B163,'2. All Prop. TRVs '!$B$6:$B$382,'2. All Prop. TRVs '!$P$6:$P$382),'Rule Table'!$P$9:$Q$16,2,FALSE)</f>
        <v>E</v>
      </c>
      <c r="J163" s="92">
        <f>_xlfn.XLOOKUP($B163,'2. All Prop. TRVs '!$B$6:$B$382,'2. All Prop. TRVs '!$V$6:$V$382)</f>
        <v>98</v>
      </c>
      <c r="K163" s="92" t="str">
        <f>VLOOKUP(_xlfn.XLOOKUP($B163,'2. All Prop. TRVs '!$B$6:$B$382,'2. All Prop. TRVs '!$W$6:$W$382),'Rule Table'!$P$9:$Q$16,2,FALSE)</f>
        <v>T</v>
      </c>
    </row>
    <row r="164" spans="1:11" x14ac:dyDescent="0.2">
      <c r="A164" s="90">
        <v>157</v>
      </c>
      <c r="B164" s="90" t="s">
        <v>472</v>
      </c>
      <c r="C164" s="71" t="str">
        <f>_xlfn.XLOOKUP($B164,'2. All Prop. TRVs '!$B$6:$B$382,'2. All Prop. TRVs '!$C$6:$C$382)</f>
        <v>78-83-1</v>
      </c>
      <c r="D164" s="40" t="str">
        <f>_xlfn.XLOOKUP($B164,'2. All Prop. TRVs '!$B$6:$B$382,'2. All Prop. TRVs '!$D$6:$D$382)</f>
        <v>Isobutanol {isobutyl alcohol}</v>
      </c>
      <c r="E164" s="92"/>
      <c r="F164" s="92" t="str">
        <f>_xlfn.XLOOKUP($B164,'2. All Prop. TRVs '!$B$6:$B$382,'2. All Prop. TRVs '!$H$6:$H$382)</f>
        <v>--</v>
      </c>
      <c r="G164" s="92" t="str">
        <f>VLOOKUP(_xlfn.XLOOKUP($B164,'2. All Prop. TRVs '!$B$6:$B$382,'2. All Prop. TRVs '!$I$6:$I$382),'Rule Table'!$P$9:$Q$16,2,FALSE)</f>
        <v>--</v>
      </c>
      <c r="H164" s="92">
        <f>IF(_xlfn.XLOOKUP($B164,'2. All Prop. TRVs '!$B$6:$B$382,'2. All Prop. TRVs '!$O$6:$O$382)="No proposed value","--",_xlfn.XLOOKUP($B164,'2. All Prop. TRVs '!$B$6:$B$382,'2. All Prop. TRVs '!$O$6:$O$382))</f>
        <v>400</v>
      </c>
      <c r="I164" s="92" t="str">
        <f>VLOOKUP(_xlfn.XLOOKUP($B164,'2. All Prop. TRVs '!$B$6:$B$382,'2. All Prop. TRVs '!$P$6:$P$382),'Rule Table'!$P$9:$Q$16,2,FALSE)</f>
        <v>E</v>
      </c>
      <c r="J164" s="92" t="str">
        <f>_xlfn.XLOOKUP($B164,'2. All Prop. TRVs '!$B$6:$B$382,'2. All Prop. TRVs '!$V$6:$V$382)</f>
        <v>--</v>
      </c>
      <c r="K164" s="92" t="str">
        <f>VLOOKUP(_xlfn.XLOOKUP($B164,'2. All Prop. TRVs '!$B$6:$B$382,'2. All Prop. TRVs '!$W$6:$W$382),'Rule Table'!$P$9:$Q$16,2,FALSE)</f>
        <v>--</v>
      </c>
    </row>
    <row r="165" spans="1:11" x14ac:dyDescent="0.2">
      <c r="A165" s="90">
        <v>158</v>
      </c>
      <c r="B165" s="90" t="s">
        <v>1209</v>
      </c>
      <c r="C165" s="71"/>
      <c r="D165" s="103" t="s">
        <v>1228</v>
      </c>
      <c r="E165" s="92">
        <v>1</v>
      </c>
      <c r="F165" s="101" t="s">
        <v>126</v>
      </c>
      <c r="G165" s="101" t="s">
        <v>126</v>
      </c>
      <c r="H165" s="101" t="s">
        <v>126</v>
      </c>
      <c r="I165" s="101" t="s">
        <v>126</v>
      </c>
      <c r="J165" s="101" t="s">
        <v>126</v>
      </c>
      <c r="K165" s="101" t="s">
        <v>126</v>
      </c>
    </row>
    <row r="166" spans="1:11" x14ac:dyDescent="0.2">
      <c r="A166" s="90">
        <v>159</v>
      </c>
      <c r="B166" s="91">
        <v>297</v>
      </c>
      <c r="C166" s="71" t="str">
        <f>_xlfn.XLOOKUP($B166,'2. All Prop. TRVs '!$B$6:$B$382,'2. All Prop. TRVs '!$C$6:$C$382)</f>
        <v>822-06-0</v>
      </c>
      <c r="D166" s="102" t="str">
        <f>_xlfn.XLOOKUP($B166,'2. All Prop. TRVs '!$B$6:$B$382,'2. All Prop. TRVs '!$D$6:$D$382)</f>
        <v>Hexamethylene-1,6-diisocyanate (HDI)</v>
      </c>
      <c r="E166" s="92"/>
      <c r="F166" s="92" t="str">
        <f>_xlfn.XLOOKUP($B166,'2. All Prop. TRVs '!$B$6:$B$382,'2. All Prop. TRVs '!$H$6:$H$382)</f>
        <v>--</v>
      </c>
      <c r="G166" s="92" t="str">
        <f>VLOOKUP(_xlfn.XLOOKUP($B166,'2. All Prop. TRVs '!$B$6:$B$382,'2. All Prop. TRVs '!$I$6:$I$382),'Rule Table'!$P$9:$Q$16,2,FALSE)</f>
        <v>--</v>
      </c>
      <c r="H166" s="92">
        <f>IF(_xlfn.XLOOKUP($B166,'2. All Prop. TRVs '!$B$6:$B$382,'2. All Prop. TRVs '!$O$6:$O$382)="No proposed value","--",_xlfn.XLOOKUP($B166,'2. All Prop. TRVs '!$B$6:$B$382,'2. All Prop. TRVs '!$O$6:$O$382))</f>
        <v>0.03</v>
      </c>
      <c r="I166" s="92" t="str">
        <f>VLOOKUP(_xlfn.XLOOKUP($B166,'2. All Prop. TRVs '!$B$6:$B$382,'2. All Prop. TRVs '!$P$6:$P$382),'Rule Table'!$P$9:$Q$16,2,FALSE)</f>
        <v>C</v>
      </c>
      <c r="J166" s="92">
        <f>_xlfn.XLOOKUP($B166,'2. All Prop. TRVs '!$B$6:$B$382,'2. All Prop. TRVs '!$V$6:$V$382)</f>
        <v>3.5000000000000003E-2</v>
      </c>
      <c r="K166" s="92" t="str">
        <f>VLOOKUP(_xlfn.XLOOKUP($B166,'2. All Prop. TRVs '!$B$6:$B$382,'2. All Prop. TRVs '!$W$6:$W$382),'Rule Table'!$P$9:$Q$16,2,FALSE)</f>
        <v>D</v>
      </c>
    </row>
    <row r="167" spans="1:11" x14ac:dyDescent="0.2">
      <c r="A167" s="90">
        <v>160</v>
      </c>
      <c r="B167" s="91">
        <v>298</v>
      </c>
      <c r="C167" s="71" t="str">
        <f>_xlfn.XLOOKUP($B167,'2. All Prop. TRVs '!$B$6:$B$382,'2. All Prop. TRVs '!$C$6:$C$382)</f>
        <v>101-68-8</v>
      </c>
      <c r="D167" s="102" t="str">
        <f>_xlfn.XLOOKUP($B167,'2. All Prop. TRVs '!$B$6:$B$382,'2. All Prop. TRVs '!$D$6:$D$382)</f>
        <v>Methylene diphenyl diisocyanate (MDI)</v>
      </c>
      <c r="E167" s="92"/>
      <c r="F167" s="92" t="str">
        <f>_xlfn.XLOOKUP($B167,'2. All Prop. TRVs '!$B$6:$B$382,'2. All Prop. TRVs '!$H$6:$H$382)</f>
        <v>--</v>
      </c>
      <c r="G167" s="92" t="str">
        <f>VLOOKUP(_xlfn.XLOOKUP($B167,'2. All Prop. TRVs '!$B$6:$B$382,'2. All Prop. TRVs '!$I$6:$I$382),'Rule Table'!$P$9:$Q$16,2,FALSE)</f>
        <v>--</v>
      </c>
      <c r="H167" s="92">
        <f>IF(_xlfn.XLOOKUP($B167,'2. All Prop. TRVs '!$B$6:$B$382,'2. All Prop. TRVs '!$O$6:$O$382)="No proposed value","--",_xlfn.XLOOKUP($B167,'2. All Prop. TRVs '!$B$6:$B$382,'2. All Prop. TRVs '!$O$6:$O$382))</f>
        <v>0.08</v>
      </c>
      <c r="I167" s="92" t="str">
        <f>VLOOKUP(_xlfn.XLOOKUP($B167,'2. All Prop. TRVs '!$B$6:$B$382,'2. All Prop. TRVs '!$P$6:$P$382),'Rule Table'!$P$9:$Q$16,2,FALSE)</f>
        <v>C</v>
      </c>
      <c r="J167" s="92">
        <f>_xlfn.XLOOKUP($B167,'2. All Prop. TRVs '!$B$6:$B$382,'2. All Prop. TRVs '!$V$6:$V$382)</f>
        <v>0.5</v>
      </c>
      <c r="K167" s="92" t="str">
        <f>VLOOKUP(_xlfn.XLOOKUP($B167,'2. All Prop. TRVs '!$B$6:$B$382,'2. All Prop. TRVs '!$W$6:$W$382),'Rule Table'!$P$9:$Q$16,2,FALSE)</f>
        <v>D</v>
      </c>
    </row>
    <row r="168" spans="1:11" x14ac:dyDescent="0.2">
      <c r="A168" s="90">
        <v>161</v>
      </c>
      <c r="B168" s="91">
        <v>299</v>
      </c>
      <c r="C168" s="71" t="str">
        <f>_xlfn.XLOOKUP($B168,'2. All Prop. TRVs '!$B$6:$B$382,'2. All Prop. TRVs '!$C$6:$C$382)</f>
        <v>624-83-9</v>
      </c>
      <c r="D168" s="102" t="str">
        <f>_xlfn.XLOOKUP($B168,'2. All Prop. TRVs '!$B$6:$B$382,'2. All Prop. TRVs '!$D$6:$D$382)</f>
        <v>Methyl isocyanate</v>
      </c>
      <c r="E168" s="92"/>
      <c r="F168" s="92" t="str">
        <f>_xlfn.XLOOKUP($B168,'2. All Prop. TRVs '!$B$6:$B$382,'2. All Prop. TRVs '!$H$6:$H$382)</f>
        <v>--</v>
      </c>
      <c r="G168" s="92" t="str">
        <f>VLOOKUP(_xlfn.XLOOKUP($B168,'2. All Prop. TRVs '!$B$6:$B$382,'2. All Prop. TRVs '!$I$6:$I$382),'Rule Table'!$P$9:$Q$16,2,FALSE)</f>
        <v>--</v>
      </c>
      <c r="H168" s="92">
        <f>IF(_xlfn.XLOOKUP($B168,'2. All Prop. TRVs '!$B$6:$B$382,'2. All Prop. TRVs '!$O$6:$O$382)="No proposed value","--",_xlfn.XLOOKUP($B168,'2. All Prop. TRVs '!$B$6:$B$382,'2. All Prop. TRVs '!$O$6:$O$382))</f>
        <v>1</v>
      </c>
      <c r="I168" s="92" t="str">
        <f>VLOOKUP(_xlfn.XLOOKUP($B168,'2. All Prop. TRVs '!$B$6:$B$382,'2. All Prop. TRVs '!$P$6:$P$382),'Rule Table'!$P$9:$Q$16,2,FALSE)</f>
        <v>C</v>
      </c>
      <c r="J168" s="92" t="str">
        <f>_xlfn.XLOOKUP($B168,'2. All Prop. TRVs '!$B$6:$B$382,'2. All Prop. TRVs '!$V$6:$V$382)</f>
        <v>--</v>
      </c>
      <c r="K168" s="92" t="str">
        <f>VLOOKUP(_xlfn.XLOOKUP($B168,'2. All Prop. TRVs '!$B$6:$B$382,'2. All Prop. TRVs '!$W$6:$W$382),'Rule Table'!$P$9:$Q$16,2,FALSE)</f>
        <v>--</v>
      </c>
    </row>
    <row r="169" spans="1:11" x14ac:dyDescent="0.2">
      <c r="A169" s="90">
        <v>162</v>
      </c>
      <c r="B169" s="91">
        <v>601</v>
      </c>
      <c r="C169" s="71" t="str">
        <f>_xlfn.XLOOKUP($B169,'2. All Prop. TRVs '!$B$6:$B$382,'2. All Prop. TRVs '!$C$6:$C$382)</f>
        <v>26471-62-5</v>
      </c>
      <c r="D169" s="102" t="str">
        <f>_xlfn.XLOOKUP($B169,'2. All Prop. TRVs '!$B$6:$B$382,'2. All Prop. TRVs '!$D$6:$D$382)</f>
        <v>Toluene diisocyanates (2,4- and 2,6-)</v>
      </c>
      <c r="E169" s="92"/>
      <c r="F169" s="92">
        <f>_xlfn.XLOOKUP($B169,'2. All Prop. TRVs '!$B$6:$B$382,'2. All Prop. TRVs '!$H$6:$H$382)</f>
        <v>9.0999999999999998E-2</v>
      </c>
      <c r="G169" s="92" t="str">
        <f>VLOOKUP(_xlfn.XLOOKUP($B169,'2. All Prop. TRVs '!$B$6:$B$382,'2. All Prop. TRVs '!$I$6:$I$382),'Rule Table'!$P$9:$Q$16,2,FALSE)</f>
        <v>C</v>
      </c>
      <c r="H169" s="92">
        <f>IF(_xlfn.XLOOKUP($B169,'2. All Prop. TRVs '!$B$6:$B$382,'2. All Prop. TRVs '!$O$6:$O$382)="No proposed value","--",_xlfn.XLOOKUP($B169,'2. All Prop. TRVs '!$B$6:$B$382,'2. All Prop. TRVs '!$O$6:$O$382))</f>
        <v>2.1000000000000001E-2</v>
      </c>
      <c r="I169" s="92" t="str">
        <f>VLOOKUP(_xlfn.XLOOKUP($B169,'2. All Prop. TRVs '!$B$6:$B$382,'2. All Prop. TRVs '!$P$6:$P$382),'Rule Table'!$P$9:$Q$16,2,FALSE)</f>
        <v>T</v>
      </c>
      <c r="J169" s="92">
        <f>_xlfn.XLOOKUP($B169,'2. All Prop. TRVs '!$B$6:$B$382,'2. All Prop. TRVs '!$V$6:$V$382)</f>
        <v>7.0999999999999994E-2</v>
      </c>
      <c r="K169" s="92" t="str">
        <f>VLOOKUP(_xlfn.XLOOKUP($B169,'2. All Prop. TRVs '!$B$6:$B$382,'2. All Prop. TRVs '!$W$6:$W$382),'Rule Table'!$P$9:$Q$16,2,FALSE)</f>
        <v>T</v>
      </c>
    </row>
    <row r="170" spans="1:11" x14ac:dyDescent="0.2">
      <c r="A170" s="90">
        <v>163</v>
      </c>
      <c r="B170" s="91">
        <v>300</v>
      </c>
      <c r="C170" s="71" t="str">
        <f>_xlfn.XLOOKUP($B170,'2. All Prop. TRVs '!$B$6:$B$382,'2. All Prop. TRVs '!$C$6:$C$382)</f>
        <v>78-59-1</v>
      </c>
      <c r="D170" s="40" t="str">
        <f>_xlfn.XLOOKUP($B170,'2. All Prop. TRVs '!$B$6:$B$382,'2. All Prop. TRVs '!$D$6:$D$382)</f>
        <v>Isophorone</v>
      </c>
      <c r="E170" s="92"/>
      <c r="F170" s="92" t="str">
        <f>_xlfn.XLOOKUP($B170,'2. All Prop. TRVs '!$B$6:$B$382,'2. All Prop. TRVs '!$H$6:$H$382)</f>
        <v>--</v>
      </c>
      <c r="G170" s="92" t="str">
        <f>VLOOKUP(_xlfn.XLOOKUP($B170,'2. All Prop. TRVs '!$B$6:$B$382,'2. All Prop. TRVs '!$I$6:$I$382),'Rule Table'!$P$9:$Q$16,2,FALSE)</f>
        <v>--</v>
      </c>
      <c r="H170" s="94">
        <f>IF(_xlfn.XLOOKUP($B170,'2. All Prop. TRVs '!$B$6:$B$382,'2. All Prop. TRVs '!$O$6:$O$382)="No proposed value","--",_xlfn.XLOOKUP($B170,'2. All Prop. TRVs '!$B$6:$B$382,'2. All Prop. TRVs '!$O$6:$O$382))</f>
        <v>2000</v>
      </c>
      <c r="I170" s="92" t="str">
        <f>VLOOKUP(_xlfn.XLOOKUP($B170,'2. All Prop. TRVs '!$B$6:$B$382,'2. All Prop. TRVs '!$P$6:$P$382),'Rule Table'!$P$9:$Q$16,2,FALSE)</f>
        <v>C</v>
      </c>
      <c r="J170" s="92" t="str">
        <f>_xlfn.XLOOKUP($B170,'2. All Prop. TRVs '!$B$6:$B$382,'2. All Prop. TRVs '!$V$6:$V$382)</f>
        <v>--</v>
      </c>
      <c r="K170" s="92" t="str">
        <f>VLOOKUP(_xlfn.XLOOKUP($B170,'2. All Prop. TRVs '!$B$6:$B$382,'2. All Prop. TRVs '!$W$6:$W$382),'Rule Table'!$P$9:$Q$16,2,FALSE)</f>
        <v>--</v>
      </c>
    </row>
    <row r="171" spans="1:11" x14ac:dyDescent="0.2">
      <c r="A171" s="90">
        <v>164</v>
      </c>
      <c r="B171" s="90">
        <v>301</v>
      </c>
      <c r="C171" s="71" t="str">
        <f>_xlfn.XLOOKUP($B171,'2. All Prop. TRVs '!$B$6:$B$382,'2. All Prop. TRVs '!$C$6:$C$382)</f>
        <v>78-79-5</v>
      </c>
      <c r="D171" s="40" t="str">
        <f>_xlfn.XLOOKUP($B171,'2. All Prop. TRVs '!$B$6:$B$382,'2. All Prop. TRVs '!$D$6:$D$382)</f>
        <v>Isoprene, except from vegetative emission sources</v>
      </c>
      <c r="E171" s="92"/>
      <c r="F171" s="92">
        <f>_xlfn.XLOOKUP($B171,'2. All Prop. TRVs '!$B$6:$B$382,'2. All Prop. TRVs '!$H$6:$H$382)</f>
        <v>0.19</v>
      </c>
      <c r="G171" s="92" t="str">
        <f>VLOOKUP(_xlfn.XLOOKUP($B171,'2. All Prop. TRVs '!$B$6:$B$382,'2. All Prop. TRVs '!$I$6:$I$382),'Rule Table'!$P$9:$Q$16,2,FALSE)</f>
        <v>C</v>
      </c>
      <c r="H171" s="92">
        <f>IF(_xlfn.XLOOKUP($B171,'2. All Prop. TRVs '!$B$6:$B$382,'2. All Prop. TRVs '!$O$6:$O$382)="No proposed value","--",_xlfn.XLOOKUP($B171,'2. All Prop. TRVs '!$B$6:$B$382,'2. All Prop. TRVs '!$O$6:$O$382))</f>
        <v>390</v>
      </c>
      <c r="I171" s="92" t="str">
        <f>VLOOKUP(_xlfn.XLOOKUP($B171,'2. All Prop. TRVs '!$B$6:$B$382,'2. All Prop. TRVs '!$P$6:$P$382),'Rule Table'!$P$9:$Q$16,2,FALSE)</f>
        <v>D</v>
      </c>
      <c r="J171" s="94">
        <f>_xlfn.XLOOKUP($B171,'2. All Prop. TRVs '!$B$6:$B$382,'2. All Prop. TRVs '!$V$6:$V$382)</f>
        <v>3900</v>
      </c>
      <c r="K171" s="92" t="str">
        <f>VLOOKUP(_xlfn.XLOOKUP($B171,'2. All Prop. TRVs '!$B$6:$B$382,'2. All Prop. TRVs '!$W$6:$W$382),'Rule Table'!$P$9:$Q$16,2,FALSE)</f>
        <v>D</v>
      </c>
    </row>
    <row r="172" spans="1:11" x14ac:dyDescent="0.2">
      <c r="A172" s="90">
        <v>165</v>
      </c>
      <c r="B172" s="91">
        <v>302</v>
      </c>
      <c r="C172" s="71" t="str">
        <f>_xlfn.XLOOKUP($B172,'2. All Prop. TRVs '!$B$6:$B$382,'2. All Prop. TRVs '!$C$6:$C$382)</f>
        <v>67-63-0</v>
      </c>
      <c r="D172" s="40" t="str">
        <f>_xlfn.XLOOKUP($B172,'2. All Prop. TRVs '!$B$6:$B$382,'2. All Prop. TRVs '!$D$6:$D$382)</f>
        <v>Isopropyl alcohol</v>
      </c>
      <c r="E172" s="92"/>
      <c r="F172" s="92" t="str">
        <f>_xlfn.XLOOKUP($B172,'2. All Prop. TRVs '!$B$6:$B$382,'2. All Prop. TRVs '!$H$6:$H$382)</f>
        <v>--</v>
      </c>
      <c r="G172" s="92" t="str">
        <f>VLOOKUP(_xlfn.XLOOKUP($B172,'2. All Prop. TRVs '!$B$6:$B$382,'2. All Prop. TRVs '!$I$6:$I$382),'Rule Table'!$P$9:$Q$16,2,FALSE)</f>
        <v>--</v>
      </c>
      <c r="H172" s="92">
        <f>IF(_xlfn.XLOOKUP($B172,'2. All Prop. TRVs '!$B$6:$B$382,'2. All Prop. TRVs '!$O$6:$O$382)="No proposed value","--",_xlfn.XLOOKUP($B172,'2. All Prop. TRVs '!$B$6:$B$382,'2. All Prop. TRVs '!$O$6:$O$382))</f>
        <v>200</v>
      </c>
      <c r="I172" s="92" t="str">
        <f>VLOOKUP(_xlfn.XLOOKUP($B172,'2. All Prop. TRVs '!$B$6:$B$382,'2. All Prop. TRVs '!$P$6:$P$382),'Rule Table'!$P$9:$Q$16,2,FALSE)</f>
        <v>E</v>
      </c>
      <c r="J172" s="94">
        <f>_xlfn.XLOOKUP($B172,'2. All Prop. TRVs '!$B$6:$B$382,'2. All Prop. TRVs '!$V$6:$V$382)</f>
        <v>3200</v>
      </c>
      <c r="K172" s="92" t="str">
        <f>VLOOKUP(_xlfn.XLOOKUP($B172,'2. All Prop. TRVs '!$B$6:$B$382,'2. All Prop. TRVs '!$W$6:$W$382),'Rule Table'!$P$9:$Q$16,2,FALSE)</f>
        <v>C</v>
      </c>
    </row>
    <row r="173" spans="1:11" x14ac:dyDescent="0.2">
      <c r="A173" s="90">
        <v>166</v>
      </c>
      <c r="B173" s="91">
        <v>157</v>
      </c>
      <c r="C173" s="71" t="str">
        <f>_xlfn.XLOOKUP($B173,'2. All Prop. TRVs '!$B$6:$B$382,'2. All Prop. TRVs '!$C$6:$C$382)</f>
        <v>98-82-8</v>
      </c>
      <c r="D173" s="40" t="str">
        <f>_xlfn.XLOOKUP($B173,'2. All Prop. TRVs '!$B$6:$B$382,'2. All Prop. TRVs '!$D$6:$D$382)</f>
        <v>Isopropylbenzene {cumene}</v>
      </c>
      <c r="E173" s="92"/>
      <c r="F173" s="92" t="str">
        <f>_xlfn.XLOOKUP($B173,'2. All Prop. TRVs '!$B$6:$B$382,'2. All Prop. TRVs '!$H$6:$H$382)</f>
        <v>--</v>
      </c>
      <c r="G173" s="92" t="str">
        <f>VLOOKUP(_xlfn.XLOOKUP($B173,'2. All Prop. TRVs '!$B$6:$B$382,'2. All Prop. TRVs '!$I$6:$I$382),'Rule Table'!$P$9:$Q$16,2,FALSE)</f>
        <v>--</v>
      </c>
      <c r="H173" s="92">
        <f>IF(_xlfn.XLOOKUP($B173,'2. All Prop. TRVs '!$B$6:$B$382,'2. All Prop. TRVs '!$O$6:$O$382)="No proposed value","--",_xlfn.XLOOKUP($B173,'2. All Prop. TRVs '!$B$6:$B$382,'2. All Prop. TRVs '!$O$6:$O$382))</f>
        <v>400</v>
      </c>
      <c r="I173" s="92" t="str">
        <f>VLOOKUP(_xlfn.XLOOKUP($B173,'2. All Prop. TRVs '!$B$6:$B$382,'2. All Prop. TRVs '!$P$6:$P$382),'Rule Table'!$P$9:$Q$16,2,FALSE)</f>
        <v>E</v>
      </c>
      <c r="J173" s="92" t="str">
        <f>_xlfn.XLOOKUP($B173,'2. All Prop. TRVs '!$B$6:$B$382,'2. All Prop. TRVs '!$V$6:$V$382)</f>
        <v>--</v>
      </c>
      <c r="K173" s="92" t="str">
        <f>VLOOKUP(_xlfn.XLOOKUP($B173,'2. All Prop. TRVs '!$B$6:$B$382,'2. All Prop. TRVs '!$W$6:$W$382),'Rule Table'!$P$9:$Q$16,2,FALSE)</f>
        <v>--</v>
      </c>
    </row>
    <row r="174" spans="1:11" x14ac:dyDescent="0.2">
      <c r="A174" s="90">
        <v>167</v>
      </c>
      <c r="B174" s="90" t="s">
        <v>483</v>
      </c>
      <c r="C174" s="71" t="str">
        <f>_xlfn.XLOOKUP($B174,'2. All Prop. TRVs '!$B$6:$B$382,'2. All Prop. TRVs '!$C$6:$C$382)</f>
        <v>50815-00-4</v>
      </c>
      <c r="D174" s="40" t="str">
        <f>_xlfn.XLOOKUP($B174,'2. All Prop. TRVs '!$B$6:$B$382,'2. All Prop. TRVs '!$D$6:$D$382)</f>
        <v>JP-4</v>
      </c>
      <c r="E174" s="92"/>
      <c r="F174" s="92" t="str">
        <f>_xlfn.XLOOKUP($B174,'2. All Prop. TRVs '!$B$6:$B$382,'2. All Prop. TRVs '!$H$6:$H$382)</f>
        <v>--</v>
      </c>
      <c r="G174" s="92" t="str">
        <f>VLOOKUP(_xlfn.XLOOKUP($B174,'2. All Prop. TRVs '!$B$6:$B$382,'2. All Prop. TRVs '!$I$6:$I$382),'Rule Table'!$P$9:$Q$16,2,FALSE)</f>
        <v>--</v>
      </c>
      <c r="H174" s="92" t="str">
        <f>IF(_xlfn.XLOOKUP($B174,'2. All Prop. TRVs '!$B$6:$B$382,'2. All Prop. TRVs '!$O$6:$O$382)="No proposed value","--",_xlfn.XLOOKUP($B174,'2. All Prop. TRVs '!$B$6:$B$382,'2. All Prop. TRVs '!$O$6:$O$382))</f>
        <v>--</v>
      </c>
      <c r="I174" s="92" t="str">
        <f>VLOOKUP(_xlfn.XLOOKUP($B174,'2. All Prop. TRVs '!$B$6:$B$382,'2. All Prop. TRVs '!$P$6:$P$382),'Rule Table'!$P$9:$Q$16,2,FALSE)</f>
        <v>--</v>
      </c>
      <c r="J174" s="94">
        <f>_xlfn.XLOOKUP($B174,'2. All Prop. TRVs '!$B$6:$B$382,'2. All Prop. TRVs '!$V$6:$V$382)</f>
        <v>9000</v>
      </c>
      <c r="K174" s="92" t="str">
        <f>VLOOKUP(_xlfn.XLOOKUP($B174,'2. All Prop. TRVs '!$B$6:$B$382,'2. All Prop. TRVs '!$W$6:$W$382),'Rule Table'!$P$9:$Q$16,2,FALSE)</f>
        <v>T</v>
      </c>
    </row>
    <row r="175" spans="1:11" x14ac:dyDescent="0.2">
      <c r="A175" s="90">
        <v>168</v>
      </c>
      <c r="B175" s="90" t="s">
        <v>486</v>
      </c>
      <c r="C175" s="71" t="str">
        <f>_xlfn.XLOOKUP($B175,'2. All Prop. TRVs '!$B$6:$B$382,'2. All Prop. TRVs '!$C$6:$C$382)</f>
        <v>1039T</v>
      </c>
      <c r="D175" s="40" t="str">
        <f>_xlfn.XLOOKUP($B175,'2. All Prop. TRVs '!$B$6:$B$382,'2. All Prop. TRVs '!$D$6:$D$382)</f>
        <v>JP-5</v>
      </c>
      <c r="E175" s="92"/>
      <c r="F175" s="92" t="str">
        <f>_xlfn.XLOOKUP($B175,'2. All Prop. TRVs '!$B$6:$B$382,'2. All Prop. TRVs '!$H$6:$H$382)</f>
        <v>--</v>
      </c>
      <c r="G175" s="92" t="str">
        <f>VLOOKUP(_xlfn.XLOOKUP($B175,'2. All Prop. TRVs '!$B$6:$B$382,'2. All Prop. TRVs '!$I$6:$I$382),'Rule Table'!$P$9:$Q$16,2,FALSE)</f>
        <v>--</v>
      </c>
      <c r="H175" s="92" t="str">
        <f>IF(_xlfn.XLOOKUP($B175,'2. All Prop. TRVs '!$B$6:$B$382,'2. All Prop. TRVs '!$O$6:$O$382)="No proposed value","--",_xlfn.XLOOKUP($B175,'2. All Prop. TRVs '!$B$6:$B$382,'2. All Prop. TRVs '!$O$6:$O$382))</f>
        <v>--</v>
      </c>
      <c r="I175" s="92" t="str">
        <f>VLOOKUP(_xlfn.XLOOKUP($B175,'2. All Prop. TRVs '!$B$6:$B$382,'2. All Prop. TRVs '!$P$6:$P$382),'Rule Table'!$P$9:$Q$16,2,FALSE)</f>
        <v>--</v>
      </c>
      <c r="J175" s="94">
        <f>_xlfn.XLOOKUP($B175,'2. All Prop. TRVs '!$B$6:$B$382,'2. All Prop. TRVs '!$V$6:$V$382)</f>
        <v>2000</v>
      </c>
      <c r="K175" s="92" t="str">
        <f>VLOOKUP(_xlfn.XLOOKUP($B175,'2. All Prop. TRVs '!$B$6:$B$382,'2. All Prop. TRVs '!$W$6:$W$382),'Rule Table'!$P$9:$Q$16,2,FALSE)</f>
        <v>T</v>
      </c>
    </row>
    <row r="176" spans="1:11" x14ac:dyDescent="0.2">
      <c r="A176" s="90">
        <v>169</v>
      </c>
      <c r="B176" s="90" t="s">
        <v>488</v>
      </c>
      <c r="C176" s="71" t="str">
        <f>_xlfn.XLOOKUP($B176,'2. All Prop. TRVs '!$B$6:$B$382,'2. All Prop. TRVs '!$C$6:$C$382)</f>
        <v>1040T</v>
      </c>
      <c r="D176" s="40" t="str">
        <f>_xlfn.XLOOKUP($B176,'2. All Prop. TRVs '!$B$6:$B$382,'2. All Prop. TRVs '!$D$6:$D$382)</f>
        <v>JP-7</v>
      </c>
      <c r="E176" s="92"/>
      <c r="F176" s="92" t="str">
        <f>_xlfn.XLOOKUP($B176,'2. All Prop. TRVs '!$B$6:$B$382,'2. All Prop. TRVs '!$H$6:$H$382)</f>
        <v>--</v>
      </c>
      <c r="G176" s="92" t="str">
        <f>VLOOKUP(_xlfn.XLOOKUP($B176,'2. All Prop. TRVs '!$B$6:$B$382,'2. All Prop. TRVs '!$I$6:$I$382),'Rule Table'!$P$9:$Q$16,2,FALSE)</f>
        <v>--</v>
      </c>
      <c r="H176" s="92">
        <f>IF(_xlfn.XLOOKUP($B176,'2. All Prop. TRVs '!$B$6:$B$382,'2. All Prop. TRVs '!$O$6:$O$382)="No proposed value","--",_xlfn.XLOOKUP($B176,'2. All Prop. TRVs '!$B$6:$B$382,'2. All Prop. TRVs '!$O$6:$O$382))</f>
        <v>300</v>
      </c>
      <c r="I176" s="92" t="str">
        <f>VLOOKUP(_xlfn.XLOOKUP($B176,'2. All Prop. TRVs '!$B$6:$B$382,'2. All Prop. TRVs '!$P$6:$P$382),'Rule Table'!$P$9:$Q$16,2,FALSE)</f>
        <v>T</v>
      </c>
      <c r="J176" s="92" t="str">
        <f>_xlfn.XLOOKUP($B176,'2. All Prop. TRVs '!$B$6:$B$382,'2. All Prop. TRVs '!$V$6:$V$382)</f>
        <v>--</v>
      </c>
      <c r="K176" s="92" t="str">
        <f>VLOOKUP(_xlfn.XLOOKUP($B176,'2. All Prop. TRVs '!$B$6:$B$382,'2. All Prop. TRVs '!$W$6:$W$382),'Rule Table'!$P$9:$Q$16,2,FALSE)</f>
        <v>--</v>
      </c>
    </row>
    <row r="177" spans="1:11" x14ac:dyDescent="0.2">
      <c r="A177" s="90">
        <v>170</v>
      </c>
      <c r="B177" s="90" t="s">
        <v>490</v>
      </c>
      <c r="C177" s="71" t="str">
        <f>_xlfn.XLOOKUP($B177,'2. All Prop. TRVs '!$B$6:$B$382,'2. All Prop. TRVs '!$C$6:$C$382)</f>
        <v>1041T</v>
      </c>
      <c r="D177" s="40" t="str">
        <f>_xlfn.XLOOKUP($B177,'2. All Prop. TRVs '!$B$6:$B$382,'2. All Prop. TRVs '!$D$6:$D$382)</f>
        <v>JP-8</v>
      </c>
      <c r="E177" s="92"/>
      <c r="F177" s="92" t="str">
        <f>_xlfn.XLOOKUP($B177,'2. All Prop. TRVs '!$B$6:$B$382,'2. All Prop. TRVs '!$H$6:$H$382)</f>
        <v>--</v>
      </c>
      <c r="G177" s="92" t="str">
        <f>VLOOKUP(_xlfn.XLOOKUP($B177,'2. All Prop. TRVs '!$B$6:$B$382,'2. All Prop. TRVs '!$I$6:$I$382),'Rule Table'!$P$9:$Q$16,2,FALSE)</f>
        <v>--</v>
      </c>
      <c r="H177" s="92" t="str">
        <f>IF(_xlfn.XLOOKUP($B177,'2. All Prop. TRVs '!$B$6:$B$382,'2. All Prop. TRVs '!$O$6:$O$382)="No proposed value","--",_xlfn.XLOOKUP($B177,'2. All Prop. TRVs '!$B$6:$B$382,'2. All Prop. TRVs '!$O$6:$O$382))</f>
        <v>--</v>
      </c>
      <c r="I177" s="92" t="str">
        <f>VLOOKUP(_xlfn.XLOOKUP($B177,'2. All Prop. TRVs '!$B$6:$B$382,'2. All Prop. TRVs '!$P$6:$P$382),'Rule Table'!$P$9:$Q$16,2,FALSE)</f>
        <v>--</v>
      </c>
      <c r="J177" s="94">
        <f>_xlfn.XLOOKUP($B177,'2. All Prop. TRVs '!$B$6:$B$382,'2. All Prop. TRVs '!$V$6:$V$382)</f>
        <v>3000</v>
      </c>
      <c r="K177" s="92" t="str">
        <f>VLOOKUP(_xlfn.XLOOKUP($B177,'2. All Prop. TRVs '!$B$6:$B$382,'2. All Prop. TRVs '!$W$6:$W$382),'Rule Table'!$P$9:$Q$16,2,FALSE)</f>
        <v>T</v>
      </c>
    </row>
    <row r="178" spans="1:11" x14ac:dyDescent="0.2">
      <c r="A178" s="90">
        <v>171</v>
      </c>
      <c r="B178" s="90" t="s">
        <v>492</v>
      </c>
      <c r="C178" s="71" t="str">
        <f>_xlfn.XLOOKUP($B178,'2. All Prop. TRVs '!$B$6:$B$382,'2. All Prop. TRVs '!$C$6:$C$382)</f>
        <v>8008-20-6</v>
      </c>
      <c r="D178" s="40" t="str">
        <f>_xlfn.XLOOKUP($B178,'2. All Prop. TRVs '!$B$6:$B$382,'2. All Prop. TRVs '!$D$6:$D$382)</f>
        <v>Kerosene</v>
      </c>
      <c r="E178" s="92"/>
      <c r="F178" s="92" t="str">
        <f>_xlfn.XLOOKUP($B178,'2. All Prop. TRVs '!$B$6:$B$382,'2. All Prop. TRVs '!$H$6:$H$382)</f>
        <v>--</v>
      </c>
      <c r="G178" s="92" t="str">
        <f>VLOOKUP(_xlfn.XLOOKUP($B178,'2. All Prop. TRVs '!$B$6:$B$382,'2. All Prop. TRVs '!$I$6:$I$382),'Rule Table'!$P$9:$Q$16,2,FALSE)</f>
        <v>--</v>
      </c>
      <c r="H178" s="92" t="str">
        <f>IF(_xlfn.XLOOKUP($B178,'2. All Prop. TRVs '!$B$6:$B$382,'2. All Prop. TRVs '!$O$6:$O$382)="No proposed value","--",_xlfn.XLOOKUP($B178,'2. All Prop. TRVs '!$B$6:$B$382,'2. All Prop. TRVs '!$O$6:$O$382))</f>
        <v>--</v>
      </c>
      <c r="I178" s="92" t="str">
        <f>VLOOKUP(_xlfn.XLOOKUP($B178,'2. All Prop. TRVs '!$B$6:$B$382,'2. All Prop. TRVs '!$P$6:$P$382),'Rule Table'!$P$9:$Q$16,2,FALSE)</f>
        <v>--</v>
      </c>
      <c r="J178" s="92">
        <f>_xlfn.XLOOKUP($B178,'2. All Prop. TRVs '!$B$6:$B$382,'2. All Prop. TRVs '!$V$6:$V$382)</f>
        <v>10</v>
      </c>
      <c r="K178" s="92" t="str">
        <f>VLOOKUP(_xlfn.XLOOKUP($B178,'2. All Prop. TRVs '!$B$6:$B$382,'2. All Prop. TRVs '!$W$6:$W$382),'Rule Table'!$P$9:$Q$16,2,FALSE)</f>
        <v>T</v>
      </c>
    </row>
    <row r="179" spans="1:11" x14ac:dyDescent="0.2">
      <c r="A179" s="90">
        <v>172</v>
      </c>
      <c r="B179" s="91">
        <v>305</v>
      </c>
      <c r="C179" s="71" t="str">
        <f>_xlfn.XLOOKUP($B179,'2. All Prop. TRVs '!$B$6:$B$382,'2. All Prop. TRVs '!$C$6:$C$382)</f>
        <v>7439-92-1</v>
      </c>
      <c r="D179" s="40" t="str">
        <f>_xlfn.XLOOKUP($B179,'2. All Prop. TRVs '!$B$6:$B$382,'2. All Prop. TRVs '!$D$6:$D$382)</f>
        <v>Lead and compounds</v>
      </c>
      <c r="E179" s="96">
        <v>4</v>
      </c>
      <c r="F179" s="92">
        <f>_xlfn.XLOOKUP($B179,'2. All Prop. TRVs '!$B$6:$B$382,'2. All Prop. TRVs '!$H$6:$H$382)</f>
        <v>8.3000000000000004E-2</v>
      </c>
      <c r="G179" s="92" t="str">
        <f>VLOOKUP(_xlfn.XLOOKUP($B179,'2. All Prop. TRVs '!$B$6:$B$382,'2. All Prop. TRVs '!$I$6:$I$382),'Rule Table'!$P$9:$Q$16,2,FALSE)</f>
        <v>C</v>
      </c>
      <c r="H179" s="92">
        <f>IF(_xlfn.XLOOKUP($B179,'2. All Prop. TRVs '!$B$6:$B$382,'2. All Prop. TRVs '!$O$6:$O$382)="No proposed value","--",_xlfn.XLOOKUP($B179,'2. All Prop. TRVs '!$B$6:$B$382,'2. All Prop. TRVs '!$O$6:$O$382))</f>
        <v>0.15</v>
      </c>
      <c r="I179" s="92" t="str">
        <f>VLOOKUP(_xlfn.XLOOKUP($B179,'2. All Prop. TRVs '!$B$6:$B$382,'2. All Prop. TRVs '!$P$6:$P$382),'Rule Table'!$P$9:$Q$16,2,FALSE)</f>
        <v>D</v>
      </c>
      <c r="J179" s="92">
        <f>_xlfn.XLOOKUP($B179,'2. All Prop. TRVs '!$B$6:$B$382,'2. All Prop. TRVs '!$V$6:$V$382)</f>
        <v>0.15</v>
      </c>
      <c r="K179" s="92" t="str">
        <f>VLOOKUP(_xlfn.XLOOKUP($B179,'2. All Prop. TRVs '!$B$6:$B$382,'2. All Prop. TRVs '!$W$6:$W$382),'Rule Table'!$P$9:$Q$16,2,FALSE)</f>
        <v>D</v>
      </c>
    </row>
    <row r="180" spans="1:11" x14ac:dyDescent="0.2">
      <c r="A180" s="90">
        <v>173</v>
      </c>
      <c r="B180" s="90" t="s">
        <v>498</v>
      </c>
      <c r="C180" s="71" t="str">
        <f>_xlfn.XLOOKUP($B180,'2. All Prop. TRVs '!$B$6:$B$382,'2. All Prop. TRVs '!$C$6:$C$382)</f>
        <v>121-75-5</v>
      </c>
      <c r="D180" s="40" t="str">
        <f>_xlfn.XLOOKUP($B180,'2. All Prop. TRVs '!$B$6:$B$382,'2. All Prop. TRVs '!$D$6:$D$382)</f>
        <v>Malathion</v>
      </c>
      <c r="E180" s="92"/>
      <c r="F180" s="92" t="str">
        <f>_xlfn.XLOOKUP($B180,'2. All Prop. TRVs '!$B$6:$B$382,'2. All Prop. TRVs '!$H$6:$H$382)</f>
        <v>--</v>
      </c>
      <c r="G180" s="92" t="str">
        <f>VLOOKUP(_xlfn.XLOOKUP($B180,'2. All Prop. TRVs '!$B$6:$B$382,'2. All Prop. TRVs '!$I$6:$I$382),'Rule Table'!$P$9:$Q$16,2,FALSE)</f>
        <v>--</v>
      </c>
      <c r="H180" s="92" t="str">
        <f>IF(_xlfn.XLOOKUP($B180,'2. All Prop. TRVs '!$B$6:$B$382,'2. All Prop. TRVs '!$O$6:$O$382)="No proposed value","--",_xlfn.XLOOKUP($B180,'2. All Prop. TRVs '!$B$6:$B$382,'2. All Prop. TRVs '!$O$6:$O$382))</f>
        <v>--</v>
      </c>
      <c r="I180" s="92" t="str">
        <f>VLOOKUP(_xlfn.XLOOKUP($B180,'2. All Prop. TRVs '!$B$6:$B$382,'2. All Prop. TRVs '!$P$6:$P$382),'Rule Table'!$P$9:$Q$16,2,FALSE)</f>
        <v>--</v>
      </c>
      <c r="J180" s="92">
        <f>_xlfn.XLOOKUP($B180,'2. All Prop. TRVs '!$B$6:$B$382,'2. All Prop. TRVs '!$V$6:$V$382)</f>
        <v>200</v>
      </c>
      <c r="K180" s="92" t="str">
        <f>VLOOKUP(_xlfn.XLOOKUP($B180,'2. All Prop. TRVs '!$B$6:$B$382,'2. All Prop. TRVs '!$W$6:$W$382),'Rule Table'!$P$9:$Q$16,2,FALSE)</f>
        <v>T</v>
      </c>
    </row>
    <row r="181" spans="1:11" x14ac:dyDescent="0.2">
      <c r="A181" s="90">
        <v>174</v>
      </c>
      <c r="B181" s="91">
        <v>311</v>
      </c>
      <c r="C181" s="71" t="str">
        <f>_xlfn.XLOOKUP($B181,'2. All Prop. TRVs '!$B$6:$B$382,'2. All Prop. TRVs '!$C$6:$C$382)</f>
        <v>108-31-6</v>
      </c>
      <c r="D181" s="40" t="str">
        <f>_xlfn.XLOOKUP($B181,'2. All Prop. TRVs '!$B$6:$B$382,'2. All Prop. TRVs '!$D$6:$D$382)</f>
        <v>Maleic anhydride</v>
      </c>
      <c r="E181" s="92"/>
      <c r="F181" s="92" t="str">
        <f>_xlfn.XLOOKUP($B181,'2. All Prop. TRVs '!$B$6:$B$382,'2. All Prop. TRVs '!$H$6:$H$382)</f>
        <v>--</v>
      </c>
      <c r="G181" s="92" t="str">
        <f>VLOOKUP(_xlfn.XLOOKUP($B181,'2. All Prop. TRVs '!$B$6:$B$382,'2. All Prop. TRVs '!$I$6:$I$382),'Rule Table'!$P$9:$Q$16,2,FALSE)</f>
        <v>--</v>
      </c>
      <c r="H181" s="92">
        <f>IF(_xlfn.XLOOKUP($B181,'2. All Prop. TRVs '!$B$6:$B$382,'2. All Prop. TRVs '!$O$6:$O$382)="No proposed value","--",_xlfn.XLOOKUP($B181,'2. All Prop. TRVs '!$B$6:$B$382,'2. All Prop. TRVs '!$O$6:$O$382))</f>
        <v>0.7</v>
      </c>
      <c r="I181" s="92" t="str">
        <f>VLOOKUP(_xlfn.XLOOKUP($B181,'2. All Prop. TRVs '!$B$6:$B$382,'2. All Prop. TRVs '!$P$6:$P$382),'Rule Table'!$P$9:$Q$16,2,FALSE)</f>
        <v>C</v>
      </c>
      <c r="J181" s="92" t="str">
        <f>_xlfn.XLOOKUP($B181,'2. All Prop. TRVs '!$B$6:$B$382,'2. All Prop. TRVs '!$V$6:$V$382)</f>
        <v>--</v>
      </c>
      <c r="K181" s="92" t="str">
        <f>VLOOKUP(_xlfn.XLOOKUP($B181,'2. All Prop. TRVs '!$B$6:$B$382,'2. All Prop. TRVs '!$W$6:$W$382),'Rule Table'!$P$9:$Q$16,2,FALSE)</f>
        <v>--</v>
      </c>
    </row>
    <row r="182" spans="1:11" x14ac:dyDescent="0.2">
      <c r="A182" s="90">
        <v>175</v>
      </c>
      <c r="B182" s="91">
        <v>312</v>
      </c>
      <c r="C182" s="71" t="str">
        <f>_xlfn.XLOOKUP($B182,'2. All Prop. TRVs '!$B$6:$B$382,'2. All Prop. TRVs '!$C$6:$C$382)</f>
        <v>7439-96-5</v>
      </c>
      <c r="D182" s="40" t="str">
        <f>_xlfn.XLOOKUP($B182,'2. All Prop. TRVs '!$B$6:$B$382,'2. All Prop. TRVs '!$D$6:$D$382)</f>
        <v>Manganese and compounds</v>
      </c>
      <c r="E182" s="96">
        <v>4</v>
      </c>
      <c r="F182" s="92" t="str">
        <f>_xlfn.XLOOKUP($B182,'2. All Prop. TRVs '!$B$6:$B$382,'2. All Prop. TRVs '!$H$6:$H$382)</f>
        <v>--</v>
      </c>
      <c r="G182" s="92" t="str">
        <f>VLOOKUP(_xlfn.XLOOKUP($B182,'2. All Prop. TRVs '!$B$6:$B$382,'2. All Prop. TRVs '!$I$6:$I$382),'Rule Table'!$P$9:$Q$16,2,FALSE)</f>
        <v>--</v>
      </c>
      <c r="H182" s="92">
        <f>IF(_xlfn.XLOOKUP($B182,'2. All Prop. TRVs '!$B$6:$B$382,'2. All Prop. TRVs '!$O$6:$O$382)="No proposed value","--",_xlfn.XLOOKUP($B182,'2. All Prop. TRVs '!$B$6:$B$382,'2. All Prop. TRVs '!$O$6:$O$382))</f>
        <v>0.09</v>
      </c>
      <c r="I182" s="92" t="str">
        <f>VLOOKUP(_xlfn.XLOOKUP($B182,'2. All Prop. TRVs '!$B$6:$B$382,'2. All Prop. TRVs '!$P$6:$P$382),'Rule Table'!$P$9:$Q$16,2,FALSE)</f>
        <v>C</v>
      </c>
      <c r="J182" s="92">
        <f>_xlfn.XLOOKUP($B182,'2. All Prop. TRVs '!$B$6:$B$382,'2. All Prop. TRVs '!$V$6:$V$382)</f>
        <v>1.3</v>
      </c>
      <c r="K182" s="92" t="str">
        <f>VLOOKUP(_xlfn.XLOOKUP($B182,'2. All Prop. TRVs '!$B$6:$B$382,'2. All Prop. TRVs '!$W$6:$W$382),'Rule Table'!$P$9:$Q$16,2,FALSE)</f>
        <v>D</v>
      </c>
    </row>
    <row r="183" spans="1:11" x14ac:dyDescent="0.2">
      <c r="A183" s="90">
        <v>176</v>
      </c>
      <c r="B183" s="91">
        <v>316</v>
      </c>
      <c r="C183" s="71" t="str">
        <f>_xlfn.XLOOKUP($B183,'2. All Prop. TRVs '!$B$6:$B$382,'2. All Prop. TRVs '!$C$6:$C$382)</f>
        <v>7439-97-6</v>
      </c>
      <c r="D183" s="40" t="str">
        <f>_xlfn.XLOOKUP($B183,'2. All Prop. TRVs '!$B$6:$B$382,'2. All Prop. TRVs '!$D$6:$D$382)</f>
        <v>Mercury and inorganic compounds</v>
      </c>
      <c r="E183" s="96">
        <v>3</v>
      </c>
      <c r="F183" s="92" t="str">
        <f>_xlfn.XLOOKUP($B183,'2. All Prop. TRVs '!$B$6:$B$382,'2. All Prop. TRVs '!$H$6:$H$382)</f>
        <v>--</v>
      </c>
      <c r="G183" s="92" t="str">
        <f>VLOOKUP(_xlfn.XLOOKUP($B183,'2. All Prop. TRVs '!$B$6:$B$382,'2. All Prop. TRVs '!$I$6:$I$382),'Rule Table'!$P$9:$Q$16,2,FALSE)</f>
        <v>--</v>
      </c>
      <c r="H183" s="92">
        <f>IF(_xlfn.XLOOKUP($B183,'2. All Prop. TRVs '!$B$6:$B$382,'2. All Prop. TRVs '!$O$6:$O$382)="No proposed value","--",_xlfn.XLOOKUP($B183,'2. All Prop. TRVs '!$B$6:$B$382,'2. All Prop. TRVs '!$O$6:$O$382))</f>
        <v>0.3</v>
      </c>
      <c r="I183" s="92" t="str">
        <f>VLOOKUP(_xlfn.XLOOKUP($B183,'2. All Prop. TRVs '!$B$6:$B$382,'2. All Prop. TRVs '!$P$6:$P$382),'Rule Table'!$P$9:$Q$16,2,FALSE)</f>
        <v>T</v>
      </c>
      <c r="J183" s="92">
        <f>_xlfn.XLOOKUP($B183,'2. All Prop. TRVs '!$B$6:$B$382,'2. All Prop. TRVs '!$V$6:$V$382)</f>
        <v>0.6</v>
      </c>
      <c r="K183" s="92" t="str">
        <f>VLOOKUP(_xlfn.XLOOKUP($B183,'2. All Prop. TRVs '!$B$6:$B$382,'2. All Prop. TRVs '!$W$6:$W$382),'Rule Table'!$P$9:$Q$16,2,FALSE)</f>
        <v>C</v>
      </c>
    </row>
    <row r="184" spans="1:11" x14ac:dyDescent="0.2">
      <c r="A184" s="90">
        <v>177</v>
      </c>
      <c r="B184" s="91">
        <v>321</v>
      </c>
      <c r="C184" s="71" t="str">
        <f>_xlfn.XLOOKUP($B184,'2. All Prop. TRVs '!$B$6:$B$382,'2. All Prop. TRVs '!$C$6:$C$382)</f>
        <v>67-56-1</v>
      </c>
      <c r="D184" s="40" t="str">
        <f>_xlfn.XLOOKUP($B184,'2. All Prop. TRVs '!$B$6:$B$382,'2. All Prop. TRVs '!$D$6:$D$382)</f>
        <v>Methanol</v>
      </c>
      <c r="E184" s="92"/>
      <c r="F184" s="92" t="str">
        <f>_xlfn.XLOOKUP($B184,'2. All Prop. TRVs '!$B$6:$B$382,'2. All Prop. TRVs '!$H$6:$H$382)</f>
        <v>--</v>
      </c>
      <c r="G184" s="92" t="str">
        <f>VLOOKUP(_xlfn.XLOOKUP($B184,'2. All Prop. TRVs '!$B$6:$B$382,'2. All Prop. TRVs '!$I$6:$I$382),'Rule Table'!$P$9:$Q$16,2,FALSE)</f>
        <v>--</v>
      </c>
      <c r="H184" s="94">
        <f>IF(_xlfn.XLOOKUP($B184,'2. All Prop. TRVs '!$B$6:$B$382,'2. All Prop. TRVs '!$O$6:$O$382)="No proposed value","--",_xlfn.XLOOKUP($B184,'2. All Prop. TRVs '!$B$6:$B$382,'2. All Prop. TRVs '!$O$6:$O$382))</f>
        <v>4000</v>
      </c>
      <c r="I184" s="92" t="str">
        <f>VLOOKUP(_xlfn.XLOOKUP($B184,'2. All Prop. TRVs '!$B$6:$B$382,'2. All Prop. TRVs '!$P$6:$P$382),'Rule Table'!$P$9:$Q$16,2,FALSE)</f>
        <v>C</v>
      </c>
      <c r="J184" s="94">
        <f>_xlfn.XLOOKUP($B184,'2. All Prop. TRVs '!$B$6:$B$382,'2. All Prop. TRVs '!$V$6:$V$382)</f>
        <v>28000</v>
      </c>
      <c r="K184" s="92" t="str">
        <f>VLOOKUP(_xlfn.XLOOKUP($B184,'2. All Prop. TRVs '!$B$6:$B$382,'2. All Prop. TRVs '!$W$6:$W$382),'Rule Table'!$P$9:$Q$16,2,FALSE)</f>
        <v>C</v>
      </c>
    </row>
    <row r="185" spans="1:11" x14ac:dyDescent="0.2">
      <c r="A185" s="90">
        <v>178</v>
      </c>
      <c r="B185" s="90" t="s">
        <v>509</v>
      </c>
      <c r="C185" s="71" t="str">
        <f>_xlfn.XLOOKUP($B185,'2. All Prop. TRVs '!$B$6:$B$382,'2. All Prop. TRVs '!$C$6:$C$382)</f>
        <v>96-33-3</v>
      </c>
      <c r="D185" s="40" t="str">
        <f>_xlfn.XLOOKUP($B185,'2. All Prop. TRVs '!$B$6:$B$382,'2. All Prop. TRVs '!$D$6:$D$382)</f>
        <v>Methyl acrylate</v>
      </c>
      <c r="E185" s="92"/>
      <c r="F185" s="92" t="str">
        <f>_xlfn.XLOOKUP($B185,'2. All Prop. TRVs '!$B$6:$B$382,'2. All Prop. TRVs '!$H$6:$H$382)</f>
        <v>--</v>
      </c>
      <c r="G185" s="92" t="str">
        <f>VLOOKUP(_xlfn.XLOOKUP($B185,'2. All Prop. TRVs '!$B$6:$B$382,'2. All Prop. TRVs '!$I$6:$I$382),'Rule Table'!$P$9:$Q$16,2,FALSE)</f>
        <v>--</v>
      </c>
      <c r="H185" s="92">
        <f>IF(_xlfn.XLOOKUP($B185,'2. All Prop. TRVs '!$B$6:$B$382,'2. All Prop. TRVs '!$O$6:$O$382)="No proposed value","--",_xlfn.XLOOKUP($B185,'2. All Prop. TRVs '!$B$6:$B$382,'2. All Prop. TRVs '!$O$6:$O$382))</f>
        <v>20</v>
      </c>
      <c r="I185" s="92" t="str">
        <f>VLOOKUP(_xlfn.XLOOKUP($B185,'2. All Prop. TRVs '!$B$6:$B$382,'2. All Prop. TRVs '!$P$6:$P$382),'Rule Table'!$P$9:$Q$16,2,FALSE)</f>
        <v>E</v>
      </c>
      <c r="J185" s="92" t="str">
        <f>_xlfn.XLOOKUP($B185,'2. All Prop. TRVs '!$B$6:$B$382,'2. All Prop. TRVs '!$V$6:$V$382)</f>
        <v>--</v>
      </c>
      <c r="K185" s="92" t="str">
        <f>VLOOKUP(_xlfn.XLOOKUP($B185,'2. All Prop. TRVs '!$B$6:$B$382,'2. All Prop. TRVs '!$W$6:$W$382),'Rule Table'!$P$9:$Q$16,2,FALSE)</f>
        <v>--</v>
      </c>
    </row>
    <row r="186" spans="1:11" x14ac:dyDescent="0.2">
      <c r="A186" s="90">
        <v>179</v>
      </c>
      <c r="B186" s="90" t="s">
        <v>512</v>
      </c>
      <c r="C186" s="71" t="str">
        <f>_xlfn.XLOOKUP($B186,'2. All Prop. TRVs '!$B$6:$B$382,'2. All Prop. TRVs '!$C$6:$C$382)</f>
        <v>126-98-7</v>
      </c>
      <c r="D186" s="40" t="str">
        <f>_xlfn.XLOOKUP($B186,'2. All Prop. TRVs '!$B$6:$B$382,'2. All Prop. TRVs '!$D$6:$D$382)</f>
        <v>Methylacrylonitrile</v>
      </c>
      <c r="E186" s="92"/>
      <c r="F186" s="92" t="str">
        <f>_xlfn.XLOOKUP($B186,'2. All Prop. TRVs '!$B$6:$B$382,'2. All Prop. TRVs '!$H$6:$H$382)</f>
        <v>--</v>
      </c>
      <c r="G186" s="92" t="str">
        <f>VLOOKUP(_xlfn.XLOOKUP($B186,'2. All Prop. TRVs '!$B$6:$B$382,'2. All Prop. TRVs '!$I$6:$I$382),'Rule Table'!$P$9:$Q$16,2,FALSE)</f>
        <v>--</v>
      </c>
      <c r="H186" s="92">
        <f>IF(_xlfn.XLOOKUP($B186,'2. All Prop. TRVs '!$B$6:$B$382,'2. All Prop. TRVs '!$O$6:$O$382)="No proposed value","--",_xlfn.XLOOKUP($B186,'2. All Prop. TRVs '!$B$6:$B$382,'2. All Prop. TRVs '!$O$6:$O$382))</f>
        <v>30</v>
      </c>
      <c r="I186" s="92" t="str">
        <f>VLOOKUP(_xlfn.XLOOKUP($B186,'2. All Prop. TRVs '!$B$6:$B$382,'2. All Prop. TRVs '!$P$6:$P$382),'Rule Table'!$P$9:$Q$16,2,FALSE)</f>
        <v>E</v>
      </c>
      <c r="J186" s="92" t="str">
        <f>_xlfn.XLOOKUP($B186,'2. All Prop. TRVs '!$B$6:$B$382,'2. All Prop. TRVs '!$V$6:$V$382)</f>
        <v>--</v>
      </c>
      <c r="K186" s="92" t="str">
        <f>VLOOKUP(_xlfn.XLOOKUP($B186,'2. All Prop. TRVs '!$B$6:$B$382,'2. All Prop. TRVs '!$W$6:$W$382),'Rule Table'!$P$9:$Q$16,2,FALSE)</f>
        <v>--</v>
      </c>
    </row>
    <row r="187" spans="1:11" x14ac:dyDescent="0.2">
      <c r="A187" s="90">
        <v>180</v>
      </c>
      <c r="B187" s="90" t="s">
        <v>515</v>
      </c>
      <c r="C187" s="71" t="str">
        <f>_xlfn.XLOOKUP($B187,'2. All Prop. TRVs '!$B$6:$B$382,'2. All Prop. TRVs '!$C$6:$C$382)</f>
        <v>110-43-0</v>
      </c>
      <c r="D187" s="40" t="str">
        <f>_xlfn.XLOOKUP($B187,'2. All Prop. TRVs '!$B$6:$B$382,'2. All Prop. TRVs '!$D$6:$D$382)</f>
        <v>Methyl amyl ketone {2-heptanone}</v>
      </c>
      <c r="E187" s="92"/>
      <c r="F187" s="92" t="str">
        <f>_xlfn.XLOOKUP($B187,'2. All Prop. TRVs '!$B$6:$B$382,'2. All Prop. TRVs '!$H$6:$H$382)</f>
        <v>--</v>
      </c>
      <c r="G187" s="92" t="str">
        <f>VLOOKUP(_xlfn.XLOOKUP($B187,'2. All Prop. TRVs '!$B$6:$B$382,'2. All Prop. TRVs '!$I$6:$I$382),'Rule Table'!$P$9:$Q$16,2,FALSE)</f>
        <v>--</v>
      </c>
      <c r="H187" s="94">
        <f>IF(_xlfn.XLOOKUP($B187,'2. All Prop. TRVs '!$B$6:$B$382,'2. All Prop. TRVs '!$O$6:$O$382)="No proposed value","--",_xlfn.XLOOKUP($B187,'2. All Prop. TRVs '!$B$6:$B$382,'2. All Prop. TRVs '!$O$6:$O$382))</f>
        <v>2800</v>
      </c>
      <c r="I187" s="92" t="str">
        <f>VLOOKUP(_xlfn.XLOOKUP($B187,'2. All Prop. TRVs '!$B$6:$B$382,'2. All Prop. TRVs '!$P$6:$P$382),'Rule Table'!$P$9:$Q$16,2,FALSE)</f>
        <v>D</v>
      </c>
      <c r="J187" s="94">
        <f>_xlfn.XLOOKUP($B187,'2. All Prop. TRVs '!$B$6:$B$382,'2. All Prop. TRVs '!$V$6:$V$382)</f>
        <v>15000</v>
      </c>
      <c r="K187" s="92" t="str">
        <f>VLOOKUP(_xlfn.XLOOKUP($B187,'2. All Prop. TRVs '!$B$6:$B$382,'2. All Prop. TRVs '!$W$6:$W$382),'Rule Table'!$P$9:$Q$16,2,FALSE)</f>
        <v>D</v>
      </c>
    </row>
    <row r="188" spans="1:11" x14ac:dyDescent="0.2">
      <c r="A188" s="90">
        <v>181</v>
      </c>
      <c r="B188" s="91">
        <v>346</v>
      </c>
      <c r="C188" s="71" t="str">
        <f>_xlfn.XLOOKUP($B188,'2. All Prop. TRVs '!$B$6:$B$382,'2. All Prop. TRVs '!$C$6:$C$382)</f>
        <v>1634-04-4</v>
      </c>
      <c r="D188" s="40" t="str">
        <f>_xlfn.XLOOKUP($B188,'2. All Prop. TRVs '!$B$6:$B$382,'2. All Prop. TRVs '!$D$6:$D$382)</f>
        <v>Methyl tert-butyl ether</v>
      </c>
      <c r="E188" s="92"/>
      <c r="F188" s="92">
        <f>_xlfn.XLOOKUP($B188,'2. All Prop. TRVs '!$B$6:$B$382,'2. All Prop. TRVs '!$H$6:$H$382)</f>
        <v>3.8</v>
      </c>
      <c r="G188" s="92" t="str">
        <f>VLOOKUP(_xlfn.XLOOKUP($B188,'2. All Prop. TRVs '!$B$6:$B$382,'2. All Prop. TRVs '!$I$6:$I$382),'Rule Table'!$P$9:$Q$16,2,FALSE)</f>
        <v>C</v>
      </c>
      <c r="H188" s="94">
        <f>IF(_xlfn.XLOOKUP($B188,'2. All Prop. TRVs '!$B$6:$B$382,'2. All Prop. TRVs '!$O$6:$O$382)="No proposed value","--",_xlfn.XLOOKUP($B188,'2. All Prop. TRVs '!$B$6:$B$382,'2. All Prop. TRVs '!$O$6:$O$382))</f>
        <v>3600</v>
      </c>
      <c r="I188" s="92" t="str">
        <f>VLOOKUP(_xlfn.XLOOKUP($B188,'2. All Prop. TRVs '!$B$6:$B$382,'2. All Prop. TRVs '!$P$6:$P$382),'Rule Table'!$P$9:$Q$16,2,FALSE)</f>
        <v>T</v>
      </c>
      <c r="J188" s="94">
        <f>_xlfn.XLOOKUP($B188,'2. All Prop. TRVs '!$B$6:$B$382,'2. All Prop. TRVs '!$V$6:$V$382)</f>
        <v>7200</v>
      </c>
      <c r="K188" s="92" t="str">
        <f>VLOOKUP(_xlfn.XLOOKUP($B188,'2. All Prop. TRVs '!$B$6:$B$382,'2. All Prop. TRVs '!$W$6:$W$382),'Rule Table'!$P$9:$Q$16,2,FALSE)</f>
        <v>T</v>
      </c>
    </row>
    <row r="189" spans="1:11" x14ac:dyDescent="0.2">
      <c r="A189" s="90">
        <v>182</v>
      </c>
      <c r="B189" s="90" t="s">
        <v>545</v>
      </c>
      <c r="C189" s="71" t="str">
        <f>_xlfn.XLOOKUP($B189,'2. All Prop. TRVs '!$B$6:$B$382,'2. All Prop. TRVs '!$C$6:$C$382)</f>
        <v>591-78-6</v>
      </c>
      <c r="D189" s="40" t="str">
        <f>_xlfn.XLOOKUP($B189,'2. All Prop. TRVs '!$B$6:$B$382,'2. All Prop. TRVs '!$D$6:$D$382)</f>
        <v>Methyl-n-butyl ketone {2-hexanone}</v>
      </c>
      <c r="E189" s="92"/>
      <c r="F189" s="92" t="str">
        <f>_xlfn.XLOOKUP($B189,'2. All Prop. TRVs '!$B$6:$B$382,'2. All Prop. TRVs '!$H$6:$H$382)</f>
        <v>--</v>
      </c>
      <c r="G189" s="92" t="str">
        <f>VLOOKUP(_xlfn.XLOOKUP($B189,'2. All Prop. TRVs '!$B$6:$B$382,'2. All Prop. TRVs '!$I$6:$I$382),'Rule Table'!$P$9:$Q$16,2,FALSE)</f>
        <v>--</v>
      </c>
      <c r="H189" s="92">
        <f>IF(_xlfn.XLOOKUP($B189,'2. All Prop. TRVs '!$B$6:$B$382,'2. All Prop. TRVs '!$O$6:$O$382)="No proposed value","--",_xlfn.XLOOKUP($B189,'2. All Prop. TRVs '!$B$6:$B$382,'2. All Prop. TRVs '!$O$6:$O$382))</f>
        <v>30</v>
      </c>
      <c r="I189" s="92" t="str">
        <f>VLOOKUP(_xlfn.XLOOKUP($B189,'2. All Prop. TRVs '!$B$6:$B$382,'2. All Prop. TRVs '!$P$6:$P$382),'Rule Table'!$P$9:$Q$16,2,FALSE)</f>
        <v>E</v>
      </c>
      <c r="J189" s="92" t="str">
        <f>_xlfn.XLOOKUP($B189,'2. All Prop. TRVs '!$B$6:$B$382,'2. All Prop. TRVs '!$V$6:$V$382)</f>
        <v>--</v>
      </c>
      <c r="K189" s="92" t="str">
        <f>VLOOKUP(_xlfn.XLOOKUP($B189,'2. All Prop. TRVs '!$B$6:$B$382,'2. All Prop. TRVs '!$W$6:$W$382),'Rule Table'!$P$9:$Q$16,2,FALSE)</f>
        <v>--</v>
      </c>
    </row>
    <row r="190" spans="1:11" x14ac:dyDescent="0.2">
      <c r="A190" s="90">
        <v>183</v>
      </c>
      <c r="B190" s="90" t="s">
        <v>522</v>
      </c>
      <c r="C190" s="71" t="str">
        <f>_xlfn.XLOOKUP($B190,'2. All Prop. TRVs '!$B$6:$B$382,'2. All Prop. TRVs '!$C$6:$C$382)</f>
        <v>108-87-2</v>
      </c>
      <c r="D190" s="40" t="str">
        <f>_xlfn.XLOOKUP($B190,'2. All Prop. TRVs '!$B$6:$B$382,'2. All Prop. TRVs '!$D$6:$D$382)</f>
        <v>Methylcyclohexane</v>
      </c>
      <c r="E190" s="92"/>
      <c r="F190" s="92" t="str">
        <f>_xlfn.XLOOKUP($B190,'2. All Prop. TRVs '!$B$6:$B$382,'2. All Prop. TRVs '!$H$6:$H$382)</f>
        <v>--</v>
      </c>
      <c r="G190" s="92" t="str">
        <f>VLOOKUP(_xlfn.XLOOKUP($B190,'2. All Prop. TRVs '!$B$6:$B$382,'2. All Prop. TRVs '!$I$6:$I$382),'Rule Table'!$P$9:$Q$16,2,FALSE)</f>
        <v>--</v>
      </c>
      <c r="H190" s="92">
        <f>IF(_xlfn.XLOOKUP($B190,'2. All Prop. TRVs '!$B$6:$B$382,'2. All Prop. TRVs '!$O$6:$O$382)="No proposed value","--",_xlfn.XLOOKUP($B190,'2. All Prop. TRVs '!$B$6:$B$382,'2. All Prop. TRVs '!$O$6:$O$382))</f>
        <v>100</v>
      </c>
      <c r="I190" s="92" t="str">
        <f>VLOOKUP(_xlfn.XLOOKUP($B190,'2. All Prop. TRVs '!$B$6:$B$382,'2. All Prop. TRVs '!$P$6:$P$382),'Rule Table'!$P$9:$Q$16,2,FALSE)</f>
        <v>E</v>
      </c>
      <c r="J190" s="92" t="str">
        <f>_xlfn.XLOOKUP($B190,'2. All Prop. TRVs '!$B$6:$B$382,'2. All Prop. TRVs '!$V$6:$V$382)</f>
        <v>--</v>
      </c>
      <c r="K190" s="92" t="str">
        <f>VLOOKUP(_xlfn.XLOOKUP($B190,'2. All Prop. TRVs '!$B$6:$B$382,'2. All Prop. TRVs '!$W$6:$W$382),'Rule Table'!$P$9:$Q$16,2,FALSE)</f>
        <v>--</v>
      </c>
    </row>
    <row r="191" spans="1:11" x14ac:dyDescent="0.2">
      <c r="A191" s="90">
        <v>184</v>
      </c>
      <c r="B191" s="91">
        <v>327</v>
      </c>
      <c r="C191" s="71" t="str">
        <f>_xlfn.XLOOKUP($B191,'2. All Prop. TRVs '!$B$6:$B$382,'2. All Prop. TRVs '!$C$6:$C$382)</f>
        <v>101-14-4</v>
      </c>
      <c r="D191" s="40" t="str">
        <f>_xlfn.XLOOKUP($B191,'2. All Prop. TRVs '!$B$6:$B$382,'2. All Prop. TRVs '!$D$6:$D$382)</f>
        <v>4,4'-Methylene bis(2-chloroaniline) (MOCA)</v>
      </c>
      <c r="E191" s="92"/>
      <c r="F191" s="92">
        <f>_xlfn.XLOOKUP($B191,'2. All Prop. TRVs '!$B$6:$B$382,'2. All Prop. TRVs '!$H$6:$H$382)</f>
        <v>2.3E-3</v>
      </c>
      <c r="G191" s="92" t="str">
        <f>VLOOKUP(_xlfn.XLOOKUP($B191,'2. All Prop. TRVs '!$B$6:$B$382,'2. All Prop. TRVs '!$I$6:$I$382),'Rule Table'!$P$9:$Q$16,2,FALSE)</f>
        <v>C</v>
      </c>
      <c r="H191" s="92" t="str">
        <f>IF(_xlfn.XLOOKUP($B191,'2. All Prop. TRVs '!$B$6:$B$382,'2. All Prop. TRVs '!$O$6:$O$382)="No proposed value","--",_xlfn.XLOOKUP($B191,'2. All Prop. TRVs '!$B$6:$B$382,'2. All Prop. TRVs '!$O$6:$O$382))</f>
        <v>--</v>
      </c>
      <c r="I191" s="92" t="str">
        <f>VLOOKUP(_xlfn.XLOOKUP($B191,'2. All Prop. TRVs '!$B$6:$B$382,'2. All Prop. TRVs '!$P$6:$P$382),'Rule Table'!$P$9:$Q$16,2,FALSE)</f>
        <v>--</v>
      </c>
      <c r="J191" s="92" t="str">
        <f>_xlfn.XLOOKUP($B191,'2. All Prop. TRVs '!$B$6:$B$382,'2. All Prop. TRVs '!$V$6:$V$382)</f>
        <v>--</v>
      </c>
      <c r="K191" s="92" t="str">
        <f>VLOOKUP(_xlfn.XLOOKUP($B191,'2. All Prop. TRVs '!$B$6:$B$382,'2. All Prop. TRVs '!$W$6:$W$382),'Rule Table'!$P$9:$Q$16,2,FALSE)</f>
        <v>--</v>
      </c>
    </row>
    <row r="192" spans="1:11" x14ac:dyDescent="0.2">
      <c r="A192" s="90">
        <v>185</v>
      </c>
      <c r="B192" s="91">
        <v>329</v>
      </c>
      <c r="C192" s="71" t="str">
        <f>_xlfn.XLOOKUP($B192,'2. All Prop. TRVs '!$B$6:$B$382,'2. All Prop. TRVs '!$C$6:$C$382)</f>
        <v>101-77-9</v>
      </c>
      <c r="D192" s="40" t="str">
        <f>_xlfn.XLOOKUP($B192,'2. All Prop. TRVs '!$B$6:$B$382,'2. All Prop. TRVs '!$D$6:$D$382)</f>
        <v>4,4'-Methylenedianiline (and its dichloride)</v>
      </c>
      <c r="E192" s="92"/>
      <c r="F192" s="92">
        <f>_xlfn.XLOOKUP($B192,'2. All Prop. TRVs '!$B$6:$B$382,'2. All Prop. TRVs '!$H$6:$H$382)</f>
        <v>2.2000000000000001E-3</v>
      </c>
      <c r="G192" s="92" t="str">
        <f>VLOOKUP(_xlfn.XLOOKUP($B192,'2. All Prop. TRVs '!$B$6:$B$382,'2. All Prop. TRVs '!$I$6:$I$382),'Rule Table'!$P$9:$Q$16,2,FALSE)</f>
        <v>C</v>
      </c>
      <c r="H192" s="92">
        <f>IF(_xlfn.XLOOKUP($B192,'2. All Prop. TRVs '!$B$6:$B$382,'2. All Prop. TRVs '!$O$6:$O$382)="No proposed value","--",_xlfn.XLOOKUP($B192,'2. All Prop. TRVs '!$B$6:$B$382,'2. All Prop. TRVs '!$O$6:$O$382))</f>
        <v>20</v>
      </c>
      <c r="I192" s="92" t="str">
        <f>VLOOKUP(_xlfn.XLOOKUP($B192,'2. All Prop. TRVs '!$B$6:$B$382,'2. All Prop. TRVs '!$P$6:$P$382),'Rule Table'!$P$9:$Q$16,2,FALSE)</f>
        <v>C</v>
      </c>
      <c r="J192" s="92" t="str">
        <f>_xlfn.XLOOKUP($B192,'2. All Prop. TRVs '!$B$6:$B$382,'2. All Prop. TRVs '!$V$6:$V$382)</f>
        <v>--</v>
      </c>
      <c r="K192" s="92" t="str">
        <f>VLOOKUP(_xlfn.XLOOKUP($B192,'2. All Prop. TRVs '!$B$6:$B$382,'2. All Prop. TRVs '!$W$6:$W$382),'Rule Table'!$P$9:$Q$16,2,FALSE)</f>
        <v>--</v>
      </c>
    </row>
    <row r="193" spans="1:11" x14ac:dyDescent="0.2">
      <c r="A193" s="90">
        <v>186</v>
      </c>
      <c r="B193" s="90">
        <v>334</v>
      </c>
      <c r="C193" s="71" t="str">
        <f>_xlfn.XLOOKUP($B193,'2. All Prop. TRVs '!$B$6:$B$382,'2. All Prop. TRVs '!$C$6:$C$382)</f>
        <v>60-34-4</v>
      </c>
      <c r="D193" s="40" t="str">
        <f>_xlfn.XLOOKUP($B193,'2. All Prop. TRVs '!$B$6:$B$382,'2. All Prop. TRVs '!$D$6:$D$382)</f>
        <v>Methyl hydrazine</v>
      </c>
      <c r="E193" s="92"/>
      <c r="F193" s="92">
        <f>_xlfn.XLOOKUP($B193,'2. All Prop. TRVs '!$B$6:$B$382,'2. All Prop. TRVs '!$H$6:$H$382)</f>
        <v>1E-3</v>
      </c>
      <c r="G193" s="92" t="str">
        <f>VLOOKUP(_xlfn.XLOOKUP($B193,'2. All Prop. TRVs '!$B$6:$B$382,'2. All Prop. TRVs '!$I$6:$I$382),'Rule Table'!$P$9:$Q$16,2,FALSE)</f>
        <v>E</v>
      </c>
      <c r="H193" s="92">
        <f>IF(_xlfn.XLOOKUP($B193,'2. All Prop. TRVs '!$B$6:$B$382,'2. All Prop. TRVs '!$O$6:$O$382)="No proposed value","--",_xlfn.XLOOKUP($B193,'2. All Prop. TRVs '!$B$6:$B$382,'2. All Prop. TRVs '!$O$6:$O$382))</f>
        <v>0.02</v>
      </c>
      <c r="I193" s="92" t="str">
        <f>VLOOKUP(_xlfn.XLOOKUP($B193,'2. All Prop. TRVs '!$B$6:$B$382,'2. All Prop. TRVs '!$P$6:$P$382),'Rule Table'!$P$9:$Q$16,2,FALSE)</f>
        <v>E</v>
      </c>
      <c r="J193" s="92" t="str">
        <f>_xlfn.XLOOKUP($B193,'2. All Prop. TRVs '!$B$6:$B$382,'2. All Prop. TRVs '!$V$6:$V$382)</f>
        <v>--</v>
      </c>
      <c r="K193" s="92" t="str">
        <f>VLOOKUP(_xlfn.XLOOKUP($B193,'2. All Prop. TRVs '!$B$6:$B$382,'2. All Prop. TRVs '!$W$6:$W$382),'Rule Table'!$P$9:$Q$16,2,FALSE)</f>
        <v>--</v>
      </c>
    </row>
    <row r="194" spans="1:11" x14ac:dyDescent="0.2">
      <c r="A194" s="90">
        <v>187</v>
      </c>
      <c r="B194" s="91">
        <v>337</v>
      </c>
      <c r="C194" s="71" t="str">
        <f>_xlfn.XLOOKUP($B194,'2. All Prop. TRVs '!$B$6:$B$382,'2. All Prop. TRVs '!$C$6:$C$382)</f>
        <v>108-10-1</v>
      </c>
      <c r="D194" s="40" t="str">
        <f>_xlfn.XLOOKUP($B194,'2. All Prop. TRVs '!$B$6:$B$382,'2. All Prop. TRVs '!$D$6:$D$382)</f>
        <v>Methyl isobutyl ketone (MIBK) {hexone}</v>
      </c>
      <c r="E194" s="92"/>
      <c r="F194" s="92" t="str">
        <f>_xlfn.XLOOKUP($B194,'2. All Prop. TRVs '!$B$6:$B$382,'2. All Prop. TRVs '!$H$6:$H$382)</f>
        <v>--</v>
      </c>
      <c r="G194" s="92" t="str">
        <f>VLOOKUP(_xlfn.XLOOKUP($B194,'2. All Prop. TRVs '!$B$6:$B$382,'2. All Prop. TRVs '!$I$6:$I$382),'Rule Table'!$P$9:$Q$16,2,FALSE)</f>
        <v>--</v>
      </c>
      <c r="H194" s="94">
        <f>IF(_xlfn.XLOOKUP($B194,'2. All Prop. TRVs '!$B$6:$B$382,'2. All Prop. TRVs '!$O$6:$O$382)="No proposed value","--",_xlfn.XLOOKUP($B194,'2. All Prop. TRVs '!$B$6:$B$382,'2. All Prop. TRVs '!$O$6:$O$382))</f>
        <v>3000</v>
      </c>
      <c r="I194" s="92" t="str">
        <f>VLOOKUP(_xlfn.XLOOKUP($B194,'2. All Prop. TRVs '!$B$6:$B$382,'2. All Prop. TRVs '!$P$6:$P$382),'Rule Table'!$P$9:$Q$16,2,FALSE)</f>
        <v>E</v>
      </c>
      <c r="J194" s="92" t="str">
        <f>_xlfn.XLOOKUP($B194,'2. All Prop. TRVs '!$B$6:$B$382,'2. All Prop. TRVs '!$V$6:$V$382)</f>
        <v>--</v>
      </c>
      <c r="K194" s="92" t="str">
        <f>VLOOKUP(_xlfn.XLOOKUP($B194,'2. All Prop. TRVs '!$B$6:$B$382,'2. All Prop. TRVs '!$W$6:$W$382),'Rule Table'!$P$9:$Q$16,2,FALSE)</f>
        <v>--</v>
      </c>
    </row>
    <row r="195" spans="1:11" x14ac:dyDescent="0.2">
      <c r="A195" s="90">
        <v>188</v>
      </c>
      <c r="B195" s="90">
        <v>338</v>
      </c>
      <c r="C195" s="71" t="str">
        <f>_xlfn.XLOOKUP($B195,'2. All Prop. TRVs '!$B$6:$B$382,'2. All Prop. TRVs '!$C$6:$C$382)</f>
        <v>75-86-5</v>
      </c>
      <c r="D195" s="40" t="str">
        <f>_xlfn.XLOOKUP($B195,'2. All Prop. TRVs '!$B$6:$B$382,'2. All Prop. TRVs '!$D$6:$D$382)</f>
        <v>2-Methyllactonitrile {acetone cyanohydrin}</v>
      </c>
      <c r="E195" s="92"/>
      <c r="F195" s="92" t="str">
        <f>_xlfn.XLOOKUP($B195,'2. All Prop. TRVs '!$B$6:$B$382,'2. All Prop. TRVs '!$H$6:$H$382)</f>
        <v>--</v>
      </c>
      <c r="G195" s="92" t="str">
        <f>VLOOKUP(_xlfn.XLOOKUP($B195,'2. All Prop. TRVs '!$B$6:$B$382,'2. All Prop. TRVs '!$I$6:$I$382),'Rule Table'!$P$9:$Q$16,2,FALSE)</f>
        <v>--</v>
      </c>
      <c r="H195" s="92">
        <f>IF(_xlfn.XLOOKUP($B195,'2. All Prop. TRVs '!$B$6:$B$382,'2. All Prop. TRVs '!$O$6:$O$382)="No proposed value","--",_xlfn.XLOOKUP($B195,'2. All Prop. TRVs '!$B$6:$B$382,'2. All Prop. TRVs '!$O$6:$O$382))</f>
        <v>2</v>
      </c>
      <c r="I195" s="92" t="str">
        <f>VLOOKUP(_xlfn.XLOOKUP($B195,'2. All Prop. TRVs '!$B$6:$B$382,'2. All Prop. TRVs '!$P$6:$P$382),'Rule Table'!$P$9:$Q$16,2,FALSE)</f>
        <v>E</v>
      </c>
      <c r="J195" s="92" t="str">
        <f>_xlfn.XLOOKUP($B195,'2. All Prop. TRVs '!$B$6:$B$382,'2. All Prop. TRVs '!$V$6:$V$382)</f>
        <v>--</v>
      </c>
      <c r="K195" s="92" t="str">
        <f>VLOOKUP(_xlfn.XLOOKUP($B195,'2. All Prop. TRVs '!$B$6:$B$382,'2. All Prop. TRVs '!$W$6:$W$382),'Rule Table'!$P$9:$Q$16,2,FALSE)</f>
        <v>--</v>
      </c>
    </row>
    <row r="196" spans="1:11" x14ac:dyDescent="0.2">
      <c r="A196" s="90">
        <v>189</v>
      </c>
      <c r="B196" s="91">
        <v>339</v>
      </c>
      <c r="C196" s="71" t="str">
        <f>_xlfn.XLOOKUP($B196,'2. All Prop. TRVs '!$B$6:$B$382,'2. All Prop. TRVs '!$C$6:$C$382)</f>
        <v>80-62-6</v>
      </c>
      <c r="D196" s="40" t="str">
        <f>_xlfn.XLOOKUP($B196,'2. All Prop. TRVs '!$B$6:$B$382,'2. All Prop. TRVs '!$D$6:$D$382)</f>
        <v>Methyl methacrylate</v>
      </c>
      <c r="E196" s="92"/>
      <c r="F196" s="92" t="str">
        <f>_xlfn.XLOOKUP($B196,'2. All Prop. TRVs '!$B$6:$B$382,'2. All Prop. TRVs '!$H$6:$H$382)</f>
        <v>--</v>
      </c>
      <c r="G196" s="92" t="str">
        <f>VLOOKUP(_xlfn.XLOOKUP($B196,'2. All Prop. TRVs '!$B$6:$B$382,'2. All Prop. TRVs '!$I$6:$I$382),'Rule Table'!$P$9:$Q$16,2,FALSE)</f>
        <v>--</v>
      </c>
      <c r="H196" s="92">
        <f>IF(_xlfn.XLOOKUP($B196,'2. All Prop. TRVs '!$B$6:$B$382,'2. All Prop. TRVs '!$O$6:$O$382)="No proposed value","--",_xlfn.XLOOKUP($B196,'2. All Prop. TRVs '!$B$6:$B$382,'2. All Prop. TRVs '!$O$6:$O$382))</f>
        <v>700</v>
      </c>
      <c r="I196" s="92" t="str">
        <f>VLOOKUP(_xlfn.XLOOKUP($B196,'2. All Prop. TRVs '!$B$6:$B$382,'2. All Prop. TRVs '!$P$6:$P$382),'Rule Table'!$P$9:$Q$16,2,FALSE)</f>
        <v>E</v>
      </c>
      <c r="J196" s="92" t="str">
        <f>_xlfn.XLOOKUP($B196,'2. All Prop. TRVs '!$B$6:$B$382,'2. All Prop. TRVs '!$V$6:$V$382)</f>
        <v>--</v>
      </c>
      <c r="K196" s="92" t="str">
        <f>VLOOKUP(_xlfn.XLOOKUP($B196,'2. All Prop. TRVs '!$B$6:$B$382,'2. All Prop. TRVs '!$W$6:$W$382),'Rule Table'!$P$9:$Q$16,2,FALSE)</f>
        <v>--</v>
      </c>
    </row>
    <row r="197" spans="1:11" x14ac:dyDescent="0.2">
      <c r="A197" s="90">
        <v>190</v>
      </c>
      <c r="B197" s="91">
        <v>348</v>
      </c>
      <c r="C197" s="71" t="str">
        <f>_xlfn.XLOOKUP($B197,'2. All Prop. TRVs '!$B$6:$B$382,'2. All Prop. TRVs '!$C$6:$C$382)</f>
        <v>90-94-8</v>
      </c>
      <c r="D197" s="40" t="str">
        <f>_xlfn.XLOOKUP($B197,'2. All Prop. TRVs '!$B$6:$B$382,'2. All Prop. TRVs '!$D$6:$D$382)</f>
        <v>Michler's ketone</v>
      </c>
      <c r="E197" s="92"/>
      <c r="F197" s="92">
        <f>_xlfn.XLOOKUP($B197,'2. All Prop. TRVs '!$B$6:$B$382,'2. All Prop. TRVs '!$H$6:$H$382)</f>
        <v>4.0000000000000001E-3</v>
      </c>
      <c r="G197" s="92" t="str">
        <f>VLOOKUP(_xlfn.XLOOKUP($B197,'2. All Prop. TRVs '!$B$6:$B$382,'2. All Prop. TRVs '!$I$6:$I$382),'Rule Table'!$P$9:$Q$16,2,FALSE)</f>
        <v>C</v>
      </c>
      <c r="H197" s="92" t="str">
        <f>IF(_xlfn.XLOOKUP($B197,'2. All Prop. TRVs '!$B$6:$B$382,'2. All Prop. TRVs '!$O$6:$O$382)="No proposed value","--",_xlfn.XLOOKUP($B197,'2. All Prop. TRVs '!$B$6:$B$382,'2. All Prop. TRVs '!$O$6:$O$382))</f>
        <v>--</v>
      </c>
      <c r="I197" s="92" t="str">
        <f>VLOOKUP(_xlfn.XLOOKUP($B197,'2. All Prop. TRVs '!$B$6:$B$382,'2. All Prop. TRVs '!$P$6:$P$382),'Rule Table'!$P$9:$Q$16,2,FALSE)</f>
        <v>--</v>
      </c>
      <c r="J197" s="92" t="str">
        <f>_xlfn.XLOOKUP($B197,'2. All Prop. TRVs '!$B$6:$B$382,'2. All Prop. TRVs '!$V$6:$V$382)</f>
        <v>--</v>
      </c>
      <c r="K197" s="92" t="str">
        <f>VLOOKUP(_xlfn.XLOOKUP($B197,'2. All Prop. TRVs '!$B$6:$B$382,'2. All Prop. TRVs '!$W$6:$W$382),'Rule Table'!$P$9:$Q$16,2,FALSE)</f>
        <v>--</v>
      </c>
    </row>
    <row r="198" spans="1:11" x14ac:dyDescent="0.2">
      <c r="A198" s="90">
        <v>191</v>
      </c>
      <c r="B198" s="91">
        <v>350</v>
      </c>
      <c r="C198" s="71"/>
      <c r="D198" s="100" t="s">
        <v>1206</v>
      </c>
      <c r="E198" s="92"/>
      <c r="F198" s="101" t="s">
        <v>126</v>
      </c>
      <c r="G198" s="101" t="s">
        <v>126</v>
      </c>
      <c r="H198" s="101" t="s">
        <v>126</v>
      </c>
      <c r="I198" s="101" t="s">
        <v>126</v>
      </c>
      <c r="J198" s="101" t="s">
        <v>126</v>
      </c>
      <c r="K198" s="101" t="s">
        <v>126</v>
      </c>
    </row>
    <row r="199" spans="1:11" x14ac:dyDescent="0.2">
      <c r="A199" s="90">
        <v>192</v>
      </c>
      <c r="B199" s="91">
        <v>572</v>
      </c>
      <c r="C199" s="71">
        <f>_xlfn.XLOOKUP($B199,'2. All Prop. TRVs '!$B$6:$B$382,'2. All Prop. TRVs '!$C$6:$C$382)</f>
        <v>572</v>
      </c>
      <c r="D199" s="104" t="str">
        <f>_xlfn.XLOOKUP($B199,'2. All Prop. TRVs '!$B$6:$B$382,'2. All Prop. TRVs '!$D$6:$D$382)</f>
        <v>Refractory ceramic fibers</v>
      </c>
      <c r="E199" s="92">
        <v>10</v>
      </c>
      <c r="F199" s="92" t="str">
        <f>_xlfn.XLOOKUP($B199,'2. All Prop. TRVs '!$B$6:$B$382,'2. All Prop. TRVs '!$H$6:$H$382)</f>
        <v>--</v>
      </c>
      <c r="G199" s="92" t="str">
        <f>VLOOKUP(_xlfn.XLOOKUP($B199,'2. All Prop. TRVs '!$B$6:$B$382,'2. All Prop. TRVs '!$I$6:$I$382),'Rule Table'!$P$9:$Q$16,2,FALSE)</f>
        <v>--</v>
      </c>
      <c r="H199" s="92">
        <f>IF(_xlfn.XLOOKUP($B199,'2. All Prop. TRVs '!$B$6:$B$382,'2. All Prop. TRVs '!$O$6:$O$382)="No proposed value","--",_xlfn.XLOOKUP($B199,'2. All Prop. TRVs '!$B$6:$B$382,'2. All Prop. TRVs '!$O$6:$O$382))</f>
        <v>0.03</v>
      </c>
      <c r="I199" s="92" t="str">
        <f>VLOOKUP(_xlfn.XLOOKUP($B199,'2. All Prop. TRVs '!$B$6:$B$382,'2. All Prop. TRVs '!$P$6:$P$382),'Rule Table'!$P$9:$Q$16,2,FALSE)</f>
        <v>T</v>
      </c>
      <c r="J199" s="92" t="str">
        <f>_xlfn.XLOOKUP($B199,'2. All Prop. TRVs '!$B$6:$B$382,'2. All Prop. TRVs '!$V$6:$V$382)</f>
        <v>--</v>
      </c>
      <c r="K199" s="92" t="str">
        <f>VLOOKUP(_xlfn.XLOOKUP($B199,'2. All Prop. TRVs '!$B$6:$B$382,'2. All Prop. TRVs '!$W$6:$W$382),'Rule Table'!$P$9:$Q$16,2,FALSE)</f>
        <v>--</v>
      </c>
    </row>
    <row r="200" spans="1:11" x14ac:dyDescent="0.2">
      <c r="A200" s="90">
        <v>193</v>
      </c>
      <c r="B200" s="90">
        <v>359</v>
      </c>
      <c r="C200" s="71" t="str">
        <f>_xlfn.XLOOKUP($B200,'2. All Prop. TRVs '!$B$6:$B$382,'2. All Prop. TRVs '!$C$6:$C$382)</f>
        <v>2385-85-5</v>
      </c>
      <c r="D200" s="40" t="str">
        <f>_xlfn.XLOOKUP($B200,'2. All Prop. TRVs '!$B$6:$B$382,'2. All Prop. TRVs '!$D$6:$D$382)</f>
        <v>Mirex</v>
      </c>
      <c r="E200" s="92"/>
      <c r="F200" s="92">
        <f>_xlfn.XLOOKUP($B200,'2. All Prop. TRVs '!$B$6:$B$382,'2. All Prop. TRVs '!$H$6:$H$382)</f>
        <v>2.0000000000000001E-4</v>
      </c>
      <c r="G200" s="92" t="str">
        <f>VLOOKUP(_xlfn.XLOOKUP($B200,'2. All Prop. TRVs '!$B$6:$B$382,'2. All Prop. TRVs '!$I$6:$I$382),'Rule Table'!$P$9:$Q$16,2,FALSE)</f>
        <v>C</v>
      </c>
      <c r="H200" s="92" t="str">
        <f>IF(_xlfn.XLOOKUP($B200,'2. All Prop. TRVs '!$B$6:$B$382,'2. All Prop. TRVs '!$O$6:$O$382)="No proposed value","--",_xlfn.XLOOKUP($B200,'2. All Prop. TRVs '!$B$6:$B$382,'2. All Prop. TRVs '!$O$6:$O$382))</f>
        <v>--</v>
      </c>
      <c r="I200" s="92" t="str">
        <f>VLOOKUP(_xlfn.XLOOKUP($B200,'2. All Prop. TRVs '!$B$6:$B$382,'2. All Prop. TRVs '!$P$6:$P$382),'Rule Table'!$P$9:$Q$16,2,FALSE)</f>
        <v>--</v>
      </c>
      <c r="J200" s="92" t="str">
        <f>_xlfn.XLOOKUP($B200,'2. All Prop. TRVs '!$B$6:$B$382,'2. All Prop. TRVs '!$V$6:$V$382)</f>
        <v>--</v>
      </c>
      <c r="K200" s="92" t="str">
        <f>VLOOKUP(_xlfn.XLOOKUP($B200,'2. All Prop. TRVs '!$B$6:$B$382,'2. All Prop. TRVs '!$W$6:$W$382),'Rule Table'!$P$9:$Q$16,2,FALSE)</f>
        <v>--</v>
      </c>
    </row>
    <row r="201" spans="1:11" x14ac:dyDescent="0.2">
      <c r="A201" s="90">
        <v>194</v>
      </c>
      <c r="B201" s="91">
        <v>365</v>
      </c>
      <c r="C201" s="71" t="str">
        <f>_xlfn.XLOOKUP($B201,'2. All Prop. TRVs '!$B$6:$B$382,'2. All Prop. TRVs '!$C$6:$C$382)</f>
        <v>7440-02-0</v>
      </c>
      <c r="D201" s="40" t="str">
        <f>_xlfn.XLOOKUP($B201,'2. All Prop. TRVs '!$B$6:$B$382,'2. All Prop. TRVs '!$D$6:$D$382)</f>
        <v>Nickel and compounds</v>
      </c>
      <c r="E201" s="96">
        <v>4</v>
      </c>
      <c r="F201" s="92">
        <f>_xlfn.XLOOKUP($B201,'2. All Prop. TRVs '!$B$6:$B$382,'2. All Prop. TRVs '!$H$6:$H$382)</f>
        <v>3.8E-3</v>
      </c>
      <c r="G201" s="92" t="str">
        <f>VLOOKUP(_xlfn.XLOOKUP($B201,'2. All Prop. TRVs '!$B$6:$B$382,'2. All Prop. TRVs '!$I$6:$I$382),'Rule Table'!$P$9:$Q$16,2,FALSE)</f>
        <v>C</v>
      </c>
      <c r="H201" s="92">
        <f>IF(_xlfn.XLOOKUP($B201,'2. All Prop. TRVs '!$B$6:$B$382,'2. All Prop. TRVs '!$O$6:$O$382)="No proposed value","--",_xlfn.XLOOKUP($B201,'2. All Prop. TRVs '!$B$6:$B$382,'2. All Prop. TRVs '!$O$6:$O$382))</f>
        <v>1.4E-2</v>
      </c>
      <c r="I201" s="92" t="str">
        <f>VLOOKUP(_xlfn.XLOOKUP($B201,'2. All Prop. TRVs '!$B$6:$B$382,'2. All Prop. TRVs '!$P$6:$P$382),'Rule Table'!$P$9:$Q$16,2,FALSE)</f>
        <v>C</v>
      </c>
      <c r="J201" s="92">
        <f>_xlfn.XLOOKUP($B201,'2. All Prop. TRVs '!$B$6:$B$382,'2. All Prop. TRVs '!$V$6:$V$382)</f>
        <v>0.1</v>
      </c>
      <c r="K201" s="92" t="str">
        <f>VLOOKUP(_xlfn.XLOOKUP($B201,'2. All Prop. TRVs '!$B$6:$B$382,'2. All Prop. TRVs '!$W$6:$W$382),'Rule Table'!$P$9:$Q$16,2,FALSE)</f>
        <v>T</v>
      </c>
    </row>
    <row r="202" spans="1:11" x14ac:dyDescent="0.2">
      <c r="A202" s="90">
        <v>195</v>
      </c>
      <c r="B202" s="91">
        <v>366</v>
      </c>
      <c r="C202" s="71" t="str">
        <f>_xlfn.XLOOKUP($B202,'2. All Prop. TRVs '!$B$6:$B$382,'2. All Prop. TRVs '!$C$6:$C$382)</f>
        <v>1313-99-1</v>
      </c>
      <c r="D202" s="40" t="str">
        <f>_xlfn.XLOOKUP($B202,'2. All Prop. TRVs '!$B$6:$B$382,'2. All Prop. TRVs '!$D$6:$D$382)</f>
        <v>Nickel oxide</v>
      </c>
      <c r="E202" s="92"/>
      <c r="F202" s="92">
        <f>_xlfn.XLOOKUP($B202,'2. All Prop. TRVs '!$B$6:$B$382,'2. All Prop. TRVs '!$H$6:$H$382)</f>
        <v>3.8E-3</v>
      </c>
      <c r="G202" s="92" t="str">
        <f>VLOOKUP(_xlfn.XLOOKUP($B202,'2. All Prop. TRVs '!$B$6:$B$382,'2. All Prop. TRVs '!$I$6:$I$382),'Rule Table'!$P$9:$Q$16,2,FALSE)</f>
        <v>C</v>
      </c>
      <c r="H202" s="92">
        <f>IF(_xlfn.XLOOKUP($B202,'2. All Prop. TRVs '!$B$6:$B$382,'2. All Prop. TRVs '!$O$6:$O$382)="No proposed value","--",_xlfn.XLOOKUP($B202,'2. All Prop. TRVs '!$B$6:$B$382,'2. All Prop. TRVs '!$O$6:$O$382))</f>
        <v>0.02</v>
      </c>
      <c r="I202" s="92" t="str">
        <f>VLOOKUP(_xlfn.XLOOKUP($B202,'2. All Prop. TRVs '!$B$6:$B$382,'2. All Prop. TRVs '!$P$6:$P$382),'Rule Table'!$P$9:$Q$16,2,FALSE)</f>
        <v>C</v>
      </c>
      <c r="J202" s="92">
        <f>_xlfn.XLOOKUP($B202,'2. All Prop. TRVs '!$B$6:$B$382,'2. All Prop. TRVs '!$V$6:$V$382)</f>
        <v>0.1</v>
      </c>
      <c r="K202" s="92" t="str">
        <f>VLOOKUP(_xlfn.XLOOKUP($B202,'2. All Prop. TRVs '!$B$6:$B$382,'2. All Prop. TRVs '!$W$6:$W$382),'Rule Table'!$P$9:$Q$16,2,FALSE)</f>
        <v>T</v>
      </c>
    </row>
    <row r="203" spans="1:11" x14ac:dyDescent="0.2">
      <c r="A203" s="90">
        <v>196</v>
      </c>
      <c r="B203" s="91">
        <v>377</v>
      </c>
      <c r="C203" s="71" t="str">
        <f>_xlfn.XLOOKUP($B203,'2. All Prop. TRVs '!$B$6:$B$382,'2. All Prop. TRVs '!$C$6:$C$382)</f>
        <v>7697-37-2</v>
      </c>
      <c r="D203" s="40" t="str">
        <f>_xlfn.XLOOKUP($B203,'2. All Prop. TRVs '!$B$6:$B$382,'2. All Prop. TRVs '!$D$6:$D$382)</f>
        <v>Nitric acid</v>
      </c>
      <c r="E203" s="92"/>
      <c r="F203" s="92" t="str">
        <f>_xlfn.XLOOKUP($B203,'2. All Prop. TRVs '!$B$6:$B$382,'2. All Prop. TRVs '!$H$6:$H$382)</f>
        <v>--</v>
      </c>
      <c r="G203" s="92" t="str">
        <f>VLOOKUP(_xlfn.XLOOKUP($B203,'2. All Prop. TRVs '!$B$6:$B$382,'2. All Prop. TRVs '!$I$6:$I$382),'Rule Table'!$P$9:$Q$16,2,FALSE)</f>
        <v>--</v>
      </c>
      <c r="H203" s="92" t="str">
        <f>IF(_xlfn.XLOOKUP($B203,'2. All Prop. TRVs '!$B$6:$B$382,'2. All Prop. TRVs '!$O$6:$O$382)="No proposed value","--",_xlfn.XLOOKUP($B203,'2. All Prop. TRVs '!$B$6:$B$382,'2. All Prop. TRVs '!$O$6:$O$382))</f>
        <v>--</v>
      </c>
      <c r="I203" s="92" t="str">
        <f>VLOOKUP(_xlfn.XLOOKUP($B203,'2. All Prop. TRVs '!$B$6:$B$382,'2. All Prop. TRVs '!$P$6:$P$382),'Rule Table'!$P$9:$Q$16,2,FALSE)</f>
        <v>--</v>
      </c>
      <c r="J203" s="92">
        <f>_xlfn.XLOOKUP($B203,'2. All Prop. TRVs '!$B$6:$B$382,'2. All Prop. TRVs '!$V$6:$V$382)</f>
        <v>86</v>
      </c>
      <c r="K203" s="92" t="str">
        <f>VLOOKUP(_xlfn.XLOOKUP($B203,'2. All Prop. TRVs '!$B$6:$B$382,'2. All Prop. TRVs '!$W$6:$W$382),'Rule Table'!$P$9:$Q$16,2,FALSE)</f>
        <v>C</v>
      </c>
    </row>
    <row r="204" spans="1:11" x14ac:dyDescent="0.2">
      <c r="A204" s="90">
        <v>197</v>
      </c>
      <c r="B204" s="90" t="s">
        <v>561</v>
      </c>
      <c r="C204" s="71" t="str">
        <f>_xlfn.XLOOKUP($B204,'2. All Prop. TRVs '!$B$6:$B$382,'2. All Prop. TRVs '!$C$6:$C$382)</f>
        <v>100-01-6</v>
      </c>
      <c r="D204" s="40" t="str">
        <f>_xlfn.XLOOKUP($B204,'2. All Prop. TRVs '!$B$6:$B$382,'2. All Prop. TRVs '!$D$6:$D$382)</f>
        <v>p-Nitroaniline</v>
      </c>
      <c r="E204" s="92"/>
      <c r="F204" s="92" t="str">
        <f>_xlfn.XLOOKUP($B204,'2. All Prop. TRVs '!$B$6:$B$382,'2. All Prop. TRVs '!$H$6:$H$382)</f>
        <v>--</v>
      </c>
      <c r="G204" s="92" t="str">
        <f>VLOOKUP(_xlfn.XLOOKUP($B204,'2. All Prop. TRVs '!$B$6:$B$382,'2. All Prop. TRVs '!$I$6:$I$382),'Rule Table'!$P$9:$Q$16,2,FALSE)</f>
        <v>--</v>
      </c>
      <c r="H204" s="92">
        <f>IF(_xlfn.XLOOKUP($B204,'2. All Prop. TRVs '!$B$6:$B$382,'2. All Prop. TRVs '!$O$6:$O$382)="No proposed value","--",_xlfn.XLOOKUP($B204,'2. All Prop. TRVs '!$B$6:$B$382,'2. All Prop. TRVs '!$O$6:$O$382))</f>
        <v>6</v>
      </c>
      <c r="I204" s="92" t="str">
        <f>VLOOKUP(_xlfn.XLOOKUP($B204,'2. All Prop. TRVs '!$B$6:$B$382,'2. All Prop. TRVs '!$P$6:$P$382),'Rule Table'!$P$9:$Q$16,2,FALSE)</f>
        <v>E</v>
      </c>
      <c r="J204" s="92" t="str">
        <f>_xlfn.XLOOKUP($B204,'2. All Prop. TRVs '!$B$6:$B$382,'2. All Prop. TRVs '!$V$6:$V$382)</f>
        <v>--</v>
      </c>
      <c r="K204" s="92" t="str">
        <f>VLOOKUP(_xlfn.XLOOKUP($B204,'2. All Prop. TRVs '!$B$6:$B$382,'2. All Prop. TRVs '!$W$6:$W$382),'Rule Table'!$P$9:$Q$16,2,FALSE)</f>
        <v>--</v>
      </c>
    </row>
    <row r="205" spans="1:11" x14ac:dyDescent="0.2">
      <c r="A205" s="90">
        <v>198</v>
      </c>
      <c r="B205" s="91">
        <v>381</v>
      </c>
      <c r="C205" s="71" t="str">
        <f>_xlfn.XLOOKUP($B205,'2. All Prop. TRVs '!$B$6:$B$382,'2. All Prop. TRVs '!$C$6:$C$382)</f>
        <v>98-95-3</v>
      </c>
      <c r="D205" s="40" t="str">
        <f>_xlfn.XLOOKUP($B205,'2. All Prop. TRVs '!$B$6:$B$382,'2. All Prop. TRVs '!$D$6:$D$382)</f>
        <v>Nitrobenzene</v>
      </c>
      <c r="E205" s="92"/>
      <c r="F205" s="92">
        <f>_xlfn.XLOOKUP($B205,'2. All Prop. TRVs '!$B$6:$B$382,'2. All Prop. TRVs '!$H$6:$H$382)</f>
        <v>2.5000000000000001E-2</v>
      </c>
      <c r="G205" s="92" t="str">
        <f>VLOOKUP(_xlfn.XLOOKUP($B205,'2. All Prop. TRVs '!$B$6:$B$382,'2. All Prop. TRVs '!$I$6:$I$382),'Rule Table'!$P$9:$Q$16,2,FALSE)</f>
        <v>E</v>
      </c>
      <c r="H205" s="92">
        <f>IF(_xlfn.XLOOKUP($B205,'2. All Prop. TRVs '!$B$6:$B$382,'2. All Prop. TRVs '!$O$6:$O$382)="No proposed value","--",_xlfn.XLOOKUP($B205,'2. All Prop. TRVs '!$B$6:$B$382,'2. All Prop. TRVs '!$O$6:$O$382))</f>
        <v>1</v>
      </c>
      <c r="I205" s="92" t="str">
        <f>VLOOKUP(_xlfn.XLOOKUP($B205,'2. All Prop. TRVs '!$B$6:$B$382,'2. All Prop. TRVs '!$P$6:$P$382),'Rule Table'!$P$9:$Q$16,2,FALSE)</f>
        <v>T</v>
      </c>
      <c r="J205" s="92">
        <f>_xlfn.XLOOKUP($B205,'2. All Prop. TRVs '!$B$6:$B$382,'2. All Prop. TRVs '!$V$6:$V$382)</f>
        <v>500</v>
      </c>
      <c r="K205" s="92" t="str">
        <f>VLOOKUP(_xlfn.XLOOKUP($B205,'2. All Prop. TRVs '!$B$6:$B$382,'2. All Prop. TRVs '!$W$6:$W$382),'Rule Table'!$P$9:$Q$16,2,FALSE)</f>
        <v>T</v>
      </c>
    </row>
    <row r="206" spans="1:11" x14ac:dyDescent="0.2">
      <c r="A206" s="90">
        <v>199</v>
      </c>
      <c r="B206" s="90" t="s">
        <v>572</v>
      </c>
      <c r="C206" s="71" t="str">
        <f>_xlfn.XLOOKUP($B206,'2. All Prop. TRVs '!$B$6:$B$382,'2. All Prop. TRVs '!$C$6:$C$382)</f>
        <v>75-52-5</v>
      </c>
      <c r="D206" s="40" t="str">
        <f>_xlfn.XLOOKUP($B206,'2. All Prop. TRVs '!$B$6:$B$382,'2. All Prop. TRVs '!$D$6:$D$382)</f>
        <v>Nitromethane</v>
      </c>
      <c r="E206" s="92"/>
      <c r="F206" s="92">
        <f>_xlfn.XLOOKUP($B206,'2. All Prop. TRVs '!$B$6:$B$382,'2. All Prop. TRVs '!$H$6:$H$382)</f>
        <v>0.11</v>
      </c>
      <c r="G206" s="92" t="str">
        <f>VLOOKUP(_xlfn.XLOOKUP($B206,'2. All Prop. TRVs '!$B$6:$B$382,'2. All Prop. TRVs '!$I$6:$I$382),'Rule Table'!$P$9:$Q$16,2,FALSE)</f>
        <v>E</v>
      </c>
      <c r="H206" s="92">
        <f>IF(_xlfn.XLOOKUP($B206,'2. All Prop. TRVs '!$B$6:$B$382,'2. All Prop. TRVs '!$O$6:$O$382)="No proposed value","--",_xlfn.XLOOKUP($B206,'2. All Prop. TRVs '!$B$6:$B$382,'2. All Prop. TRVs '!$O$6:$O$382))</f>
        <v>5</v>
      </c>
      <c r="I206" s="92" t="str">
        <f>VLOOKUP(_xlfn.XLOOKUP($B206,'2. All Prop. TRVs '!$B$6:$B$382,'2. All Prop. TRVs '!$P$6:$P$382),'Rule Table'!$P$9:$Q$16,2,FALSE)</f>
        <v>E</v>
      </c>
      <c r="J206" s="92" t="str">
        <f>_xlfn.XLOOKUP($B206,'2. All Prop. TRVs '!$B$6:$B$382,'2. All Prop. TRVs '!$V$6:$V$382)</f>
        <v>--</v>
      </c>
      <c r="K206" s="92" t="str">
        <f>VLOOKUP(_xlfn.XLOOKUP($B206,'2. All Prop. TRVs '!$B$6:$B$382,'2. All Prop. TRVs '!$W$6:$W$382),'Rule Table'!$P$9:$Q$16,2,FALSE)</f>
        <v>--</v>
      </c>
    </row>
    <row r="207" spans="1:11" x14ac:dyDescent="0.2">
      <c r="A207" s="90">
        <v>200</v>
      </c>
      <c r="B207" s="91">
        <v>389</v>
      </c>
      <c r="C207" s="71" t="str">
        <f>_xlfn.XLOOKUP($B207,'2. All Prop. TRVs '!$B$6:$B$382,'2. All Prop. TRVs '!$C$6:$C$382)</f>
        <v>79-46-9</v>
      </c>
      <c r="D207" s="40" t="str">
        <f>_xlfn.XLOOKUP($B207,'2. All Prop. TRVs '!$B$6:$B$382,'2. All Prop. TRVs '!$D$6:$D$382)</f>
        <v>2-Nitropropane</v>
      </c>
      <c r="E207" s="92"/>
      <c r="F207" s="92">
        <f>_xlfn.XLOOKUP($B207,'2. All Prop. TRVs '!$B$6:$B$382,'2. All Prop. TRVs '!$H$6:$H$382)</f>
        <v>1.6999999999999999E-3</v>
      </c>
      <c r="G207" s="92" t="str">
        <f>VLOOKUP(_xlfn.XLOOKUP($B207,'2. All Prop. TRVs '!$B$6:$B$382,'2. All Prop. TRVs '!$I$6:$I$382),'Rule Table'!$P$9:$Q$16,2,FALSE)</f>
        <v>E</v>
      </c>
      <c r="H207" s="92">
        <f>IF(_xlfn.XLOOKUP($B207,'2. All Prop. TRVs '!$B$6:$B$382,'2. All Prop. TRVs '!$O$6:$O$382)="No proposed value","--",_xlfn.XLOOKUP($B207,'2. All Prop. TRVs '!$B$6:$B$382,'2. All Prop. TRVs '!$O$6:$O$382))</f>
        <v>20</v>
      </c>
      <c r="I207" s="92" t="str">
        <f>VLOOKUP(_xlfn.XLOOKUP($B207,'2. All Prop. TRVs '!$B$6:$B$382,'2. All Prop. TRVs '!$P$6:$P$382),'Rule Table'!$P$9:$Q$16,2,FALSE)</f>
        <v>E</v>
      </c>
      <c r="J207" s="92">
        <f>_xlfn.XLOOKUP($B207,'2. All Prop. TRVs '!$B$6:$B$382,'2. All Prop. TRVs '!$V$6:$V$382)</f>
        <v>93</v>
      </c>
      <c r="K207" s="92" t="str">
        <f>VLOOKUP(_xlfn.XLOOKUP($B207,'2. All Prop. TRVs '!$B$6:$B$382,'2. All Prop. TRVs '!$W$6:$W$382),'Rule Table'!$P$9:$Q$16,2,FALSE)</f>
        <v>D</v>
      </c>
    </row>
    <row r="208" spans="1:11" x14ac:dyDescent="0.2">
      <c r="A208" s="90">
        <v>201</v>
      </c>
      <c r="B208" s="91">
        <v>177</v>
      </c>
      <c r="C208" s="71" t="str">
        <f>_xlfn.XLOOKUP($B208,'2. All Prop. TRVs '!$B$6:$B$382,'2. All Prop. TRVs '!$C$6:$C$382)</f>
        <v>924-16-3</v>
      </c>
      <c r="D208" s="40" t="str">
        <f>_xlfn.XLOOKUP($B208,'2. All Prop. TRVs '!$B$6:$B$382,'2. All Prop. TRVs '!$D$6:$D$382)</f>
        <v>N-Nitrosodi-n-butylamine</v>
      </c>
      <c r="E208" s="92"/>
      <c r="F208" s="92">
        <f>_xlfn.XLOOKUP($B208,'2. All Prop. TRVs '!$B$6:$B$382,'2. All Prop. TRVs '!$H$6:$H$382)</f>
        <v>3.2000000000000003E-4</v>
      </c>
      <c r="G208" s="92" t="str">
        <f>VLOOKUP(_xlfn.XLOOKUP($B208,'2. All Prop. TRVs '!$B$6:$B$382,'2. All Prop. TRVs '!$I$6:$I$382),'Rule Table'!$P$9:$Q$16,2,FALSE)</f>
        <v>C</v>
      </c>
      <c r="H208" s="92" t="str">
        <f>IF(_xlfn.XLOOKUP($B208,'2. All Prop. TRVs '!$B$6:$B$382,'2. All Prop. TRVs '!$O$6:$O$382)="No proposed value","--",_xlfn.XLOOKUP($B208,'2. All Prop. TRVs '!$B$6:$B$382,'2. All Prop. TRVs '!$O$6:$O$382))</f>
        <v>--</v>
      </c>
      <c r="I208" s="92" t="str">
        <f>VLOOKUP(_xlfn.XLOOKUP($B208,'2. All Prop. TRVs '!$B$6:$B$382,'2. All Prop. TRVs '!$P$6:$P$382),'Rule Table'!$P$9:$Q$16,2,FALSE)</f>
        <v>--</v>
      </c>
      <c r="J208" s="92" t="str">
        <f>_xlfn.XLOOKUP($B208,'2. All Prop. TRVs '!$B$6:$B$382,'2. All Prop. TRVs '!$V$6:$V$382)</f>
        <v>--</v>
      </c>
      <c r="K208" s="92" t="str">
        <f>VLOOKUP(_xlfn.XLOOKUP($B208,'2. All Prop. TRVs '!$B$6:$B$382,'2. All Prop. TRVs '!$W$6:$W$382),'Rule Table'!$P$9:$Q$16,2,FALSE)</f>
        <v>--</v>
      </c>
    </row>
    <row r="209" spans="1:11" x14ac:dyDescent="0.2">
      <c r="A209" s="90">
        <v>202</v>
      </c>
      <c r="B209" s="91">
        <v>179</v>
      </c>
      <c r="C209" s="71" t="str">
        <f>_xlfn.XLOOKUP($B209,'2. All Prop. TRVs '!$B$6:$B$382,'2. All Prop. TRVs '!$C$6:$C$382)</f>
        <v>55-18-5</v>
      </c>
      <c r="D209" s="40" t="str">
        <f>_xlfn.XLOOKUP($B209,'2. All Prop. TRVs '!$B$6:$B$382,'2. All Prop. TRVs '!$D$6:$D$382)</f>
        <v>N-Nitrosodiethylamine</v>
      </c>
      <c r="E209" s="92"/>
      <c r="F209" s="92">
        <f>_xlfn.XLOOKUP($B209,'2. All Prop. TRVs '!$B$6:$B$382,'2. All Prop. TRVs '!$H$6:$H$382)</f>
        <v>1E-4</v>
      </c>
      <c r="G209" s="92" t="str">
        <f>VLOOKUP(_xlfn.XLOOKUP($B209,'2. All Prop. TRVs '!$B$6:$B$382,'2. All Prop. TRVs '!$I$6:$I$382),'Rule Table'!$P$9:$Q$16,2,FALSE)</f>
        <v>C</v>
      </c>
      <c r="H209" s="92" t="str">
        <f>IF(_xlfn.XLOOKUP($B209,'2. All Prop. TRVs '!$B$6:$B$382,'2. All Prop. TRVs '!$O$6:$O$382)="No proposed value","--",_xlfn.XLOOKUP($B209,'2. All Prop. TRVs '!$B$6:$B$382,'2. All Prop. TRVs '!$O$6:$O$382))</f>
        <v>--</v>
      </c>
      <c r="I209" s="92" t="str">
        <f>VLOOKUP(_xlfn.XLOOKUP($B209,'2. All Prop. TRVs '!$B$6:$B$382,'2. All Prop. TRVs '!$P$6:$P$382),'Rule Table'!$P$9:$Q$16,2,FALSE)</f>
        <v>--</v>
      </c>
      <c r="J209" s="92" t="str">
        <f>_xlfn.XLOOKUP($B209,'2. All Prop. TRVs '!$B$6:$B$382,'2. All Prop. TRVs '!$V$6:$V$382)</f>
        <v>--</v>
      </c>
      <c r="K209" s="92" t="str">
        <f>VLOOKUP(_xlfn.XLOOKUP($B209,'2. All Prop. TRVs '!$B$6:$B$382,'2. All Prop. TRVs '!$W$6:$W$382),'Rule Table'!$P$9:$Q$16,2,FALSE)</f>
        <v>--</v>
      </c>
    </row>
    <row r="210" spans="1:11" x14ac:dyDescent="0.2">
      <c r="A210" s="90">
        <v>203</v>
      </c>
      <c r="B210" s="91">
        <v>180</v>
      </c>
      <c r="C210" s="71" t="str">
        <f>_xlfn.XLOOKUP($B210,'2. All Prop. TRVs '!$B$6:$B$382,'2. All Prop. TRVs '!$C$6:$C$382)</f>
        <v>62-75-9</v>
      </c>
      <c r="D210" s="40" t="str">
        <f>_xlfn.XLOOKUP($B210,'2. All Prop. TRVs '!$B$6:$B$382,'2. All Prop. TRVs '!$D$6:$D$382)</f>
        <v>N-Nitrosodimethylamine</v>
      </c>
      <c r="E210" s="92"/>
      <c r="F210" s="92">
        <f>_xlfn.XLOOKUP($B210,'2. All Prop. TRVs '!$B$6:$B$382,'2. All Prop. TRVs '!$H$6:$H$382)</f>
        <v>2.2000000000000001E-4</v>
      </c>
      <c r="G210" s="92" t="str">
        <f>VLOOKUP(_xlfn.XLOOKUP($B210,'2. All Prop. TRVs '!$B$6:$B$382,'2. All Prop. TRVs '!$I$6:$I$382),'Rule Table'!$P$9:$Q$16,2,FALSE)</f>
        <v>C</v>
      </c>
      <c r="H210" s="92">
        <f>IF(_xlfn.XLOOKUP($B210,'2. All Prop. TRVs '!$B$6:$B$382,'2. All Prop. TRVs '!$O$6:$O$382)="No proposed value","--",_xlfn.XLOOKUP($B210,'2. All Prop. TRVs '!$B$6:$B$382,'2. All Prop. TRVs '!$O$6:$O$382))</f>
        <v>0.04</v>
      </c>
      <c r="I210" s="92" t="str">
        <f>VLOOKUP(_xlfn.XLOOKUP($B210,'2. All Prop. TRVs '!$B$6:$B$382,'2. All Prop. TRVs '!$P$6:$P$382),'Rule Table'!$P$9:$Q$16,2,FALSE)</f>
        <v>E</v>
      </c>
      <c r="J210" s="92" t="str">
        <f>_xlfn.XLOOKUP($B210,'2. All Prop. TRVs '!$B$6:$B$382,'2. All Prop. TRVs '!$V$6:$V$382)</f>
        <v>--</v>
      </c>
      <c r="K210" s="92" t="str">
        <f>VLOOKUP(_xlfn.XLOOKUP($B210,'2. All Prop. TRVs '!$B$6:$B$382,'2. All Prop. TRVs '!$W$6:$W$382),'Rule Table'!$P$9:$Q$16,2,FALSE)</f>
        <v>--</v>
      </c>
    </row>
    <row r="211" spans="1:11" x14ac:dyDescent="0.2">
      <c r="A211" s="90">
        <v>204</v>
      </c>
      <c r="B211" s="91">
        <v>390</v>
      </c>
      <c r="C211" s="71" t="str">
        <f>_xlfn.XLOOKUP($B211,'2. All Prop. TRVs '!$B$6:$B$382,'2. All Prop. TRVs '!$C$6:$C$382)</f>
        <v>86-30-6</v>
      </c>
      <c r="D211" s="40" t="str">
        <f>_xlfn.XLOOKUP($B211,'2. All Prop. TRVs '!$B$6:$B$382,'2. All Prop. TRVs '!$D$6:$D$382)</f>
        <v>N-Nitrosodiphenylamine</v>
      </c>
      <c r="E211" s="92"/>
      <c r="F211" s="92">
        <f>_xlfn.XLOOKUP($B211,'2. All Prop. TRVs '!$B$6:$B$382,'2. All Prop. TRVs '!$H$6:$H$382)</f>
        <v>0.38</v>
      </c>
      <c r="G211" s="92" t="str">
        <f>VLOOKUP(_xlfn.XLOOKUP($B211,'2. All Prop. TRVs '!$B$6:$B$382,'2. All Prop. TRVs '!$I$6:$I$382),'Rule Table'!$P$9:$Q$16,2,FALSE)</f>
        <v>C</v>
      </c>
      <c r="H211" s="92" t="str">
        <f>IF(_xlfn.XLOOKUP($B211,'2. All Prop. TRVs '!$B$6:$B$382,'2. All Prop. TRVs '!$O$6:$O$382)="No proposed value","--",_xlfn.XLOOKUP($B211,'2. All Prop. TRVs '!$B$6:$B$382,'2. All Prop. TRVs '!$O$6:$O$382))</f>
        <v>--</v>
      </c>
      <c r="I211" s="92" t="str">
        <f>VLOOKUP(_xlfn.XLOOKUP($B211,'2. All Prop. TRVs '!$B$6:$B$382,'2. All Prop. TRVs '!$P$6:$P$382),'Rule Table'!$P$9:$Q$16,2,FALSE)</f>
        <v>--</v>
      </c>
      <c r="J211" s="92" t="str">
        <f>_xlfn.XLOOKUP($B211,'2. All Prop. TRVs '!$B$6:$B$382,'2. All Prop. TRVs '!$V$6:$V$382)</f>
        <v>--</v>
      </c>
      <c r="K211" s="92" t="str">
        <f>VLOOKUP(_xlfn.XLOOKUP($B211,'2. All Prop. TRVs '!$B$6:$B$382,'2. All Prop. TRVs '!$W$6:$W$382),'Rule Table'!$P$9:$Q$16,2,FALSE)</f>
        <v>--</v>
      </c>
    </row>
    <row r="212" spans="1:11" x14ac:dyDescent="0.2">
      <c r="A212" s="90">
        <v>205</v>
      </c>
      <c r="B212" s="91">
        <v>391</v>
      </c>
      <c r="C212" s="71" t="str">
        <f>_xlfn.XLOOKUP($B212,'2. All Prop. TRVs '!$B$6:$B$382,'2. All Prop. TRVs '!$C$6:$C$382)</f>
        <v>156-10-5</v>
      </c>
      <c r="D212" s="40" t="str">
        <f>_xlfn.XLOOKUP($B212,'2. All Prop. TRVs '!$B$6:$B$382,'2. All Prop. TRVs '!$D$6:$D$382)</f>
        <v>p-Nitrosodiphenylamine</v>
      </c>
      <c r="E212" s="92"/>
      <c r="F212" s="92">
        <f>_xlfn.XLOOKUP($B212,'2. All Prop. TRVs '!$B$6:$B$382,'2. All Prop. TRVs '!$H$6:$H$382)</f>
        <v>0.16</v>
      </c>
      <c r="G212" s="92" t="str">
        <f>VLOOKUP(_xlfn.XLOOKUP($B212,'2. All Prop. TRVs '!$B$6:$B$382,'2. All Prop. TRVs '!$I$6:$I$382),'Rule Table'!$P$9:$Q$16,2,FALSE)</f>
        <v>C</v>
      </c>
      <c r="H212" s="92" t="str">
        <f>IF(_xlfn.XLOOKUP($B212,'2. All Prop. TRVs '!$B$6:$B$382,'2. All Prop. TRVs '!$O$6:$O$382)="No proposed value","--",_xlfn.XLOOKUP($B212,'2. All Prop. TRVs '!$B$6:$B$382,'2. All Prop. TRVs '!$O$6:$O$382))</f>
        <v>--</v>
      </c>
      <c r="I212" s="92" t="str">
        <f>VLOOKUP(_xlfn.XLOOKUP($B212,'2. All Prop. TRVs '!$B$6:$B$382,'2. All Prop. TRVs '!$P$6:$P$382),'Rule Table'!$P$9:$Q$16,2,FALSE)</f>
        <v>--</v>
      </c>
      <c r="J212" s="92" t="str">
        <f>_xlfn.XLOOKUP($B212,'2. All Prop. TRVs '!$B$6:$B$382,'2. All Prop. TRVs '!$V$6:$V$382)</f>
        <v>--</v>
      </c>
      <c r="K212" s="92" t="str">
        <f>VLOOKUP(_xlfn.XLOOKUP($B212,'2. All Prop. TRVs '!$B$6:$B$382,'2. All Prop. TRVs '!$W$6:$W$382),'Rule Table'!$P$9:$Q$16,2,FALSE)</f>
        <v>--</v>
      </c>
    </row>
    <row r="213" spans="1:11" x14ac:dyDescent="0.2">
      <c r="A213" s="90">
        <v>206</v>
      </c>
      <c r="B213" s="91">
        <v>181</v>
      </c>
      <c r="C213" s="71" t="str">
        <f>_xlfn.XLOOKUP($B213,'2. All Prop. TRVs '!$B$6:$B$382,'2. All Prop. TRVs '!$C$6:$C$382)</f>
        <v>621-64-7</v>
      </c>
      <c r="D213" s="40" t="str">
        <f>_xlfn.XLOOKUP($B213,'2. All Prop. TRVs '!$B$6:$B$382,'2. All Prop. TRVs '!$D$6:$D$382)</f>
        <v>N-Nitrosodipropylamine</v>
      </c>
      <c r="E213" s="92"/>
      <c r="F213" s="92">
        <f>_xlfn.XLOOKUP($B213,'2. All Prop. TRVs '!$B$6:$B$382,'2. All Prop. TRVs '!$H$6:$H$382)</f>
        <v>5.0000000000000001E-4</v>
      </c>
      <c r="G213" s="92" t="str">
        <f>VLOOKUP(_xlfn.XLOOKUP($B213,'2. All Prop. TRVs '!$B$6:$B$382,'2. All Prop. TRVs '!$I$6:$I$382),'Rule Table'!$P$9:$Q$16,2,FALSE)</f>
        <v>C</v>
      </c>
      <c r="H213" s="92" t="str">
        <f>IF(_xlfn.XLOOKUP($B213,'2. All Prop. TRVs '!$B$6:$B$382,'2. All Prop. TRVs '!$O$6:$O$382)="No proposed value","--",_xlfn.XLOOKUP($B213,'2. All Prop. TRVs '!$B$6:$B$382,'2. All Prop. TRVs '!$O$6:$O$382))</f>
        <v>--</v>
      </c>
      <c r="I213" s="92" t="str">
        <f>VLOOKUP(_xlfn.XLOOKUP($B213,'2. All Prop. TRVs '!$B$6:$B$382,'2. All Prop. TRVs '!$P$6:$P$382),'Rule Table'!$P$9:$Q$16,2,FALSE)</f>
        <v>--</v>
      </c>
      <c r="J213" s="92" t="str">
        <f>_xlfn.XLOOKUP($B213,'2. All Prop. TRVs '!$B$6:$B$382,'2. All Prop. TRVs '!$V$6:$V$382)</f>
        <v>--</v>
      </c>
      <c r="K213" s="92" t="str">
        <f>VLOOKUP(_xlfn.XLOOKUP($B213,'2. All Prop. TRVs '!$B$6:$B$382,'2. All Prop. TRVs '!$W$6:$W$382),'Rule Table'!$P$9:$Q$16,2,FALSE)</f>
        <v>--</v>
      </c>
    </row>
    <row r="214" spans="1:11" x14ac:dyDescent="0.2">
      <c r="A214" s="90">
        <v>207</v>
      </c>
      <c r="B214" s="91">
        <v>182</v>
      </c>
      <c r="C214" s="71" t="str">
        <f>_xlfn.XLOOKUP($B214,'2. All Prop. TRVs '!$B$6:$B$382,'2. All Prop. TRVs '!$C$6:$C$382)</f>
        <v>10595-95-6</v>
      </c>
      <c r="D214" s="40" t="str">
        <f>_xlfn.XLOOKUP($B214,'2. All Prop. TRVs '!$B$6:$B$382,'2. All Prop. TRVs '!$D$6:$D$382)</f>
        <v>N-Nitrosomethylethylamine</v>
      </c>
      <c r="E214" s="92"/>
      <c r="F214" s="92">
        <f>_xlfn.XLOOKUP($B214,'2. All Prop. TRVs '!$B$6:$B$382,'2. All Prop. TRVs '!$H$6:$H$382)</f>
        <v>1.6000000000000001E-4</v>
      </c>
      <c r="G214" s="92" t="str">
        <f>VLOOKUP(_xlfn.XLOOKUP($B214,'2. All Prop. TRVs '!$B$6:$B$382,'2. All Prop. TRVs '!$I$6:$I$382),'Rule Table'!$P$9:$Q$16,2,FALSE)</f>
        <v>C</v>
      </c>
      <c r="H214" s="92" t="str">
        <f>IF(_xlfn.XLOOKUP($B214,'2. All Prop. TRVs '!$B$6:$B$382,'2. All Prop. TRVs '!$O$6:$O$382)="No proposed value","--",_xlfn.XLOOKUP($B214,'2. All Prop. TRVs '!$B$6:$B$382,'2. All Prop. TRVs '!$O$6:$O$382))</f>
        <v>--</v>
      </c>
      <c r="I214" s="92" t="str">
        <f>VLOOKUP(_xlfn.XLOOKUP($B214,'2. All Prop. TRVs '!$B$6:$B$382,'2. All Prop. TRVs '!$P$6:$P$382),'Rule Table'!$P$9:$Q$16,2,FALSE)</f>
        <v>--</v>
      </c>
      <c r="J214" s="92" t="str">
        <f>_xlfn.XLOOKUP($B214,'2. All Prop. TRVs '!$B$6:$B$382,'2. All Prop. TRVs '!$V$6:$V$382)</f>
        <v>--</v>
      </c>
      <c r="K214" s="92" t="str">
        <f>VLOOKUP(_xlfn.XLOOKUP($B214,'2. All Prop. TRVs '!$B$6:$B$382,'2. All Prop. TRVs '!$W$6:$W$382),'Rule Table'!$P$9:$Q$16,2,FALSE)</f>
        <v>--</v>
      </c>
    </row>
    <row r="215" spans="1:11" x14ac:dyDescent="0.2">
      <c r="A215" s="90">
        <v>208</v>
      </c>
      <c r="B215" s="91">
        <v>395</v>
      </c>
      <c r="C215" s="71" t="str">
        <f>_xlfn.XLOOKUP($B215,'2. All Prop. TRVs '!$B$6:$B$382,'2. All Prop. TRVs '!$C$6:$C$382)</f>
        <v>59-89-2</v>
      </c>
      <c r="D215" s="40" t="str">
        <f>_xlfn.XLOOKUP($B215,'2. All Prop. TRVs '!$B$6:$B$382,'2. All Prop. TRVs '!$D$6:$D$382)</f>
        <v>N-Nitrosomorpholine</v>
      </c>
      <c r="E215" s="92"/>
      <c r="F215" s="92">
        <f>_xlfn.XLOOKUP($B215,'2. All Prop. TRVs '!$B$6:$B$382,'2. All Prop. TRVs '!$H$6:$H$382)</f>
        <v>5.2999999999999998E-4</v>
      </c>
      <c r="G215" s="92" t="str">
        <f>VLOOKUP(_xlfn.XLOOKUP($B215,'2. All Prop. TRVs '!$B$6:$B$382,'2. All Prop. TRVs '!$I$6:$I$382),'Rule Table'!$P$9:$Q$16,2,FALSE)</f>
        <v>C</v>
      </c>
      <c r="H215" s="92" t="str">
        <f>IF(_xlfn.XLOOKUP($B215,'2. All Prop. TRVs '!$B$6:$B$382,'2. All Prop. TRVs '!$O$6:$O$382)="No proposed value","--",_xlfn.XLOOKUP($B215,'2. All Prop. TRVs '!$B$6:$B$382,'2. All Prop. TRVs '!$O$6:$O$382))</f>
        <v>--</v>
      </c>
      <c r="I215" s="92" t="str">
        <f>VLOOKUP(_xlfn.XLOOKUP($B215,'2. All Prop. TRVs '!$B$6:$B$382,'2. All Prop. TRVs '!$P$6:$P$382),'Rule Table'!$P$9:$Q$16,2,FALSE)</f>
        <v>--</v>
      </c>
      <c r="J215" s="92" t="str">
        <f>_xlfn.XLOOKUP($B215,'2. All Prop. TRVs '!$B$6:$B$382,'2. All Prop. TRVs '!$V$6:$V$382)</f>
        <v>--</v>
      </c>
      <c r="K215" s="92" t="str">
        <f>VLOOKUP(_xlfn.XLOOKUP($B215,'2. All Prop. TRVs '!$B$6:$B$382,'2. All Prop. TRVs '!$W$6:$W$382),'Rule Table'!$P$9:$Q$16,2,FALSE)</f>
        <v>--</v>
      </c>
    </row>
    <row r="216" spans="1:11" x14ac:dyDescent="0.2">
      <c r="A216" s="90">
        <v>209</v>
      </c>
      <c r="B216" s="91">
        <v>397</v>
      </c>
      <c r="C216" s="71" t="str">
        <f>_xlfn.XLOOKUP($B216,'2. All Prop. TRVs '!$B$6:$B$382,'2. All Prop. TRVs '!$C$6:$C$382)</f>
        <v>100-75-4</v>
      </c>
      <c r="D216" s="40" t="str">
        <f>_xlfn.XLOOKUP($B216,'2. All Prop. TRVs '!$B$6:$B$382,'2. All Prop. TRVs '!$D$6:$D$382)</f>
        <v>N-Nitrosopiperidine</v>
      </c>
      <c r="E216" s="92"/>
      <c r="F216" s="92">
        <f>_xlfn.XLOOKUP($B216,'2. All Prop. TRVs '!$B$6:$B$382,'2. All Prop. TRVs '!$H$6:$H$382)</f>
        <v>3.6999999999999999E-4</v>
      </c>
      <c r="G216" s="92" t="str">
        <f>VLOOKUP(_xlfn.XLOOKUP($B216,'2. All Prop. TRVs '!$B$6:$B$382,'2. All Prop. TRVs '!$I$6:$I$382),'Rule Table'!$P$9:$Q$16,2,FALSE)</f>
        <v>C</v>
      </c>
      <c r="H216" s="92" t="str">
        <f>IF(_xlfn.XLOOKUP($B216,'2. All Prop. TRVs '!$B$6:$B$382,'2. All Prop. TRVs '!$O$6:$O$382)="No proposed value","--",_xlfn.XLOOKUP($B216,'2. All Prop. TRVs '!$B$6:$B$382,'2. All Prop. TRVs '!$O$6:$O$382))</f>
        <v>--</v>
      </c>
      <c r="I216" s="92" t="str">
        <f>VLOOKUP(_xlfn.XLOOKUP($B216,'2. All Prop. TRVs '!$B$6:$B$382,'2. All Prop. TRVs '!$P$6:$P$382),'Rule Table'!$P$9:$Q$16,2,FALSE)</f>
        <v>--</v>
      </c>
      <c r="J216" s="92" t="str">
        <f>_xlfn.XLOOKUP($B216,'2. All Prop. TRVs '!$B$6:$B$382,'2. All Prop. TRVs '!$V$6:$V$382)</f>
        <v>--</v>
      </c>
      <c r="K216" s="92" t="str">
        <f>VLOOKUP(_xlfn.XLOOKUP($B216,'2. All Prop. TRVs '!$B$6:$B$382,'2. All Prop. TRVs '!$W$6:$W$382),'Rule Table'!$P$9:$Q$16,2,FALSE)</f>
        <v>--</v>
      </c>
    </row>
    <row r="217" spans="1:11" x14ac:dyDescent="0.2">
      <c r="A217" s="90">
        <v>210</v>
      </c>
      <c r="B217" s="91">
        <v>398</v>
      </c>
      <c r="C217" s="71" t="str">
        <f>_xlfn.XLOOKUP($B217,'2. All Prop. TRVs '!$B$6:$B$382,'2. All Prop. TRVs '!$C$6:$C$382)</f>
        <v>930-55-2</v>
      </c>
      <c r="D217" s="40" t="str">
        <f>_xlfn.XLOOKUP($B217,'2. All Prop. TRVs '!$B$6:$B$382,'2. All Prop. TRVs '!$D$6:$D$382)</f>
        <v>N-Nitrosopyrrolidine</v>
      </c>
      <c r="E217" s="92"/>
      <c r="F217" s="92">
        <f>_xlfn.XLOOKUP($B217,'2. All Prop. TRVs '!$B$6:$B$382,'2. All Prop. TRVs '!$H$6:$H$382)</f>
        <v>1.6999999999999999E-3</v>
      </c>
      <c r="G217" s="92" t="str">
        <f>VLOOKUP(_xlfn.XLOOKUP($B217,'2. All Prop. TRVs '!$B$6:$B$382,'2. All Prop. TRVs '!$I$6:$I$382),'Rule Table'!$P$9:$Q$16,2,FALSE)</f>
        <v>C</v>
      </c>
      <c r="H217" s="92" t="str">
        <f>IF(_xlfn.XLOOKUP($B217,'2. All Prop. TRVs '!$B$6:$B$382,'2. All Prop. TRVs '!$O$6:$O$382)="No proposed value","--",_xlfn.XLOOKUP($B217,'2. All Prop. TRVs '!$B$6:$B$382,'2. All Prop. TRVs '!$O$6:$O$382))</f>
        <v>--</v>
      </c>
      <c r="I217" s="92" t="str">
        <f>VLOOKUP(_xlfn.XLOOKUP($B217,'2. All Prop. TRVs '!$B$6:$B$382,'2. All Prop. TRVs '!$P$6:$P$382),'Rule Table'!$P$9:$Q$16,2,FALSE)</f>
        <v>--</v>
      </c>
      <c r="J217" s="92" t="str">
        <f>_xlfn.XLOOKUP($B217,'2. All Prop. TRVs '!$B$6:$B$382,'2. All Prop. TRVs '!$V$6:$V$382)</f>
        <v>--</v>
      </c>
      <c r="K217" s="92" t="str">
        <f>VLOOKUP(_xlfn.XLOOKUP($B217,'2. All Prop. TRVs '!$B$6:$B$382,'2. All Prop. TRVs '!$W$6:$W$382),'Rule Table'!$P$9:$Q$16,2,FALSE)</f>
        <v>--</v>
      </c>
    </row>
    <row r="218" spans="1:11" x14ac:dyDescent="0.2">
      <c r="A218" s="90">
        <v>211</v>
      </c>
      <c r="B218" s="91">
        <v>589</v>
      </c>
      <c r="C218" s="71" t="str">
        <f>_xlfn.XLOOKUP($B218,'2. All Prop. TRVs '!$B$6:$B$382,'2. All Prop. TRVs '!$C$6:$C$382)</f>
        <v>8014-95-7</v>
      </c>
      <c r="D218" s="40" t="str">
        <f>_xlfn.XLOOKUP($B218,'2. All Prop. TRVs '!$B$6:$B$382,'2. All Prop. TRVs '!$D$6:$D$382)</f>
        <v>Oleum (fuming sulfuric acid)</v>
      </c>
      <c r="E218" s="92"/>
      <c r="F218" s="92" t="str">
        <f>_xlfn.XLOOKUP($B218,'2. All Prop. TRVs '!$B$6:$B$382,'2. All Prop. TRVs '!$H$6:$H$382)</f>
        <v>--</v>
      </c>
      <c r="G218" s="92" t="str">
        <f>VLOOKUP(_xlfn.XLOOKUP($B218,'2. All Prop. TRVs '!$B$6:$B$382,'2. All Prop. TRVs '!$I$6:$I$382),'Rule Table'!$P$9:$Q$16,2,FALSE)</f>
        <v>--</v>
      </c>
      <c r="H218" s="92" t="str">
        <f>IF(_xlfn.XLOOKUP($B218,'2. All Prop. TRVs '!$B$6:$B$382,'2. All Prop. TRVs '!$O$6:$O$382)="No proposed value","--",_xlfn.XLOOKUP($B218,'2. All Prop. TRVs '!$B$6:$B$382,'2. All Prop. TRVs '!$O$6:$O$382))</f>
        <v>--</v>
      </c>
      <c r="I218" s="92" t="str">
        <f>VLOOKUP(_xlfn.XLOOKUP($B218,'2. All Prop. TRVs '!$B$6:$B$382,'2. All Prop. TRVs '!$P$6:$P$382),'Rule Table'!$P$9:$Q$16,2,FALSE)</f>
        <v>--</v>
      </c>
      <c r="J218" s="92">
        <f>_xlfn.XLOOKUP($B218,'2. All Prop. TRVs '!$B$6:$B$382,'2. All Prop. TRVs '!$V$6:$V$382)</f>
        <v>120</v>
      </c>
      <c r="K218" s="92" t="str">
        <f>VLOOKUP(_xlfn.XLOOKUP($B218,'2. All Prop. TRVs '!$B$6:$B$382,'2. All Prop. TRVs '!$W$6:$W$382),'Rule Table'!$P$9:$Q$16,2,FALSE)</f>
        <v>C</v>
      </c>
    </row>
    <row r="219" spans="1:11" x14ac:dyDescent="0.2">
      <c r="A219" s="90">
        <v>212</v>
      </c>
      <c r="B219" s="91">
        <v>446</v>
      </c>
      <c r="C219" s="71" t="str">
        <f>_xlfn.XLOOKUP($B219,'2. All Prop. TRVs '!$B$6:$B$382,'2. All Prop. TRVs '!$C$6:$C$382)</f>
        <v>56-38-2</v>
      </c>
      <c r="D219" s="40" t="str">
        <f>_xlfn.XLOOKUP($B219,'2. All Prop. TRVs '!$B$6:$B$382,'2. All Prop. TRVs '!$D$6:$D$382)</f>
        <v>Parathion</v>
      </c>
      <c r="E219" s="92"/>
      <c r="F219" s="92" t="str">
        <f>_xlfn.XLOOKUP($B219,'2. All Prop. TRVs '!$B$6:$B$382,'2. All Prop. TRVs '!$H$6:$H$382)</f>
        <v>--</v>
      </c>
      <c r="G219" s="92" t="str">
        <f>VLOOKUP(_xlfn.XLOOKUP($B219,'2. All Prop. TRVs '!$B$6:$B$382,'2. All Prop. TRVs '!$I$6:$I$382),'Rule Table'!$P$9:$Q$16,2,FALSE)</f>
        <v>--</v>
      </c>
      <c r="H219" s="92" t="str">
        <f>IF(_xlfn.XLOOKUP($B219,'2. All Prop. TRVs '!$B$6:$B$382,'2. All Prop. TRVs '!$O$6:$O$382)="No proposed value","--",_xlfn.XLOOKUP($B219,'2. All Prop. TRVs '!$B$6:$B$382,'2. All Prop. TRVs '!$O$6:$O$382))</f>
        <v>--</v>
      </c>
      <c r="I219" s="92" t="str">
        <f>VLOOKUP(_xlfn.XLOOKUP($B219,'2. All Prop. TRVs '!$B$6:$B$382,'2. All Prop. TRVs '!$P$6:$P$382),'Rule Table'!$P$9:$Q$16,2,FALSE)</f>
        <v>--</v>
      </c>
      <c r="J219" s="92">
        <f>_xlfn.XLOOKUP($B219,'2. All Prop. TRVs '!$B$6:$B$382,'2. All Prop. TRVs '!$V$6:$V$382)</f>
        <v>2.8000000000000001E-2</v>
      </c>
      <c r="K219" s="92" t="str">
        <f>VLOOKUP(_xlfn.XLOOKUP($B219,'2. All Prop. TRVs '!$B$6:$B$382,'2. All Prop. TRVs '!$W$6:$W$382),'Rule Table'!$P$9:$Q$16,2,FALSE)</f>
        <v>D</v>
      </c>
    </row>
    <row r="220" spans="1:11" x14ac:dyDescent="0.2">
      <c r="A220" s="90">
        <v>213</v>
      </c>
      <c r="B220" s="91">
        <v>124</v>
      </c>
      <c r="C220" s="71" t="str">
        <f>_xlfn.XLOOKUP($B220,'2. All Prop. TRVs '!$B$6:$B$382,'2. All Prop. TRVs '!$C$6:$C$382)</f>
        <v>87-86-5</v>
      </c>
      <c r="D220" s="40" t="str">
        <f>_xlfn.XLOOKUP($B220,'2. All Prop. TRVs '!$B$6:$B$382,'2. All Prop. TRVs '!$D$6:$D$382)</f>
        <v>Pentachlorophenol</v>
      </c>
      <c r="E220" s="92"/>
      <c r="F220" s="92">
        <f>_xlfn.XLOOKUP($B220,'2. All Prop. TRVs '!$B$6:$B$382,'2. All Prop. TRVs '!$H$6:$H$382)</f>
        <v>0.2</v>
      </c>
      <c r="G220" s="92" t="str">
        <f>VLOOKUP(_xlfn.XLOOKUP($B220,'2. All Prop. TRVs '!$B$6:$B$382,'2. All Prop. TRVs '!$I$6:$I$382),'Rule Table'!$P$9:$Q$16,2,FALSE)</f>
        <v>C</v>
      </c>
      <c r="H220" s="92" t="str">
        <f>IF(_xlfn.XLOOKUP($B220,'2. All Prop. TRVs '!$B$6:$B$382,'2. All Prop. TRVs '!$O$6:$O$382)="No proposed value","--",_xlfn.XLOOKUP($B220,'2. All Prop. TRVs '!$B$6:$B$382,'2. All Prop. TRVs '!$O$6:$O$382))</f>
        <v>--</v>
      </c>
      <c r="I220" s="92" t="str">
        <f>VLOOKUP(_xlfn.XLOOKUP($B220,'2. All Prop. TRVs '!$B$6:$B$382,'2. All Prop. TRVs '!$P$6:$P$382),'Rule Table'!$P$9:$Q$16,2,FALSE)</f>
        <v>--</v>
      </c>
      <c r="J220" s="92" t="str">
        <f>_xlfn.XLOOKUP($B220,'2. All Prop. TRVs '!$B$6:$B$382,'2. All Prop. TRVs '!$V$6:$V$382)</f>
        <v>--</v>
      </c>
      <c r="K220" s="92" t="str">
        <f>VLOOKUP(_xlfn.XLOOKUP($B220,'2. All Prop. TRVs '!$B$6:$B$382,'2. All Prop. TRVs '!$W$6:$W$382),'Rule Table'!$P$9:$Q$16,2,FALSE)</f>
        <v>--</v>
      </c>
    </row>
    <row r="221" spans="1:11" x14ac:dyDescent="0.2">
      <c r="A221" s="90">
        <v>214</v>
      </c>
      <c r="B221" s="91">
        <v>489</v>
      </c>
      <c r="C221" s="71"/>
      <c r="D221" s="105" t="s">
        <v>1229</v>
      </c>
      <c r="E221" s="92">
        <v>1</v>
      </c>
      <c r="F221" s="101" t="s">
        <v>126</v>
      </c>
      <c r="G221" s="101" t="s">
        <v>126</v>
      </c>
      <c r="H221" s="101" t="s">
        <v>126</v>
      </c>
      <c r="I221" s="101" t="s">
        <v>126</v>
      </c>
      <c r="J221" s="101" t="s">
        <v>126</v>
      </c>
      <c r="K221" s="101" t="s">
        <v>126</v>
      </c>
    </row>
    <row r="222" spans="1:11" x14ac:dyDescent="0.2">
      <c r="A222" s="90">
        <v>215</v>
      </c>
      <c r="B222" s="90" t="s">
        <v>807</v>
      </c>
      <c r="C222" s="71" t="str">
        <f>_xlfn.XLOOKUP($B222,'2. All Prop. TRVs '!$B$6:$B$382,'2. All Prop. TRVs '!$C$6:$C$382)</f>
        <v>27619-97-2</v>
      </c>
      <c r="D222" s="102" t="str">
        <f>_xlfn.XLOOKUP($B222,'2. All Prop. TRVs '!$B$6:$B$382,'2. All Prop. TRVs '!$D$6:$D$382)</f>
        <v>6:2 Fluorotelomer sulfonic acid (6:2 FTS)</v>
      </c>
      <c r="E222" s="92">
        <v>8</v>
      </c>
      <c r="F222" s="92" t="str">
        <f>_xlfn.XLOOKUP($B222,'2. All Prop. TRVs '!$B$6:$B$382,'2. All Prop. TRVs '!$H$6:$H$382)</f>
        <v>--</v>
      </c>
      <c r="G222" s="92" t="str">
        <f>VLOOKUP(_xlfn.XLOOKUP($B222,'2. All Prop. TRVs '!$B$6:$B$382,'2. All Prop. TRVs '!$I$6:$I$382),'Rule Table'!$P$9:$Q$16,2,FALSE)</f>
        <v>--</v>
      </c>
      <c r="H222" s="92">
        <f>IF(_xlfn.XLOOKUP($B222,'2. All Prop. TRVs '!$B$6:$B$382,'2. All Prop. TRVs '!$O$6:$O$382)="No proposed value","--",_xlfn.XLOOKUP($B222,'2. All Prop. TRVs '!$B$6:$B$382,'2. All Prop. TRVs '!$O$6:$O$382))</f>
        <v>1</v>
      </c>
      <c r="I222" s="92" t="str">
        <f>VLOOKUP(_xlfn.XLOOKUP($B222,'2. All Prop. TRVs '!$B$6:$B$382,'2. All Prop. TRVs '!$P$6:$P$382),'Rule Table'!$P$9:$Q$16,2,FALSE)</f>
        <v>D</v>
      </c>
      <c r="J222" s="92" t="str">
        <f>_xlfn.XLOOKUP($B222,'2. All Prop. TRVs '!$B$6:$B$382,'2. All Prop. TRVs '!$V$6:$V$382)</f>
        <v>--</v>
      </c>
      <c r="K222" s="92" t="str">
        <f>VLOOKUP(_xlfn.XLOOKUP($B222,'2. All Prop. TRVs '!$B$6:$B$382,'2. All Prop. TRVs '!$W$6:$W$382),'Rule Table'!$P$9:$Q$16,2,FALSE)</f>
        <v>--</v>
      </c>
    </row>
    <row r="223" spans="1:11" x14ac:dyDescent="0.2">
      <c r="A223" s="90">
        <v>216</v>
      </c>
      <c r="B223" s="90" t="s">
        <v>837</v>
      </c>
      <c r="C223" s="71" t="str">
        <f>_xlfn.XLOOKUP($B223,'2. All Prop. TRVs '!$B$6:$B$382,'2. All Prop. TRVs '!$C$6:$C$382)</f>
        <v>13252-13-6</v>
      </c>
      <c r="D223" s="102" t="str">
        <f>_xlfn.XLOOKUP($B223,'2. All Prop. TRVs '!$B$6:$B$382,'2. All Prop. TRVs '!$D$6:$D$382)</f>
        <v>Hexafluoropropylene oxide dimer acid (HFPO-DA/Gen-X)</v>
      </c>
      <c r="E223" s="92">
        <v>8</v>
      </c>
      <c r="F223" s="92" t="str">
        <f>_xlfn.XLOOKUP($B223,'2. All Prop. TRVs '!$B$6:$B$382,'2. All Prop. TRVs '!$H$6:$H$382)</f>
        <v>--</v>
      </c>
      <c r="G223" s="92" t="str">
        <f>VLOOKUP(_xlfn.XLOOKUP($B223,'2. All Prop. TRVs '!$B$6:$B$382,'2. All Prop. TRVs '!$I$6:$I$382),'Rule Table'!$P$9:$Q$16,2,FALSE)</f>
        <v>--</v>
      </c>
      <c r="H223" s="92">
        <f>IF(_xlfn.XLOOKUP($B223,'2. All Prop. TRVs '!$B$6:$B$382,'2. All Prop. TRVs '!$O$6:$O$382)="No proposed value","--",_xlfn.XLOOKUP($B223,'2. All Prop. TRVs '!$B$6:$B$382,'2. All Prop. TRVs '!$O$6:$O$382))</f>
        <v>0.01</v>
      </c>
      <c r="I223" s="92" t="str">
        <f>VLOOKUP(_xlfn.XLOOKUP($B223,'2. All Prop. TRVs '!$B$6:$B$382,'2. All Prop. TRVs '!$P$6:$P$382),'Rule Table'!$P$9:$Q$16,2,FALSE)</f>
        <v>D</v>
      </c>
      <c r="J223" s="92" t="str">
        <f>_xlfn.XLOOKUP($B223,'2. All Prop. TRVs '!$B$6:$B$382,'2. All Prop. TRVs '!$V$6:$V$382)</f>
        <v>--</v>
      </c>
      <c r="K223" s="92" t="str">
        <f>VLOOKUP(_xlfn.XLOOKUP($B223,'2. All Prop. TRVs '!$B$6:$B$382,'2. All Prop. TRVs '!$W$6:$W$382),'Rule Table'!$P$9:$Q$16,2,FALSE)</f>
        <v>--</v>
      </c>
    </row>
    <row r="224" spans="1:11" x14ac:dyDescent="0.2">
      <c r="A224" s="90">
        <v>217</v>
      </c>
      <c r="B224" s="90" t="s">
        <v>811</v>
      </c>
      <c r="C224" s="71" t="str">
        <f>_xlfn.XLOOKUP($B224,'2. All Prop. TRVs '!$B$6:$B$382,'2. All Prop. TRVs '!$C$6:$C$382)</f>
        <v>375-73-5</v>
      </c>
      <c r="D224" s="102" t="str">
        <f>_xlfn.XLOOKUP($B224,'2. All Prop. TRVs '!$B$6:$B$382,'2. All Prop. TRVs '!$D$6:$D$382)</f>
        <v>Perfluorobutanesulfonic acid (PFBS)</v>
      </c>
      <c r="E224" s="92">
        <v>8</v>
      </c>
      <c r="F224" s="92" t="str">
        <f>_xlfn.XLOOKUP($B224,'2. All Prop. TRVs '!$B$6:$B$382,'2. All Prop. TRVs '!$H$6:$H$382)</f>
        <v>--</v>
      </c>
      <c r="G224" s="92" t="str">
        <f>VLOOKUP(_xlfn.XLOOKUP($B224,'2. All Prop. TRVs '!$B$6:$B$382,'2. All Prop. TRVs '!$I$6:$I$382),'Rule Table'!$P$9:$Q$16,2,FALSE)</f>
        <v>--</v>
      </c>
      <c r="H224" s="92" t="str">
        <f>IF(_xlfn.XLOOKUP($B224,'2. All Prop. TRVs '!$B$6:$B$382,'2. All Prop. TRVs '!$O$6:$O$382)="No proposed value","--",_xlfn.XLOOKUP($B224,'2. All Prop. TRVs '!$B$6:$B$382,'2. All Prop. TRVs '!$O$6:$O$382))</f>
        <v>--</v>
      </c>
      <c r="I224" s="92" t="str">
        <f>VLOOKUP(_xlfn.XLOOKUP($B224,'2. All Prop. TRVs '!$B$6:$B$382,'2. All Prop. TRVs '!$P$6:$P$382),'Rule Table'!$P$9:$Q$16,2,FALSE)</f>
        <v>--</v>
      </c>
      <c r="J224" s="92">
        <f>_xlfn.XLOOKUP($B224,'2. All Prop. TRVs '!$B$6:$B$382,'2. All Prop. TRVs '!$V$6:$V$382)</f>
        <v>0.3</v>
      </c>
      <c r="K224" s="92" t="str">
        <f>VLOOKUP(_xlfn.XLOOKUP($B224,'2. All Prop. TRVs '!$B$6:$B$382,'2. All Prop. TRVs '!$W$6:$W$382),'Rule Table'!$P$9:$Q$16,2,FALSE)</f>
        <v>D</v>
      </c>
    </row>
    <row r="225" spans="1:11" x14ac:dyDescent="0.2">
      <c r="A225" s="90">
        <v>218</v>
      </c>
      <c r="B225" s="90" t="s">
        <v>814</v>
      </c>
      <c r="C225" s="71" t="str">
        <f>_xlfn.XLOOKUP($B225,'2. All Prop. TRVs '!$B$6:$B$382,'2. All Prop. TRVs '!$C$6:$C$382)</f>
        <v>375-22-4</v>
      </c>
      <c r="D225" s="102" t="str">
        <f>_xlfn.XLOOKUP($B225,'2. All Prop. TRVs '!$B$6:$B$382,'2. All Prop. TRVs '!$D$6:$D$382)</f>
        <v>Perfluorobutanoic acid (PFBA)</v>
      </c>
      <c r="E225" s="92">
        <v>8</v>
      </c>
      <c r="F225" s="92" t="str">
        <f>_xlfn.XLOOKUP($B225,'2. All Prop. TRVs '!$B$6:$B$382,'2. All Prop. TRVs '!$H$6:$H$382)</f>
        <v>--</v>
      </c>
      <c r="G225" s="92" t="str">
        <f>VLOOKUP(_xlfn.XLOOKUP($B225,'2. All Prop. TRVs '!$B$6:$B$382,'2. All Prop. TRVs '!$I$6:$I$382),'Rule Table'!$P$9:$Q$16,2,FALSE)</f>
        <v>--</v>
      </c>
      <c r="H225" s="92">
        <f>IF(_xlfn.XLOOKUP($B225,'2. All Prop. TRVs '!$B$6:$B$382,'2. All Prop. TRVs '!$O$6:$O$382)="No proposed value","--",_xlfn.XLOOKUP($B225,'2. All Prop. TRVs '!$B$6:$B$382,'2. All Prop. TRVs '!$O$6:$O$382))</f>
        <v>3.5</v>
      </c>
      <c r="I225" s="92" t="str">
        <f>VLOOKUP(_xlfn.XLOOKUP($B225,'2. All Prop. TRVs '!$B$6:$B$382,'2. All Prop. TRVs '!$P$6:$P$382),'Rule Table'!$P$9:$Q$16,2,FALSE)</f>
        <v>D</v>
      </c>
      <c r="J225" s="92">
        <f>_xlfn.XLOOKUP($B225,'2. All Prop. TRVs '!$B$6:$B$382,'2. All Prop. TRVs '!$V$6:$V$382)</f>
        <v>10</v>
      </c>
      <c r="K225" s="92" t="str">
        <f>VLOOKUP(_xlfn.XLOOKUP($B225,'2. All Prop. TRVs '!$B$6:$B$382,'2. All Prop. TRVs '!$W$6:$W$382),'Rule Table'!$P$9:$Q$16,2,FALSE)</f>
        <v>D</v>
      </c>
    </row>
    <row r="226" spans="1:11" x14ac:dyDescent="0.2">
      <c r="A226" s="90">
        <v>219</v>
      </c>
      <c r="B226" s="90" t="s">
        <v>840</v>
      </c>
      <c r="C226" s="71" t="str">
        <f>_xlfn.XLOOKUP($B226,'2. All Prop. TRVs '!$B$6:$B$382,'2. All Prop. TRVs '!$C$6:$C$382)</f>
        <v>19430-93-4</v>
      </c>
      <c r="D226" s="102" t="str">
        <f>_xlfn.XLOOKUP($B226,'2. All Prop. TRVs '!$B$6:$B$382,'2. All Prop. TRVs '!$D$6:$D$382)</f>
        <v>Perfluorobutylethylene (PFBE)</v>
      </c>
      <c r="E226" s="92">
        <v>8</v>
      </c>
      <c r="F226" s="92" t="str">
        <f>_xlfn.XLOOKUP($B226,'2. All Prop. TRVs '!$B$6:$B$382,'2. All Prop. TRVs '!$H$6:$H$382)</f>
        <v>--</v>
      </c>
      <c r="G226" s="92" t="str">
        <f>VLOOKUP(_xlfn.XLOOKUP($B226,'2. All Prop. TRVs '!$B$6:$B$382,'2. All Prop. TRVs '!$I$6:$I$382),'Rule Table'!$P$9:$Q$16,2,FALSE)</f>
        <v>--</v>
      </c>
      <c r="H226" s="94">
        <f>IF(_xlfn.XLOOKUP($B226,'2. All Prop. TRVs '!$B$6:$B$382,'2. All Prop. TRVs '!$O$6:$O$382)="No proposed value","--",_xlfn.XLOOKUP($B226,'2. All Prop. TRVs '!$B$6:$B$382,'2. All Prop. TRVs '!$O$6:$O$382))</f>
        <v>2600</v>
      </c>
      <c r="I226" s="92" t="str">
        <f>VLOOKUP(_xlfn.XLOOKUP($B226,'2. All Prop. TRVs '!$B$6:$B$382,'2. All Prop. TRVs '!$P$6:$P$382),'Rule Table'!$P$9:$Q$16,2,FALSE)</f>
        <v>D</v>
      </c>
      <c r="J226" s="92" t="str">
        <f>_xlfn.XLOOKUP($B226,'2. All Prop. TRVs '!$B$6:$B$382,'2. All Prop. TRVs '!$V$6:$V$382)</f>
        <v>--</v>
      </c>
      <c r="K226" s="92" t="str">
        <f>VLOOKUP(_xlfn.XLOOKUP($B226,'2. All Prop. TRVs '!$B$6:$B$382,'2. All Prop. TRVs '!$W$6:$W$382),'Rule Table'!$P$9:$Q$16,2,FALSE)</f>
        <v>--</v>
      </c>
    </row>
    <row r="227" spans="1:11" x14ac:dyDescent="0.2">
      <c r="A227" s="90">
        <v>220</v>
      </c>
      <c r="B227" s="90" t="s">
        <v>817</v>
      </c>
      <c r="C227" s="71" t="str">
        <f>_xlfn.XLOOKUP($B227,'2. All Prop. TRVs '!$B$6:$B$382,'2. All Prop. TRVs '!$C$6:$C$382)</f>
        <v>335-76-2</v>
      </c>
      <c r="D227" s="102" t="str">
        <f>_xlfn.XLOOKUP($B227,'2. All Prop. TRVs '!$B$6:$B$382,'2. All Prop. TRVs '!$D$6:$D$382)</f>
        <v>Perfluorodecanoic acid (PFDA)</v>
      </c>
      <c r="E227" s="92">
        <v>8</v>
      </c>
      <c r="F227" s="92" t="str">
        <f>_xlfn.XLOOKUP($B227,'2. All Prop. TRVs '!$B$6:$B$382,'2. All Prop. TRVs '!$H$6:$H$382)</f>
        <v>--</v>
      </c>
      <c r="G227" s="92" t="str">
        <f>VLOOKUP(_xlfn.XLOOKUP($B227,'2. All Prop. TRVs '!$B$6:$B$382,'2. All Prop. TRVs '!$I$6:$I$382),'Rule Table'!$P$9:$Q$16,2,FALSE)</f>
        <v>--</v>
      </c>
      <c r="H227" s="99">
        <f>IF(_xlfn.XLOOKUP($B227,'2. All Prop. TRVs '!$B$6:$B$382,'2. All Prop. TRVs '!$O$6:$O$382)="No proposed value","--",_xlfn.XLOOKUP($B227,'2. All Prop. TRVs '!$B$6:$B$382,'2. All Prop. TRVs '!$O$6:$O$382))</f>
        <v>6.9999999999999999E-6</v>
      </c>
      <c r="I227" s="92" t="str">
        <f>VLOOKUP(_xlfn.XLOOKUP($B227,'2. All Prop. TRVs '!$B$6:$B$382,'2. All Prop. TRVs '!$P$6:$P$382),'Rule Table'!$P$9:$Q$16,2,FALSE)</f>
        <v>D</v>
      </c>
      <c r="J227" s="92" t="str">
        <f>_xlfn.XLOOKUP($B227,'2. All Prop. TRVs '!$B$6:$B$382,'2. All Prop. TRVs '!$V$6:$V$382)</f>
        <v>--</v>
      </c>
      <c r="K227" s="92" t="str">
        <f>VLOOKUP(_xlfn.XLOOKUP($B227,'2. All Prop. TRVs '!$B$6:$B$382,'2. All Prop. TRVs '!$W$6:$W$382),'Rule Table'!$P$9:$Q$16,2,FALSE)</f>
        <v>--</v>
      </c>
    </row>
    <row r="228" spans="1:11" x14ac:dyDescent="0.2">
      <c r="A228" s="90">
        <v>221</v>
      </c>
      <c r="B228" s="90" t="s">
        <v>820</v>
      </c>
      <c r="C228" s="71" t="str">
        <f>_xlfn.XLOOKUP($B228,'2. All Prop. TRVs '!$B$6:$B$382,'2. All Prop. TRVs '!$C$6:$C$382)</f>
        <v>307-55-1</v>
      </c>
      <c r="D228" s="102" t="str">
        <f>_xlfn.XLOOKUP($B228,'2. All Prop. TRVs '!$B$6:$B$382,'2. All Prop. TRVs '!$D$6:$D$382)</f>
        <v>Perfluorododecanoic acid (PFDoA)</v>
      </c>
      <c r="E228" s="92">
        <v>8</v>
      </c>
      <c r="F228" s="92" t="str">
        <f>_xlfn.XLOOKUP($B228,'2. All Prop. TRVs '!$B$6:$B$382,'2. All Prop. TRVs '!$H$6:$H$382)</f>
        <v>--</v>
      </c>
      <c r="G228" s="92" t="str">
        <f>VLOOKUP(_xlfn.XLOOKUP($B228,'2. All Prop. TRVs '!$B$6:$B$382,'2. All Prop. TRVs '!$I$6:$I$382),'Rule Table'!$P$9:$Q$16,2,FALSE)</f>
        <v>--</v>
      </c>
      <c r="H228" s="92">
        <f>IF(_xlfn.XLOOKUP($B228,'2. All Prop. TRVs '!$B$6:$B$382,'2. All Prop. TRVs '!$O$6:$O$382)="No proposed value","--",_xlfn.XLOOKUP($B228,'2. All Prop. TRVs '!$B$6:$B$382,'2. All Prop. TRVs '!$O$6:$O$382))</f>
        <v>4.2000000000000003E-2</v>
      </c>
      <c r="I228" s="92" t="str">
        <f>VLOOKUP(_xlfn.XLOOKUP($B228,'2. All Prop. TRVs '!$B$6:$B$382,'2. All Prop. TRVs '!$P$6:$P$382),'Rule Table'!$P$9:$Q$16,2,FALSE)</f>
        <v>D</v>
      </c>
      <c r="J228" s="92" t="str">
        <f>_xlfn.XLOOKUP($B228,'2. All Prop. TRVs '!$B$6:$B$382,'2. All Prop. TRVs '!$V$6:$V$382)</f>
        <v>--</v>
      </c>
      <c r="K228" s="92" t="str">
        <f>VLOOKUP(_xlfn.XLOOKUP($B228,'2. All Prop. TRVs '!$B$6:$B$382,'2. All Prop. TRVs '!$W$6:$W$382),'Rule Table'!$P$9:$Q$16,2,FALSE)</f>
        <v>--</v>
      </c>
    </row>
    <row r="229" spans="1:11" x14ac:dyDescent="0.2">
      <c r="A229" s="90">
        <v>222</v>
      </c>
      <c r="B229" s="90" t="s">
        <v>823</v>
      </c>
      <c r="C229" s="71" t="str">
        <f>_xlfn.XLOOKUP($B229,'2. All Prop. TRVs '!$B$6:$B$382,'2. All Prop. TRVs '!$C$6:$C$382)</f>
        <v>355-46-4</v>
      </c>
      <c r="D229" s="102" t="str">
        <f>_xlfn.XLOOKUP($B229,'2. All Prop. TRVs '!$B$6:$B$382,'2. All Prop. TRVs '!$D$6:$D$382)</f>
        <v>Perfluorohexanesulfonic acid (PFHxS)</v>
      </c>
      <c r="E229" s="92">
        <v>8</v>
      </c>
      <c r="F229" s="92" t="str">
        <f>_xlfn.XLOOKUP($B229,'2. All Prop. TRVs '!$B$6:$B$382,'2. All Prop. TRVs '!$H$6:$H$382)</f>
        <v>--</v>
      </c>
      <c r="G229" s="92" t="str">
        <f>VLOOKUP(_xlfn.XLOOKUP($B229,'2. All Prop. TRVs '!$B$6:$B$382,'2. All Prop. TRVs '!$I$6:$I$382),'Rule Table'!$P$9:$Q$16,2,FALSE)</f>
        <v>--</v>
      </c>
      <c r="H229" s="92" t="str">
        <f>IF(_xlfn.XLOOKUP($B229,'2. All Prop. TRVs '!$B$6:$B$382,'2. All Prop. TRVs '!$O$6:$O$382)="No proposed value","--",_xlfn.XLOOKUP($B229,'2. All Prop. TRVs '!$B$6:$B$382,'2. All Prop. TRVs '!$O$6:$O$382))</f>
        <v>--</v>
      </c>
      <c r="I229" s="92" t="str">
        <f>VLOOKUP(_xlfn.XLOOKUP($B229,'2. All Prop. TRVs '!$B$6:$B$382,'2. All Prop. TRVs '!$P$6:$P$382),'Rule Table'!$P$9:$Q$16,2,FALSE)</f>
        <v>--</v>
      </c>
      <c r="J229" s="92">
        <f>_xlfn.XLOOKUP($B229,'2. All Prop. TRVs '!$B$6:$B$382,'2. All Prop. TRVs '!$V$6:$V$382)</f>
        <v>3.4000000000000002E-2</v>
      </c>
      <c r="K229" s="92" t="str">
        <f>VLOOKUP(_xlfn.XLOOKUP($B229,'2. All Prop. TRVs '!$B$6:$B$382,'2. All Prop. TRVs '!$W$6:$W$382),'Rule Table'!$P$9:$Q$16,2,FALSE)</f>
        <v>D</v>
      </c>
    </row>
    <row r="230" spans="1:11" x14ac:dyDescent="0.2">
      <c r="A230" s="90">
        <v>223</v>
      </c>
      <c r="B230" s="90" t="s">
        <v>826</v>
      </c>
      <c r="C230" s="71" t="str">
        <f>_xlfn.XLOOKUP($B230,'2. All Prop. TRVs '!$B$6:$B$382,'2. All Prop. TRVs '!$C$6:$C$382)</f>
        <v>307-24-4</v>
      </c>
      <c r="D230" s="102" t="str">
        <f>_xlfn.XLOOKUP($B230,'2. All Prop. TRVs '!$B$6:$B$382,'2. All Prop. TRVs '!$D$6:$D$382)</f>
        <v>Perfluorohexanoic acid (PFHxA)</v>
      </c>
      <c r="E230" s="92">
        <v>8</v>
      </c>
      <c r="F230" s="92" t="str">
        <f>_xlfn.XLOOKUP($B230,'2. All Prop. TRVs '!$B$6:$B$382,'2. All Prop. TRVs '!$H$6:$H$382)</f>
        <v>--</v>
      </c>
      <c r="G230" s="92" t="str">
        <f>VLOOKUP(_xlfn.XLOOKUP($B230,'2. All Prop. TRVs '!$B$6:$B$382,'2. All Prop. TRVs '!$I$6:$I$382),'Rule Table'!$P$9:$Q$16,2,FALSE)</f>
        <v>--</v>
      </c>
      <c r="H230" s="92">
        <f>IF(_xlfn.XLOOKUP($B230,'2. All Prop. TRVs '!$B$6:$B$382,'2. All Prop. TRVs '!$O$6:$O$382)="No proposed value","--",_xlfn.XLOOKUP($B230,'2. All Prop. TRVs '!$B$6:$B$382,'2. All Prop. TRVs '!$O$6:$O$382))</f>
        <v>0.5</v>
      </c>
      <c r="I230" s="92" t="str">
        <f>VLOOKUP(_xlfn.XLOOKUP($B230,'2. All Prop. TRVs '!$B$6:$B$382,'2. All Prop. TRVs '!$P$6:$P$382),'Rule Table'!$P$9:$Q$16,2,FALSE)</f>
        <v>D</v>
      </c>
      <c r="J230" s="92">
        <f>_xlfn.XLOOKUP($B230,'2. All Prop. TRVs '!$B$6:$B$382,'2. All Prop. TRVs '!$V$6:$V$382)</f>
        <v>1</v>
      </c>
      <c r="K230" s="92" t="str">
        <f>VLOOKUP(_xlfn.XLOOKUP($B230,'2. All Prop. TRVs '!$B$6:$B$382,'2. All Prop. TRVs '!$W$6:$W$382),'Rule Table'!$P$9:$Q$16,2,FALSE)</f>
        <v>D</v>
      </c>
    </row>
    <row r="231" spans="1:11" x14ac:dyDescent="0.2">
      <c r="A231" s="90">
        <v>224</v>
      </c>
      <c r="B231" s="90" t="s">
        <v>829</v>
      </c>
      <c r="C231" s="71" t="str">
        <f>_xlfn.XLOOKUP($B231,'2. All Prop. TRVs '!$B$6:$B$382,'2. All Prop. TRVs '!$C$6:$C$382)</f>
        <v>375-95-1</v>
      </c>
      <c r="D231" s="102" t="str">
        <f>_xlfn.XLOOKUP($B231,'2. All Prop. TRVs '!$B$6:$B$382,'2. All Prop. TRVs '!$D$6:$D$382)</f>
        <v>Perfluorononanoic acid (PFNA)</v>
      </c>
      <c r="E231" s="92">
        <v>8</v>
      </c>
      <c r="F231" s="92" t="str">
        <f>_xlfn.XLOOKUP($B231,'2. All Prop. TRVs '!$B$6:$B$382,'2. All Prop. TRVs '!$H$6:$H$382)</f>
        <v>--</v>
      </c>
      <c r="G231" s="92" t="str">
        <f>VLOOKUP(_xlfn.XLOOKUP($B231,'2. All Prop. TRVs '!$B$6:$B$382,'2. All Prop. TRVs '!$I$6:$I$382),'Rule Table'!$P$9:$Q$16,2,FALSE)</f>
        <v>--</v>
      </c>
      <c r="H231" s="92" t="str">
        <f>IF(_xlfn.XLOOKUP($B231,'2. All Prop. TRVs '!$B$6:$B$382,'2. All Prop. TRVs '!$O$6:$O$382)="No proposed value","--",_xlfn.XLOOKUP($B231,'2. All Prop. TRVs '!$B$6:$B$382,'2. All Prop. TRVs '!$O$6:$O$382))</f>
        <v>--</v>
      </c>
      <c r="I231" s="92" t="str">
        <f>VLOOKUP(_xlfn.XLOOKUP($B231,'2. All Prop. TRVs '!$B$6:$B$382,'2. All Prop. TRVs '!$P$6:$P$382),'Rule Table'!$P$9:$Q$16,2,FALSE)</f>
        <v>--</v>
      </c>
      <c r="J231" s="92">
        <f>_xlfn.XLOOKUP($B231,'2. All Prop. TRVs '!$B$6:$B$382,'2. All Prop. TRVs '!$V$6:$V$382)</f>
        <v>4.7E-2</v>
      </c>
      <c r="K231" s="92" t="str">
        <f>VLOOKUP(_xlfn.XLOOKUP($B231,'2. All Prop. TRVs '!$B$6:$B$382,'2. All Prop. TRVs '!$W$6:$W$382),'Rule Table'!$P$9:$Q$16,2,FALSE)</f>
        <v>D</v>
      </c>
    </row>
    <row r="232" spans="1:11" x14ac:dyDescent="0.2">
      <c r="A232" s="90">
        <v>225</v>
      </c>
      <c r="B232" s="90" t="s">
        <v>832</v>
      </c>
      <c r="C232" s="71" t="str">
        <f>_xlfn.XLOOKUP($B232,'2. All Prop. TRVs '!$B$6:$B$382,'2. All Prop. TRVs '!$C$6:$C$382)</f>
        <v>754-91-6</v>
      </c>
      <c r="D232" s="102" t="str">
        <f>_xlfn.XLOOKUP($B232,'2. All Prop. TRVs '!$B$6:$B$382,'2. All Prop. TRVs '!$D$6:$D$382)</f>
        <v>Perfluorooctanesulfonamide (PFOSA)</v>
      </c>
      <c r="E232" s="92">
        <v>8</v>
      </c>
      <c r="F232" s="92" t="str">
        <f>_xlfn.XLOOKUP($B232,'2. All Prop. TRVs '!$B$6:$B$382,'2. All Prop. TRVs '!$H$6:$H$382)</f>
        <v>--</v>
      </c>
      <c r="G232" s="92" t="str">
        <f>VLOOKUP(_xlfn.XLOOKUP($B232,'2. All Prop. TRVs '!$B$6:$B$382,'2. All Prop. TRVs '!$I$6:$I$382),'Rule Table'!$P$9:$Q$16,2,FALSE)</f>
        <v>--</v>
      </c>
      <c r="H232" s="92">
        <f>IF(_xlfn.XLOOKUP($B232,'2. All Prop. TRVs '!$B$6:$B$382,'2. All Prop. TRVs '!$O$6:$O$382)="No proposed value","--",_xlfn.XLOOKUP($B232,'2. All Prop. TRVs '!$B$6:$B$382,'2. All Prop. TRVs '!$O$6:$O$382))</f>
        <v>1E-4</v>
      </c>
      <c r="I232" s="92" t="str">
        <f>VLOOKUP(_xlfn.XLOOKUP($B232,'2. All Prop. TRVs '!$B$6:$B$382,'2. All Prop. TRVs '!$P$6:$P$382),'Rule Table'!$P$9:$Q$16,2,FALSE)</f>
        <v>D</v>
      </c>
      <c r="J232" s="92">
        <f>_xlfn.XLOOKUP($B232,'2. All Prop. TRVs '!$B$6:$B$382,'2. All Prop. TRVs '!$V$6:$V$382)</f>
        <v>6.3E-2</v>
      </c>
      <c r="K232" s="92" t="str">
        <f>VLOOKUP(_xlfn.XLOOKUP($B232,'2. All Prop. TRVs '!$B$6:$B$382,'2. All Prop. TRVs '!$W$6:$W$382),'Rule Table'!$P$9:$Q$16,2,FALSE)</f>
        <v>D</v>
      </c>
    </row>
    <row r="233" spans="1:11" x14ac:dyDescent="0.2">
      <c r="A233" s="90">
        <v>226</v>
      </c>
      <c r="B233" s="90">
        <v>491</v>
      </c>
      <c r="C233" s="71" t="str">
        <f>_xlfn.XLOOKUP($B233,'2. All Prop. TRVs '!$B$6:$B$382,'2. All Prop. TRVs '!$C$6:$C$382)</f>
        <v>1763-23-1</v>
      </c>
      <c r="D233" s="102" t="str">
        <f>_xlfn.XLOOKUP($B233,'2. All Prop. TRVs '!$B$6:$B$382,'2. All Prop. TRVs '!$D$6:$D$382)</f>
        <v>Perfluorooctanesulfonic acid (PFOS)</v>
      </c>
      <c r="E233" s="92">
        <v>8</v>
      </c>
      <c r="F233" s="92" t="str">
        <f>_xlfn.XLOOKUP($B233,'2. All Prop. TRVs '!$B$6:$B$382,'2. All Prop. TRVs '!$H$6:$H$382)</f>
        <v>--</v>
      </c>
      <c r="G233" s="92" t="str">
        <f>VLOOKUP(_xlfn.XLOOKUP($B233,'2. All Prop. TRVs '!$B$6:$B$382,'2. All Prop. TRVs '!$I$6:$I$382),'Rule Table'!$P$9:$Q$16,2,FALSE)</f>
        <v>--</v>
      </c>
      <c r="H233" s="92">
        <f>IF(_xlfn.XLOOKUP($B233,'2. All Prop. TRVs '!$B$6:$B$382,'2. All Prop. TRVs '!$O$6:$O$382)="No proposed value","--",_xlfn.XLOOKUP($B233,'2. All Prop. TRVs '!$B$6:$B$382,'2. All Prop. TRVs '!$O$6:$O$382))</f>
        <v>4.0000000000000002E-4</v>
      </c>
      <c r="I233" s="92" t="str">
        <f>VLOOKUP(_xlfn.XLOOKUP($B233,'2. All Prop. TRVs '!$B$6:$B$382,'2. All Prop. TRVs '!$P$6:$P$382),'Rule Table'!$P$9:$Q$16,2,FALSE)</f>
        <v>D</v>
      </c>
      <c r="J233" s="92">
        <f>_xlfn.XLOOKUP($B233,'2. All Prop. TRVs '!$B$6:$B$382,'2. All Prop. TRVs '!$V$6:$V$382)</f>
        <v>1.0999999999999999E-2</v>
      </c>
      <c r="K233" s="92" t="str">
        <f>VLOOKUP(_xlfn.XLOOKUP($B233,'2. All Prop. TRVs '!$B$6:$B$382,'2. All Prop. TRVs '!$W$6:$W$382),'Rule Table'!$P$9:$Q$16,2,FALSE)</f>
        <v>D</v>
      </c>
    </row>
    <row r="234" spans="1:11" x14ac:dyDescent="0.2">
      <c r="A234" s="90">
        <v>227</v>
      </c>
      <c r="B234" s="90">
        <v>490</v>
      </c>
      <c r="C234" s="71" t="str">
        <f>_xlfn.XLOOKUP($B234,'2. All Prop. TRVs '!$B$6:$B$382,'2. All Prop. TRVs '!$C$6:$C$382)</f>
        <v>335-67-1</v>
      </c>
      <c r="D234" s="102" t="str">
        <f>_xlfn.XLOOKUP($B234,'2. All Prop. TRVs '!$B$6:$B$382,'2. All Prop. TRVs '!$D$6:$D$382)</f>
        <v>Perfluorooctanoic acid (PFOA)</v>
      </c>
      <c r="E234" s="92">
        <v>8</v>
      </c>
      <c r="F234" s="92" t="str">
        <f>_xlfn.XLOOKUP($B234,'2. All Prop. TRVs '!$B$6:$B$382,'2. All Prop. TRVs '!$H$6:$H$382)</f>
        <v>--</v>
      </c>
      <c r="G234" s="92" t="str">
        <f>VLOOKUP(_xlfn.XLOOKUP($B234,'2. All Prop. TRVs '!$B$6:$B$382,'2. All Prop. TRVs '!$I$6:$I$382),'Rule Table'!$P$9:$Q$16,2,FALSE)</f>
        <v>--</v>
      </c>
      <c r="H234" s="92">
        <f>IF(_xlfn.XLOOKUP($B234,'2. All Prop. TRVs '!$B$6:$B$382,'2. All Prop. TRVs '!$O$6:$O$382)="No proposed value","--",_xlfn.XLOOKUP($B234,'2. All Prop. TRVs '!$B$6:$B$382,'2. All Prop. TRVs '!$O$6:$O$382))</f>
        <v>1E-4</v>
      </c>
      <c r="I234" s="92" t="str">
        <f>VLOOKUP(_xlfn.XLOOKUP($B234,'2. All Prop. TRVs '!$B$6:$B$382,'2. All Prop. TRVs '!$P$6:$P$382),'Rule Table'!$P$9:$Q$16,2,FALSE)</f>
        <v>D</v>
      </c>
      <c r="J234" s="92">
        <f>_xlfn.XLOOKUP($B234,'2. All Prop. TRVs '!$B$6:$B$382,'2. All Prop. TRVs '!$V$6:$V$382)</f>
        <v>6.3E-2</v>
      </c>
      <c r="K234" s="92" t="str">
        <f>VLOOKUP(_xlfn.XLOOKUP($B234,'2. All Prop. TRVs '!$B$6:$B$382,'2. All Prop. TRVs '!$W$6:$W$382),'Rule Table'!$P$9:$Q$16,2,FALSE)</f>
        <v>D</v>
      </c>
    </row>
    <row r="235" spans="1:11" x14ac:dyDescent="0.2">
      <c r="A235" s="90">
        <v>228</v>
      </c>
      <c r="B235" s="91">
        <v>497</v>
      </c>
      <c r="C235" s="71" t="str">
        <f>_xlfn.XLOOKUP($B235,'2. All Prop. TRVs '!$B$6:$B$382,'2. All Prop. TRVs '!$C$6:$C$382)</f>
        <v>108-95-2</v>
      </c>
      <c r="D235" s="40" t="str">
        <f>_xlfn.XLOOKUP($B235,'2. All Prop. TRVs '!$B$6:$B$382,'2. All Prop. TRVs '!$D$6:$D$382)</f>
        <v>Phenol</v>
      </c>
      <c r="E235" s="92"/>
      <c r="F235" s="92" t="str">
        <f>_xlfn.XLOOKUP($B235,'2. All Prop. TRVs '!$B$6:$B$382,'2. All Prop. TRVs '!$H$6:$H$382)</f>
        <v>--</v>
      </c>
      <c r="G235" s="92" t="str">
        <f>VLOOKUP(_xlfn.XLOOKUP($B235,'2. All Prop. TRVs '!$B$6:$B$382,'2. All Prop. TRVs '!$I$6:$I$382),'Rule Table'!$P$9:$Q$16,2,FALSE)</f>
        <v>--</v>
      </c>
      <c r="H235" s="92">
        <f>IF(_xlfn.XLOOKUP($B235,'2. All Prop. TRVs '!$B$6:$B$382,'2. All Prop. TRVs '!$O$6:$O$382)="No proposed value","--",_xlfn.XLOOKUP($B235,'2. All Prop. TRVs '!$B$6:$B$382,'2. All Prop. TRVs '!$O$6:$O$382))</f>
        <v>200</v>
      </c>
      <c r="I235" s="92" t="str">
        <f>VLOOKUP(_xlfn.XLOOKUP($B235,'2. All Prop. TRVs '!$B$6:$B$382,'2. All Prop. TRVs '!$P$6:$P$382),'Rule Table'!$P$9:$Q$16,2,FALSE)</f>
        <v>C</v>
      </c>
      <c r="J235" s="92">
        <f>_xlfn.XLOOKUP($B235,'2. All Prop. TRVs '!$B$6:$B$382,'2. All Prop. TRVs '!$V$6:$V$382)</f>
        <v>670</v>
      </c>
      <c r="K235" s="92" t="str">
        <f>VLOOKUP(_xlfn.XLOOKUP($B235,'2. All Prop. TRVs '!$B$6:$B$382,'2. All Prop. TRVs '!$W$6:$W$382),'Rule Table'!$P$9:$Q$16,2,FALSE)</f>
        <v>D</v>
      </c>
    </row>
    <row r="236" spans="1:11" x14ac:dyDescent="0.2">
      <c r="A236" s="90">
        <v>229</v>
      </c>
      <c r="B236" s="91">
        <v>503</v>
      </c>
      <c r="C236" s="71" t="str">
        <f>_xlfn.XLOOKUP($B236,'2. All Prop. TRVs '!$B$6:$B$382,'2. All Prop. TRVs '!$C$6:$C$382)</f>
        <v>75-44-5</v>
      </c>
      <c r="D236" s="40" t="str">
        <f>_xlfn.XLOOKUP($B236,'2. All Prop. TRVs '!$B$6:$B$382,'2. All Prop. TRVs '!$D$6:$D$382)</f>
        <v>Phosgene</v>
      </c>
      <c r="E236" s="92"/>
      <c r="F236" s="92" t="str">
        <f>_xlfn.XLOOKUP($B236,'2. All Prop. TRVs '!$B$6:$B$382,'2. All Prop. TRVs '!$H$6:$H$382)</f>
        <v>--</v>
      </c>
      <c r="G236" s="92" t="str">
        <f>VLOOKUP(_xlfn.XLOOKUP($B236,'2. All Prop. TRVs '!$B$6:$B$382,'2. All Prop. TRVs '!$I$6:$I$382),'Rule Table'!$P$9:$Q$16,2,FALSE)</f>
        <v>--</v>
      </c>
      <c r="H236" s="92">
        <f>IF(_xlfn.XLOOKUP($B236,'2. All Prop. TRVs '!$B$6:$B$382,'2. All Prop. TRVs '!$O$6:$O$382)="No proposed value","--",_xlfn.XLOOKUP($B236,'2. All Prop. TRVs '!$B$6:$B$382,'2. All Prop. TRVs '!$O$6:$O$382))</f>
        <v>0.3</v>
      </c>
      <c r="I236" s="92" t="str">
        <f>VLOOKUP(_xlfn.XLOOKUP($B236,'2. All Prop. TRVs '!$B$6:$B$382,'2. All Prop. TRVs '!$P$6:$P$382),'Rule Table'!$P$9:$Q$16,2,FALSE)</f>
        <v>E</v>
      </c>
      <c r="J236" s="92">
        <f>_xlfn.XLOOKUP($B236,'2. All Prop. TRVs '!$B$6:$B$382,'2. All Prop. TRVs '!$V$6:$V$382)</f>
        <v>0.17</v>
      </c>
      <c r="K236" s="92" t="str">
        <f>VLOOKUP(_xlfn.XLOOKUP($B236,'2. All Prop. TRVs '!$B$6:$B$382,'2. All Prop. TRVs '!$W$6:$W$382),'Rule Table'!$P$9:$Q$16,2,FALSE)</f>
        <v>D</v>
      </c>
    </row>
    <row r="237" spans="1:11" x14ac:dyDescent="0.2">
      <c r="A237" s="90">
        <v>230</v>
      </c>
      <c r="B237" s="91">
        <v>506</v>
      </c>
      <c r="C237" s="71" t="str">
        <f>_xlfn.XLOOKUP($B237,'2. All Prop. TRVs '!$B$6:$B$382,'2. All Prop. TRVs '!$C$6:$C$382)</f>
        <v>7803-51-2</v>
      </c>
      <c r="D237" s="40" t="str">
        <f>_xlfn.XLOOKUP($B237,'2. All Prop. TRVs '!$B$6:$B$382,'2. All Prop. TRVs '!$D$6:$D$382)</f>
        <v>Phosphine</v>
      </c>
      <c r="E237" s="92"/>
      <c r="F237" s="92" t="str">
        <f>_xlfn.XLOOKUP($B237,'2. All Prop. TRVs '!$B$6:$B$382,'2. All Prop. TRVs '!$H$6:$H$382)</f>
        <v>--</v>
      </c>
      <c r="G237" s="92" t="str">
        <f>VLOOKUP(_xlfn.XLOOKUP($B237,'2. All Prop. TRVs '!$B$6:$B$382,'2. All Prop. TRVs '!$I$6:$I$382),'Rule Table'!$P$9:$Q$16,2,FALSE)</f>
        <v>--</v>
      </c>
      <c r="H237" s="92">
        <f>IF(_xlfn.XLOOKUP($B237,'2. All Prop. TRVs '!$B$6:$B$382,'2. All Prop. TRVs '!$O$6:$O$382)="No proposed value","--",_xlfn.XLOOKUP($B237,'2. All Prop. TRVs '!$B$6:$B$382,'2. All Prop. TRVs '!$O$6:$O$382))</f>
        <v>0.8</v>
      </c>
      <c r="I237" s="92" t="str">
        <f>VLOOKUP(_xlfn.XLOOKUP($B237,'2. All Prop. TRVs '!$B$6:$B$382,'2. All Prop. TRVs '!$P$6:$P$382),'Rule Table'!$P$9:$Q$16,2,FALSE)</f>
        <v>C</v>
      </c>
      <c r="J237" s="92" t="str">
        <f>_xlfn.XLOOKUP($B237,'2. All Prop. TRVs '!$B$6:$B$382,'2. All Prop. TRVs '!$V$6:$V$382)</f>
        <v>--</v>
      </c>
      <c r="K237" s="92" t="str">
        <f>VLOOKUP(_xlfn.XLOOKUP($B237,'2. All Prop. TRVs '!$B$6:$B$382,'2. All Prop. TRVs '!$W$6:$W$382),'Rule Table'!$P$9:$Q$16,2,FALSE)</f>
        <v>--</v>
      </c>
    </row>
    <row r="238" spans="1:11" x14ac:dyDescent="0.2">
      <c r="A238" s="90">
        <v>231</v>
      </c>
      <c r="B238" s="91">
        <v>507</v>
      </c>
      <c r="C238" s="71" t="str">
        <f>_xlfn.XLOOKUP($B238,'2. All Prop. TRVs '!$B$6:$B$382,'2. All Prop. TRVs '!$C$6:$C$382)</f>
        <v>7664-38-2</v>
      </c>
      <c r="D238" s="40" t="str">
        <f>_xlfn.XLOOKUP($B238,'2. All Prop. TRVs '!$B$6:$B$382,'2. All Prop. TRVs '!$D$6:$D$382)</f>
        <v>Phosphoric acid</v>
      </c>
      <c r="E238" s="92"/>
      <c r="F238" s="92" t="str">
        <f>_xlfn.XLOOKUP($B238,'2. All Prop. TRVs '!$B$6:$B$382,'2. All Prop. TRVs '!$H$6:$H$382)</f>
        <v>--</v>
      </c>
      <c r="G238" s="92" t="str">
        <f>VLOOKUP(_xlfn.XLOOKUP($B238,'2. All Prop. TRVs '!$B$6:$B$382,'2. All Prop. TRVs '!$I$6:$I$382),'Rule Table'!$P$9:$Q$16,2,FALSE)</f>
        <v>--</v>
      </c>
      <c r="H238" s="92">
        <f>IF(_xlfn.XLOOKUP($B238,'2. All Prop. TRVs '!$B$6:$B$382,'2. All Prop. TRVs '!$O$6:$O$382)="No proposed value","--",_xlfn.XLOOKUP($B238,'2. All Prop. TRVs '!$B$6:$B$382,'2. All Prop. TRVs '!$O$6:$O$382))</f>
        <v>7</v>
      </c>
      <c r="I238" s="92" t="str">
        <f>VLOOKUP(_xlfn.XLOOKUP($B238,'2. All Prop. TRVs '!$B$6:$B$382,'2. All Prop. TRVs '!$P$6:$P$382),'Rule Table'!$P$9:$Q$16,2,FALSE)</f>
        <v>C</v>
      </c>
      <c r="J238" s="92" t="str">
        <f>_xlfn.XLOOKUP($B238,'2. All Prop. TRVs '!$B$6:$B$382,'2. All Prop. TRVs '!$V$6:$V$382)</f>
        <v>--</v>
      </c>
      <c r="K238" s="92" t="str">
        <f>VLOOKUP(_xlfn.XLOOKUP($B238,'2. All Prop. TRVs '!$B$6:$B$382,'2. All Prop. TRVs '!$W$6:$W$382),'Rule Table'!$P$9:$Q$16,2,FALSE)</f>
        <v>--</v>
      </c>
    </row>
    <row r="239" spans="1:11" x14ac:dyDescent="0.2">
      <c r="A239" s="90">
        <v>232</v>
      </c>
      <c r="B239" s="91">
        <v>636</v>
      </c>
      <c r="C239" s="71" t="str">
        <f>_xlfn.XLOOKUP($B239,'2. All Prop. TRVs '!$B$6:$B$382,'2. All Prop. TRVs '!$C$6:$C$382)</f>
        <v>12185-10-3</v>
      </c>
      <c r="D239" s="40" t="str">
        <f>_xlfn.XLOOKUP($B239,'2. All Prop. TRVs '!$B$6:$B$382,'2. All Prop. TRVs '!$D$6:$D$382)</f>
        <v>Phosphorus, white</v>
      </c>
      <c r="E239" s="92"/>
      <c r="F239" s="92" t="str">
        <f>_xlfn.XLOOKUP($B239,'2. All Prop. TRVs '!$B$6:$B$382,'2. All Prop. TRVs '!$H$6:$H$382)</f>
        <v>--</v>
      </c>
      <c r="G239" s="92" t="str">
        <f>VLOOKUP(_xlfn.XLOOKUP($B239,'2. All Prop. TRVs '!$B$6:$B$382,'2. All Prop. TRVs '!$I$6:$I$382),'Rule Table'!$P$9:$Q$16,2,FALSE)</f>
        <v>--</v>
      </c>
      <c r="H239" s="92" t="str">
        <f>IF(_xlfn.XLOOKUP($B239,'2. All Prop. TRVs '!$B$6:$B$382,'2. All Prop. TRVs '!$O$6:$O$382)="No proposed value","--",_xlfn.XLOOKUP($B239,'2. All Prop. TRVs '!$B$6:$B$382,'2. All Prop. TRVs '!$O$6:$O$382))</f>
        <v>--</v>
      </c>
      <c r="I239" s="92" t="str">
        <f>VLOOKUP(_xlfn.XLOOKUP($B239,'2. All Prop. TRVs '!$B$6:$B$382,'2. All Prop. TRVs '!$P$6:$P$382),'Rule Table'!$P$9:$Q$16,2,FALSE)</f>
        <v>--</v>
      </c>
      <c r="J239" s="92">
        <f>_xlfn.XLOOKUP($B239,'2. All Prop. TRVs '!$B$6:$B$382,'2. All Prop. TRVs '!$V$6:$V$382)</f>
        <v>20</v>
      </c>
      <c r="K239" s="92" t="str">
        <f>VLOOKUP(_xlfn.XLOOKUP($B239,'2. All Prop. TRVs '!$B$6:$B$382,'2. All Prop. TRVs '!$W$6:$W$382),'Rule Table'!$P$9:$Q$16,2,FALSE)</f>
        <v>T</v>
      </c>
    </row>
    <row r="240" spans="1:11" x14ac:dyDescent="0.2">
      <c r="A240" s="90">
        <v>233</v>
      </c>
      <c r="B240" s="91">
        <v>525</v>
      </c>
      <c r="C240" s="71" t="str">
        <f>_xlfn.XLOOKUP($B240,'2. All Prop. TRVs '!$B$6:$B$382,'2. All Prop. TRVs '!$C$6:$C$382)</f>
        <v>85-44-9</v>
      </c>
      <c r="D240" s="40" t="str">
        <f>_xlfn.XLOOKUP($B240,'2. All Prop. TRVs '!$B$6:$B$382,'2. All Prop. TRVs '!$D$6:$D$382)</f>
        <v>Phthalic anhydride</v>
      </c>
      <c r="E240" s="92"/>
      <c r="F240" s="92" t="str">
        <f>_xlfn.XLOOKUP($B240,'2. All Prop. TRVs '!$B$6:$B$382,'2. All Prop. TRVs '!$H$6:$H$382)</f>
        <v>--</v>
      </c>
      <c r="G240" s="92" t="str">
        <f>VLOOKUP(_xlfn.XLOOKUP($B240,'2. All Prop. TRVs '!$B$6:$B$382,'2. All Prop. TRVs '!$I$6:$I$382),'Rule Table'!$P$9:$Q$16,2,FALSE)</f>
        <v>--</v>
      </c>
      <c r="H240" s="92">
        <f>IF(_xlfn.XLOOKUP($B240,'2. All Prop. TRVs '!$B$6:$B$382,'2. All Prop. TRVs '!$O$6:$O$382)="No proposed value","--",_xlfn.XLOOKUP($B240,'2. All Prop. TRVs '!$B$6:$B$382,'2. All Prop. TRVs '!$O$6:$O$382))</f>
        <v>20</v>
      </c>
      <c r="I240" s="92" t="str">
        <f>VLOOKUP(_xlfn.XLOOKUP($B240,'2. All Prop. TRVs '!$B$6:$B$382,'2. All Prop. TRVs '!$P$6:$P$382),'Rule Table'!$P$9:$Q$16,2,FALSE)</f>
        <v>C</v>
      </c>
      <c r="J240" s="92" t="str">
        <f>_xlfn.XLOOKUP($B240,'2. All Prop. TRVs '!$B$6:$B$382,'2. All Prop. TRVs '!$V$6:$V$382)</f>
        <v>--</v>
      </c>
      <c r="K240" s="92" t="str">
        <f>VLOOKUP(_xlfn.XLOOKUP($B240,'2. All Prop. TRVs '!$B$6:$B$382,'2. All Prop. TRVs '!$W$6:$W$382),'Rule Table'!$P$9:$Q$16,2,FALSE)</f>
        <v>--</v>
      </c>
    </row>
    <row r="241" spans="1:11" x14ac:dyDescent="0.2">
      <c r="A241" s="90">
        <v>234</v>
      </c>
      <c r="B241" s="91"/>
      <c r="C241" s="71"/>
      <c r="D241" s="105" t="s">
        <v>1195</v>
      </c>
      <c r="E241" s="92">
        <v>1</v>
      </c>
      <c r="F241" s="101" t="s">
        <v>126</v>
      </c>
      <c r="G241" s="101" t="s">
        <v>126</v>
      </c>
      <c r="H241" s="101" t="s">
        <v>126</v>
      </c>
      <c r="I241" s="101" t="s">
        <v>126</v>
      </c>
      <c r="J241" s="101" t="s">
        <v>126</v>
      </c>
      <c r="K241" s="101" t="s">
        <v>126</v>
      </c>
    </row>
    <row r="242" spans="1:11" x14ac:dyDescent="0.2">
      <c r="A242" s="90">
        <v>235</v>
      </c>
      <c r="B242" s="90" t="s">
        <v>649</v>
      </c>
      <c r="C242" s="71" t="str">
        <f>_xlfn.XLOOKUP($B242,'2. All Prop. TRVs '!$B$6:$B$382,'2. All Prop. TRVs '!$C$6:$C$382)</f>
        <v>77102-82-0</v>
      </c>
      <c r="D242" s="102" t="str">
        <f>_xlfn.XLOOKUP($B242,'2. All Prop. TRVs '!$B$6:$B$382,'2. All Prop. TRVs '!$D$6:$D$382)</f>
        <v>PBB 77 [3,3',4,4'-tetrabromobiphenyl]</v>
      </c>
      <c r="E242" s="92"/>
      <c r="F242" s="99">
        <f>_xlfn.XLOOKUP($B242,'2. All Prop. TRVs '!$B$6:$B$382,'2. All Prop. TRVs '!$H$6:$H$382)</f>
        <v>8.7999999999999998E-5</v>
      </c>
      <c r="G242" s="92" t="str">
        <f>VLOOKUP(_xlfn.XLOOKUP($B242,'2. All Prop. TRVs '!$B$6:$B$382,'2. All Prop. TRVs '!$I$6:$I$382),'Rule Table'!$P$9:$Q$16,2,FALSE)</f>
        <v>D</v>
      </c>
      <c r="H242" s="92">
        <f>IF(_xlfn.XLOOKUP($B242,'2. All Prop. TRVs '!$B$6:$B$382,'2. All Prop. TRVs '!$O$6:$O$382)="No proposed value","--",_xlfn.XLOOKUP($B242,'2. All Prop. TRVs '!$B$6:$B$382,'2. All Prop. TRVs '!$O$6:$O$382))</f>
        <v>0.13</v>
      </c>
      <c r="I242" s="92" t="str">
        <f>VLOOKUP(_xlfn.XLOOKUP($B242,'2. All Prop. TRVs '!$B$6:$B$382,'2. All Prop. TRVs '!$P$6:$P$382),'Rule Table'!$P$9:$Q$16,2,FALSE)</f>
        <v>D</v>
      </c>
      <c r="J242" s="92" t="str">
        <f>_xlfn.XLOOKUP($B242,'2. All Prop. TRVs '!$B$6:$B$382,'2. All Prop. TRVs '!$V$6:$V$382)</f>
        <v>--</v>
      </c>
      <c r="K242" s="92" t="str">
        <f>VLOOKUP(_xlfn.XLOOKUP($B242,'2. All Prop. TRVs '!$B$6:$B$382,'2. All Prop. TRVs '!$W$6:$W$382),'Rule Table'!$P$9:$Q$16,2,FALSE)</f>
        <v>--</v>
      </c>
    </row>
    <row r="243" spans="1:11" x14ac:dyDescent="0.2">
      <c r="A243" s="90">
        <v>236</v>
      </c>
      <c r="B243" s="90" t="s">
        <v>652</v>
      </c>
      <c r="C243" s="71" t="str">
        <f>_xlfn.XLOOKUP($B243,'2. All Prop. TRVs '!$B$6:$B$382,'2. All Prop. TRVs '!$C$6:$C$382)</f>
        <v>59589-92-3</v>
      </c>
      <c r="D243" s="102" t="str">
        <f>_xlfn.XLOOKUP($B243,'2. All Prop. TRVs '!$B$6:$B$382,'2. All Prop. TRVs '!$D$6:$D$382)</f>
        <v>PBB 81 [3,4,4',5-tetrabromobiphenyl]</v>
      </c>
      <c r="E243" s="92"/>
      <c r="F243" s="99">
        <f>_xlfn.XLOOKUP($B243,'2. All Prop. TRVs '!$B$6:$B$382,'2. All Prop. TRVs '!$H$6:$H$382)</f>
        <v>4.4000000000000002E-6</v>
      </c>
      <c r="G243" s="92" t="str">
        <f>VLOOKUP(_xlfn.XLOOKUP($B243,'2. All Prop. TRVs '!$B$6:$B$382,'2. All Prop. TRVs '!$I$6:$I$382),'Rule Table'!$P$9:$Q$16,2,FALSE)</f>
        <v>D</v>
      </c>
      <c r="H243" s="92">
        <f>IF(_xlfn.XLOOKUP($B243,'2. All Prop. TRVs '!$B$6:$B$382,'2. All Prop. TRVs '!$O$6:$O$382)="No proposed value","--",_xlfn.XLOOKUP($B243,'2. All Prop. TRVs '!$B$6:$B$382,'2. All Prop. TRVs '!$O$6:$O$382))</f>
        <v>6.7000000000000002E-3</v>
      </c>
      <c r="I243" s="92" t="str">
        <f>VLOOKUP(_xlfn.XLOOKUP($B243,'2. All Prop. TRVs '!$B$6:$B$382,'2. All Prop. TRVs '!$P$6:$P$382),'Rule Table'!$P$9:$Q$16,2,FALSE)</f>
        <v>D</v>
      </c>
      <c r="J243" s="92" t="str">
        <f>_xlfn.XLOOKUP($B243,'2. All Prop. TRVs '!$B$6:$B$382,'2. All Prop. TRVs '!$V$6:$V$382)</f>
        <v>--</v>
      </c>
      <c r="K243" s="92" t="str">
        <f>VLOOKUP(_xlfn.XLOOKUP($B243,'2. All Prop. TRVs '!$B$6:$B$382,'2. All Prop. TRVs '!$W$6:$W$382),'Rule Table'!$P$9:$Q$16,2,FALSE)</f>
        <v>--</v>
      </c>
    </row>
    <row r="244" spans="1:11" x14ac:dyDescent="0.2">
      <c r="A244" s="90">
        <v>237</v>
      </c>
      <c r="B244" s="90" t="s">
        <v>655</v>
      </c>
      <c r="C244" s="71" t="str">
        <f>_xlfn.XLOOKUP($B244,'2. All Prop. TRVs '!$B$6:$B$382,'2. All Prop. TRVs '!$C$6:$C$382)</f>
        <v>2181002-77-5</v>
      </c>
      <c r="D244" s="102" t="str">
        <f>_xlfn.XLOOKUP($B244,'2. All Prop. TRVs '!$B$6:$B$382,'2. All Prop. TRVs '!$D$6:$D$382)</f>
        <v>PBB 105 [2,3,3',4,4'-pentabromobiphenyl]</v>
      </c>
      <c r="E244" s="92"/>
      <c r="F244" s="92">
        <f>_xlfn.XLOOKUP($B244,'2. All Prop. TRVs '!$B$6:$B$382,'2. All Prop. TRVs '!$H$6:$H$382)</f>
        <v>8.8000000000000003E-4</v>
      </c>
      <c r="G244" s="92" t="str">
        <f>VLOOKUP(_xlfn.XLOOKUP($B244,'2. All Prop. TRVs '!$B$6:$B$382,'2. All Prop. TRVs '!$I$6:$I$382),'Rule Table'!$P$9:$Q$16,2,FALSE)</f>
        <v>D</v>
      </c>
      <c r="H244" s="92">
        <f>IF(_xlfn.XLOOKUP($B244,'2. All Prop. TRVs '!$B$6:$B$382,'2. All Prop. TRVs '!$O$6:$O$382)="No proposed value","--",_xlfn.XLOOKUP($B244,'2. All Prop. TRVs '!$B$6:$B$382,'2. All Prop. TRVs '!$O$6:$O$382))</f>
        <v>1.3</v>
      </c>
      <c r="I244" s="92" t="str">
        <f>VLOOKUP(_xlfn.XLOOKUP($B244,'2. All Prop. TRVs '!$B$6:$B$382,'2. All Prop. TRVs '!$P$6:$P$382),'Rule Table'!$P$9:$Q$16,2,FALSE)</f>
        <v>D</v>
      </c>
      <c r="J244" s="92" t="str">
        <f>_xlfn.XLOOKUP($B244,'2. All Prop. TRVs '!$B$6:$B$382,'2. All Prop. TRVs '!$V$6:$V$382)</f>
        <v>--</v>
      </c>
      <c r="K244" s="92" t="str">
        <f>VLOOKUP(_xlfn.XLOOKUP($B244,'2. All Prop. TRVs '!$B$6:$B$382,'2. All Prop. TRVs '!$W$6:$W$382),'Rule Table'!$P$9:$Q$16,2,FALSE)</f>
        <v>--</v>
      </c>
    </row>
    <row r="245" spans="1:11" x14ac:dyDescent="0.2">
      <c r="A245" s="90">
        <v>238</v>
      </c>
      <c r="B245" s="90" t="s">
        <v>658</v>
      </c>
      <c r="C245" s="71" t="str">
        <f>_xlfn.XLOOKUP($B245,'2. All Prop. TRVs '!$B$6:$B$382,'2. All Prop. TRVs '!$C$6:$C$382)</f>
        <v>96551-70-1</v>
      </c>
      <c r="D245" s="102" t="str">
        <f>_xlfn.XLOOKUP($B245,'2. All Prop. TRVs '!$B$6:$B$382,'2. All Prop. TRVs '!$D$6:$D$382)</f>
        <v>PBB 114 [2,3,4,4',5-pentabromobiphenyl]</v>
      </c>
      <c r="E245" s="92"/>
      <c r="F245" s="92">
        <f>_xlfn.XLOOKUP($B245,'2. All Prop. TRVs '!$B$6:$B$382,'2. All Prop. TRVs '!$H$6:$H$382)</f>
        <v>8.8000000000000003E-4</v>
      </c>
      <c r="G245" s="92" t="str">
        <f>VLOOKUP(_xlfn.XLOOKUP($B245,'2. All Prop. TRVs '!$B$6:$B$382,'2. All Prop. TRVs '!$I$6:$I$382),'Rule Table'!$P$9:$Q$16,2,FALSE)</f>
        <v>D</v>
      </c>
      <c r="H245" s="92">
        <f>IF(_xlfn.XLOOKUP($B245,'2. All Prop. TRVs '!$B$6:$B$382,'2. All Prop. TRVs '!$O$6:$O$382)="No proposed value","--",_xlfn.XLOOKUP($B245,'2. All Prop. TRVs '!$B$6:$B$382,'2. All Prop. TRVs '!$O$6:$O$382))</f>
        <v>1.3</v>
      </c>
      <c r="I245" s="92" t="str">
        <f>VLOOKUP(_xlfn.XLOOKUP($B245,'2. All Prop. TRVs '!$B$6:$B$382,'2. All Prop. TRVs '!$P$6:$P$382),'Rule Table'!$P$9:$Q$16,2,FALSE)</f>
        <v>D</v>
      </c>
      <c r="J245" s="92" t="str">
        <f>_xlfn.XLOOKUP($B245,'2. All Prop. TRVs '!$B$6:$B$382,'2. All Prop. TRVs '!$V$6:$V$382)</f>
        <v>--</v>
      </c>
      <c r="K245" s="92" t="str">
        <f>VLOOKUP(_xlfn.XLOOKUP($B245,'2. All Prop. TRVs '!$B$6:$B$382,'2. All Prop. TRVs '!$W$6:$W$382),'Rule Table'!$P$9:$Q$16,2,FALSE)</f>
        <v>--</v>
      </c>
    </row>
    <row r="246" spans="1:11" x14ac:dyDescent="0.2">
      <c r="A246" s="90">
        <v>239</v>
      </c>
      <c r="B246" s="90" t="s">
        <v>661</v>
      </c>
      <c r="C246" s="71" t="str">
        <f>_xlfn.XLOOKUP($B246,'2. All Prop. TRVs '!$B$6:$B$382,'2. All Prop. TRVs '!$C$6:$C$382)</f>
        <v>6788-97-5</v>
      </c>
      <c r="D246" s="102" t="str">
        <f>_xlfn.XLOOKUP($B246,'2. All Prop. TRVs '!$B$6:$B$382,'2. All Prop. TRVs '!$D$6:$D$382)</f>
        <v>PBB 118 [2,3',4,4',5-pentabromobiphenyl]</v>
      </c>
      <c r="E246" s="92"/>
      <c r="F246" s="92">
        <f>_xlfn.XLOOKUP($B246,'2. All Prop. TRVs '!$B$6:$B$382,'2. All Prop. TRVs '!$H$6:$H$382)</f>
        <v>8.8000000000000003E-4</v>
      </c>
      <c r="G246" s="92" t="str">
        <f>VLOOKUP(_xlfn.XLOOKUP($B246,'2. All Prop. TRVs '!$B$6:$B$382,'2. All Prop. TRVs '!$I$6:$I$382),'Rule Table'!$P$9:$Q$16,2,FALSE)</f>
        <v>D</v>
      </c>
      <c r="H246" s="92">
        <f>IF(_xlfn.XLOOKUP($B246,'2. All Prop. TRVs '!$B$6:$B$382,'2. All Prop. TRVs '!$O$6:$O$382)="No proposed value","--",_xlfn.XLOOKUP($B246,'2. All Prop. TRVs '!$B$6:$B$382,'2. All Prop. TRVs '!$O$6:$O$382))</f>
        <v>1.3</v>
      </c>
      <c r="I246" s="92" t="str">
        <f>VLOOKUP(_xlfn.XLOOKUP($B246,'2. All Prop. TRVs '!$B$6:$B$382,'2. All Prop. TRVs '!$P$6:$P$382),'Rule Table'!$P$9:$Q$16,2,FALSE)</f>
        <v>D</v>
      </c>
      <c r="J246" s="92" t="str">
        <f>_xlfn.XLOOKUP($B246,'2. All Prop. TRVs '!$B$6:$B$382,'2. All Prop. TRVs '!$V$6:$V$382)</f>
        <v>--</v>
      </c>
      <c r="K246" s="92" t="str">
        <f>VLOOKUP(_xlfn.XLOOKUP($B246,'2. All Prop. TRVs '!$B$6:$B$382,'2. All Prop. TRVs '!$W$6:$W$382),'Rule Table'!$P$9:$Q$16,2,FALSE)</f>
        <v>--</v>
      </c>
    </row>
    <row r="247" spans="1:11" x14ac:dyDescent="0.2">
      <c r="A247" s="90">
        <v>240</v>
      </c>
      <c r="B247" s="90" t="s">
        <v>664</v>
      </c>
      <c r="C247" s="71" t="str">
        <f>_xlfn.XLOOKUP($B247,'2. All Prop. TRVs '!$B$6:$B$382,'2. All Prop. TRVs '!$C$6:$C$382)</f>
        <v>74114-77-5</v>
      </c>
      <c r="D247" s="102" t="str">
        <f>_xlfn.XLOOKUP($B247,'2. All Prop. TRVs '!$B$6:$B$382,'2. All Prop. TRVs '!$D$6:$D$382)</f>
        <v>PBB 123 [2,3',4,4',5'-pentabromobiphenyl]</v>
      </c>
      <c r="E247" s="92"/>
      <c r="F247" s="92">
        <f>_xlfn.XLOOKUP($B247,'2. All Prop. TRVs '!$B$6:$B$382,'2. All Prop. TRVs '!$H$6:$H$382)</f>
        <v>8.8000000000000003E-4</v>
      </c>
      <c r="G247" s="92" t="str">
        <f>VLOOKUP(_xlfn.XLOOKUP($B247,'2. All Prop. TRVs '!$B$6:$B$382,'2. All Prop. TRVs '!$I$6:$I$382),'Rule Table'!$P$9:$Q$16,2,FALSE)</f>
        <v>D</v>
      </c>
      <c r="H247" s="92">
        <f>IF(_xlfn.XLOOKUP($B247,'2. All Prop. TRVs '!$B$6:$B$382,'2. All Prop. TRVs '!$O$6:$O$382)="No proposed value","--",_xlfn.XLOOKUP($B247,'2. All Prop. TRVs '!$B$6:$B$382,'2. All Prop. TRVs '!$O$6:$O$382))</f>
        <v>1.3</v>
      </c>
      <c r="I247" s="92" t="str">
        <f>VLOOKUP(_xlfn.XLOOKUP($B247,'2. All Prop. TRVs '!$B$6:$B$382,'2. All Prop. TRVs '!$P$6:$P$382),'Rule Table'!$P$9:$Q$16,2,FALSE)</f>
        <v>D</v>
      </c>
      <c r="J247" s="92" t="str">
        <f>_xlfn.XLOOKUP($B247,'2. All Prop. TRVs '!$B$6:$B$382,'2. All Prop. TRVs '!$V$6:$V$382)</f>
        <v>--</v>
      </c>
      <c r="K247" s="92" t="str">
        <f>VLOOKUP(_xlfn.XLOOKUP($B247,'2. All Prop. TRVs '!$B$6:$B$382,'2. All Prop. TRVs '!$W$6:$W$382),'Rule Table'!$P$9:$Q$16,2,FALSE)</f>
        <v>--</v>
      </c>
    </row>
    <row r="248" spans="1:11" x14ac:dyDescent="0.2">
      <c r="A248" s="90">
        <v>241</v>
      </c>
      <c r="B248" s="90" t="s">
        <v>667</v>
      </c>
      <c r="C248" s="71" t="str">
        <f>_xlfn.XLOOKUP($B248,'2. All Prop. TRVs '!$B$6:$B$382,'2. All Prop. TRVs '!$C$6:$C$382)</f>
        <v>84303-46-8</v>
      </c>
      <c r="D248" s="102" t="str">
        <f>_xlfn.XLOOKUP($B248,'2. All Prop. TRVs '!$B$6:$B$382,'2. All Prop. TRVs '!$D$6:$D$382)</f>
        <v>PBB 126 [3,3',4,4',5-pentabromobiphenyl]</v>
      </c>
      <c r="E248" s="92"/>
      <c r="F248" s="99">
        <f>_xlfn.XLOOKUP($B248,'2. All Prop. TRVs '!$B$6:$B$382,'2. All Prop. TRVs '!$H$6:$H$382)</f>
        <v>5.3000000000000001E-7</v>
      </c>
      <c r="G248" s="92" t="str">
        <f>VLOOKUP(_xlfn.XLOOKUP($B248,'2. All Prop. TRVs '!$B$6:$B$382,'2. All Prop. TRVs '!$I$6:$I$382),'Rule Table'!$P$9:$Q$16,2,FALSE)</f>
        <v>D</v>
      </c>
      <c r="H248" s="92">
        <f>IF(_xlfn.XLOOKUP($B248,'2. All Prop. TRVs '!$B$6:$B$382,'2. All Prop. TRVs '!$O$6:$O$382)="No proposed value","--",_xlfn.XLOOKUP($B248,'2. All Prop. TRVs '!$B$6:$B$382,'2. All Prop. TRVs '!$O$6:$O$382))</f>
        <v>8.0000000000000004E-4</v>
      </c>
      <c r="I248" s="92" t="str">
        <f>VLOOKUP(_xlfn.XLOOKUP($B248,'2. All Prop. TRVs '!$B$6:$B$382,'2. All Prop. TRVs '!$P$6:$P$382),'Rule Table'!$P$9:$Q$16,2,FALSE)</f>
        <v>D</v>
      </c>
      <c r="J248" s="92" t="str">
        <f>_xlfn.XLOOKUP($B248,'2. All Prop. TRVs '!$B$6:$B$382,'2. All Prop. TRVs '!$V$6:$V$382)</f>
        <v>--</v>
      </c>
      <c r="K248" s="92" t="str">
        <f>VLOOKUP(_xlfn.XLOOKUP($B248,'2. All Prop. TRVs '!$B$6:$B$382,'2. All Prop. TRVs '!$W$6:$W$382),'Rule Table'!$P$9:$Q$16,2,FALSE)</f>
        <v>--</v>
      </c>
    </row>
    <row r="249" spans="1:11" x14ac:dyDescent="0.2">
      <c r="A249" s="90">
        <v>242</v>
      </c>
      <c r="B249" s="90" t="s">
        <v>670</v>
      </c>
      <c r="C249" s="71" t="str">
        <f>_xlfn.XLOOKUP($B249,'2. All Prop. TRVs '!$B$6:$B$382,'2. All Prop. TRVs '!$C$6:$C$382)</f>
        <v>77607-09-1</v>
      </c>
      <c r="D249" s="102" t="str">
        <f>_xlfn.XLOOKUP($B249,'2. All Prop. TRVs '!$B$6:$B$382,'2. All Prop. TRVs '!$D$6:$D$382)</f>
        <v>PBB 156 [2,3,3',4,4',5-hexabromobiphenyl]</v>
      </c>
      <c r="E249" s="92"/>
      <c r="F249" s="92">
        <f>_xlfn.XLOOKUP($B249,'2. All Prop. TRVs '!$B$6:$B$382,'2. All Prop. TRVs '!$H$6:$H$382)</f>
        <v>8.8000000000000003E-4</v>
      </c>
      <c r="G249" s="92" t="str">
        <f>VLOOKUP(_xlfn.XLOOKUP($B249,'2. All Prop. TRVs '!$B$6:$B$382,'2. All Prop. TRVs '!$I$6:$I$382),'Rule Table'!$P$9:$Q$16,2,FALSE)</f>
        <v>D</v>
      </c>
      <c r="H249" s="92">
        <f>IF(_xlfn.XLOOKUP($B249,'2. All Prop. TRVs '!$B$6:$B$382,'2. All Prop. TRVs '!$O$6:$O$382)="No proposed value","--",_xlfn.XLOOKUP($B249,'2. All Prop. TRVs '!$B$6:$B$382,'2. All Prop. TRVs '!$O$6:$O$382))</f>
        <v>1.3</v>
      </c>
      <c r="I249" s="92" t="str">
        <f>VLOOKUP(_xlfn.XLOOKUP($B249,'2. All Prop. TRVs '!$B$6:$B$382,'2. All Prop. TRVs '!$P$6:$P$382),'Rule Table'!$P$9:$Q$16,2,FALSE)</f>
        <v>D</v>
      </c>
      <c r="J249" s="92" t="str">
        <f>_xlfn.XLOOKUP($B249,'2. All Prop. TRVs '!$B$6:$B$382,'2. All Prop. TRVs '!$V$6:$V$382)</f>
        <v>--</v>
      </c>
      <c r="K249" s="92" t="str">
        <f>VLOOKUP(_xlfn.XLOOKUP($B249,'2. All Prop. TRVs '!$B$6:$B$382,'2. All Prop. TRVs '!$W$6:$W$382),'Rule Table'!$P$9:$Q$16,2,FALSE)</f>
        <v>--</v>
      </c>
    </row>
    <row r="250" spans="1:11" x14ac:dyDescent="0.2">
      <c r="A250" s="90">
        <v>243</v>
      </c>
      <c r="B250" s="90" t="s">
        <v>673</v>
      </c>
      <c r="C250" s="71" t="str">
        <f>_xlfn.XLOOKUP($B250,'2. All Prop. TRVs '!$B$6:$B$382,'2. All Prop. TRVs '!$C$6:$C$382)</f>
        <v>84303-47-9</v>
      </c>
      <c r="D250" s="102" t="str">
        <f>_xlfn.XLOOKUP($B250,'2. All Prop. TRVs '!$B$6:$B$382,'2. All Prop. TRVs '!$D$6:$D$382)</f>
        <v>PBB 157 [2,3,3',4,4',5'-hexabromobiphenyl]</v>
      </c>
      <c r="E250" s="92"/>
      <c r="F250" s="92">
        <f>_xlfn.XLOOKUP($B250,'2. All Prop. TRVs '!$B$6:$B$382,'2. All Prop. TRVs '!$H$6:$H$382)</f>
        <v>8.8000000000000003E-4</v>
      </c>
      <c r="G250" s="92" t="str">
        <f>VLOOKUP(_xlfn.XLOOKUP($B250,'2. All Prop. TRVs '!$B$6:$B$382,'2. All Prop. TRVs '!$I$6:$I$382),'Rule Table'!$P$9:$Q$16,2,FALSE)</f>
        <v>D</v>
      </c>
      <c r="H250" s="92">
        <f>IF(_xlfn.XLOOKUP($B250,'2. All Prop. TRVs '!$B$6:$B$382,'2. All Prop. TRVs '!$O$6:$O$382)="No proposed value","--",_xlfn.XLOOKUP($B250,'2. All Prop. TRVs '!$B$6:$B$382,'2. All Prop. TRVs '!$O$6:$O$382))</f>
        <v>1.3</v>
      </c>
      <c r="I250" s="92" t="str">
        <f>VLOOKUP(_xlfn.XLOOKUP($B250,'2. All Prop. TRVs '!$B$6:$B$382,'2. All Prop. TRVs '!$P$6:$P$382),'Rule Table'!$P$9:$Q$16,2,FALSE)</f>
        <v>D</v>
      </c>
      <c r="J250" s="92" t="str">
        <f>_xlfn.XLOOKUP($B250,'2. All Prop. TRVs '!$B$6:$B$382,'2. All Prop. TRVs '!$V$6:$V$382)</f>
        <v>--</v>
      </c>
      <c r="K250" s="92" t="str">
        <f>VLOOKUP(_xlfn.XLOOKUP($B250,'2. All Prop. TRVs '!$B$6:$B$382,'2. All Prop. TRVs '!$W$6:$W$382),'Rule Table'!$P$9:$Q$16,2,FALSE)</f>
        <v>--</v>
      </c>
    </row>
    <row r="251" spans="1:11" x14ac:dyDescent="0.2">
      <c r="A251" s="90">
        <v>244</v>
      </c>
      <c r="B251" s="90" t="s">
        <v>676</v>
      </c>
      <c r="C251" s="71" t="str">
        <f>_xlfn.XLOOKUP($B251,'2. All Prop. TRVs '!$B$6:$B$382,'2. All Prop. TRVs '!$C$6:$C$382)</f>
        <v>67888-99-7</v>
      </c>
      <c r="D251" s="102" t="str">
        <f>_xlfn.XLOOKUP($B251,'2. All Prop. TRVs '!$B$6:$B$382,'2. All Prop. TRVs '!$D$6:$D$382)</f>
        <v>PBB 167 [2,3',4,4',5,5'-hexabromobiphenyl]</v>
      </c>
      <c r="E251" s="92"/>
      <c r="F251" s="92">
        <f>_xlfn.XLOOKUP($B251,'2. All Prop. TRVs '!$B$6:$B$382,'2. All Prop. TRVs '!$H$6:$H$382)</f>
        <v>8.8000000000000003E-4</v>
      </c>
      <c r="G251" s="92" t="str">
        <f>VLOOKUP(_xlfn.XLOOKUP($B251,'2. All Prop. TRVs '!$B$6:$B$382,'2. All Prop. TRVs '!$I$6:$I$382),'Rule Table'!$P$9:$Q$16,2,FALSE)</f>
        <v>D</v>
      </c>
      <c r="H251" s="92">
        <f>IF(_xlfn.XLOOKUP($B251,'2. All Prop. TRVs '!$B$6:$B$382,'2. All Prop. TRVs '!$O$6:$O$382)="No proposed value","--",_xlfn.XLOOKUP($B251,'2. All Prop. TRVs '!$B$6:$B$382,'2. All Prop. TRVs '!$O$6:$O$382))</f>
        <v>1.3</v>
      </c>
      <c r="I251" s="92" t="str">
        <f>VLOOKUP(_xlfn.XLOOKUP($B251,'2. All Prop. TRVs '!$B$6:$B$382,'2. All Prop. TRVs '!$P$6:$P$382),'Rule Table'!$P$9:$Q$16,2,FALSE)</f>
        <v>D</v>
      </c>
      <c r="J251" s="92" t="str">
        <f>_xlfn.XLOOKUP($B251,'2. All Prop. TRVs '!$B$6:$B$382,'2. All Prop. TRVs '!$V$6:$V$382)</f>
        <v>--</v>
      </c>
      <c r="K251" s="92" t="str">
        <f>VLOOKUP(_xlfn.XLOOKUP($B251,'2. All Prop. TRVs '!$B$6:$B$382,'2. All Prop. TRVs '!$W$6:$W$382),'Rule Table'!$P$9:$Q$16,2,FALSE)</f>
        <v>--</v>
      </c>
    </row>
    <row r="252" spans="1:11" x14ac:dyDescent="0.2">
      <c r="A252" s="90">
        <v>245</v>
      </c>
      <c r="B252" s="90" t="s">
        <v>679</v>
      </c>
      <c r="C252" s="71" t="str">
        <f>_xlfn.XLOOKUP($B252,'2. All Prop. TRVs '!$B$6:$B$382,'2. All Prop. TRVs '!$C$6:$C$382)</f>
        <v>60044-26-0</v>
      </c>
      <c r="D252" s="102" t="str">
        <f>_xlfn.XLOOKUP($B252,'2. All Prop. TRVs '!$B$6:$B$382,'2. All Prop. TRVs '!$D$6:$D$382)</f>
        <v>PBB 169 [3,3',4,4',5,5'-hexabromobiphenyl]</v>
      </c>
      <c r="E252" s="92"/>
      <c r="F252" s="99">
        <f>_xlfn.XLOOKUP($B252,'2. All Prop. TRVs '!$B$6:$B$382,'2. All Prop. TRVs '!$H$6:$H$382)</f>
        <v>5.3000000000000001E-6</v>
      </c>
      <c r="G252" s="92" t="str">
        <f>VLOOKUP(_xlfn.XLOOKUP($B252,'2. All Prop. TRVs '!$B$6:$B$382,'2. All Prop. TRVs '!$I$6:$I$382),'Rule Table'!$P$9:$Q$16,2,FALSE)</f>
        <v>D</v>
      </c>
      <c r="H252" s="92">
        <f>IF(_xlfn.XLOOKUP($B252,'2. All Prop. TRVs '!$B$6:$B$382,'2. All Prop. TRVs '!$O$6:$O$382)="No proposed value","--",_xlfn.XLOOKUP($B252,'2. All Prop. TRVs '!$B$6:$B$382,'2. All Prop. TRVs '!$O$6:$O$382))</f>
        <v>8.0000000000000002E-3</v>
      </c>
      <c r="I252" s="92" t="str">
        <f>VLOOKUP(_xlfn.XLOOKUP($B252,'2. All Prop. TRVs '!$B$6:$B$382,'2. All Prop. TRVs '!$P$6:$P$382),'Rule Table'!$P$9:$Q$16,2,FALSE)</f>
        <v>D</v>
      </c>
      <c r="J252" s="92" t="str">
        <f>_xlfn.XLOOKUP($B252,'2. All Prop. TRVs '!$B$6:$B$382,'2. All Prop. TRVs '!$V$6:$V$382)</f>
        <v>--</v>
      </c>
      <c r="K252" s="92" t="str">
        <f>VLOOKUP(_xlfn.XLOOKUP($B252,'2. All Prop. TRVs '!$B$6:$B$382,'2. All Prop. TRVs '!$W$6:$W$382),'Rule Table'!$P$9:$Q$16,2,FALSE)</f>
        <v>--</v>
      </c>
    </row>
    <row r="253" spans="1:11" x14ac:dyDescent="0.2">
      <c r="A253" s="90">
        <v>246</v>
      </c>
      <c r="B253" s="90" t="s">
        <v>682</v>
      </c>
      <c r="C253" s="71" t="str">
        <f>_xlfn.XLOOKUP($B253,'2. All Prop. TRVs '!$B$6:$B$382,'2. All Prop. TRVs '!$C$6:$C$382)</f>
        <v>88700-06-5</v>
      </c>
      <c r="D253" s="102" t="str">
        <f>_xlfn.XLOOKUP($B253,'2. All Prop. TRVs '!$B$6:$B$382,'2. All Prop. TRVs '!$D$6:$D$382)</f>
        <v>PBB 189 [2,3,3',4,4',5,5'-heptabromobiphenyl]</v>
      </c>
      <c r="E253" s="92"/>
      <c r="F253" s="92">
        <f>_xlfn.XLOOKUP($B253,'2. All Prop. TRVs '!$B$6:$B$382,'2. All Prop. TRVs '!$H$6:$H$382)</f>
        <v>8.8000000000000003E-4</v>
      </c>
      <c r="G253" s="92" t="str">
        <f>VLOOKUP(_xlfn.XLOOKUP($B253,'2. All Prop. TRVs '!$B$6:$B$382,'2. All Prop. TRVs '!$I$6:$I$382),'Rule Table'!$P$9:$Q$16,2,FALSE)</f>
        <v>D</v>
      </c>
      <c r="H253" s="92">
        <f>IF(_xlfn.XLOOKUP($B253,'2. All Prop. TRVs '!$B$6:$B$382,'2. All Prop. TRVs '!$O$6:$O$382)="No proposed value","--",_xlfn.XLOOKUP($B253,'2. All Prop. TRVs '!$B$6:$B$382,'2. All Prop. TRVs '!$O$6:$O$382))</f>
        <v>1.3</v>
      </c>
      <c r="I253" s="92" t="str">
        <f>VLOOKUP(_xlfn.XLOOKUP($B253,'2. All Prop. TRVs '!$B$6:$B$382,'2. All Prop. TRVs '!$P$6:$P$382),'Rule Table'!$P$9:$Q$16,2,FALSE)</f>
        <v>D</v>
      </c>
      <c r="J253" s="92" t="str">
        <f>_xlfn.XLOOKUP($B253,'2. All Prop. TRVs '!$B$6:$B$382,'2. All Prop. TRVs '!$V$6:$V$382)</f>
        <v>--</v>
      </c>
      <c r="K253" s="92" t="str">
        <f>VLOOKUP(_xlfn.XLOOKUP($B253,'2. All Prop. TRVs '!$B$6:$B$382,'2. All Prop. TRVs '!$W$6:$W$382),'Rule Table'!$P$9:$Q$16,2,FALSE)</f>
        <v>--</v>
      </c>
    </row>
    <row r="254" spans="1:11" x14ac:dyDescent="0.2">
      <c r="A254" s="90">
        <v>247</v>
      </c>
      <c r="B254" s="90" t="s">
        <v>644</v>
      </c>
      <c r="C254" s="71" t="str">
        <f>_xlfn.XLOOKUP($B254,'2. All Prop. TRVs '!$B$6:$B$382,'2. All Prop. TRVs '!$C$6:$C$382)</f>
        <v>1025T</v>
      </c>
      <c r="D254" s="102" t="str">
        <f>_xlfn.XLOOKUP($B254,'2. All Prop. TRVs '!$B$6:$B$382,'2. All Prop. TRVs '!$D$6:$D$382)</f>
        <v>Total Polybrominated Biphenyls (PBBs), evaporated</v>
      </c>
      <c r="E254" s="92">
        <v>6</v>
      </c>
      <c r="F254" s="92">
        <f>_xlfn.XLOOKUP($B254,'2. All Prop. TRVs '!$B$6:$B$382,'2. All Prop. TRVs '!$H$6:$H$382)</f>
        <v>9.1000000000000004E-3</v>
      </c>
      <c r="G254" s="92" t="str">
        <f>VLOOKUP(_xlfn.XLOOKUP($B254,'2. All Prop. TRVs '!$B$6:$B$382,'2. All Prop. TRVs '!$I$6:$I$382),'Rule Table'!$P$9:$Q$16,2,FALSE)</f>
        <v>D</v>
      </c>
      <c r="H254" s="92" t="str">
        <f>IF(_xlfn.XLOOKUP($B254,'2. All Prop. TRVs '!$B$6:$B$382,'2. All Prop. TRVs '!$O$6:$O$382)="No proposed value","--",_xlfn.XLOOKUP($B254,'2. All Prop. TRVs '!$B$6:$B$382,'2. All Prop. TRVs '!$O$6:$O$382))</f>
        <v>--</v>
      </c>
      <c r="I254" s="92" t="str">
        <f>VLOOKUP(_xlfn.XLOOKUP($B254,'2. All Prop. TRVs '!$B$6:$B$382,'2. All Prop. TRVs '!$P$6:$P$382),'Rule Table'!$P$9:$Q$16,2,FALSE)</f>
        <v>--</v>
      </c>
      <c r="J254" s="92" t="str">
        <f>_xlfn.XLOOKUP($B254,'2. All Prop. TRVs '!$B$6:$B$382,'2. All Prop. TRVs '!$V$6:$V$382)</f>
        <v>--</v>
      </c>
      <c r="K254" s="92" t="str">
        <f>VLOOKUP(_xlfn.XLOOKUP($B254,'2. All Prop. TRVs '!$B$6:$B$382,'2. All Prop. TRVs '!$W$6:$W$382),'Rule Table'!$P$9:$Q$16,2,FALSE)</f>
        <v>--</v>
      </c>
    </row>
    <row r="255" spans="1:11" x14ac:dyDescent="0.2">
      <c r="A255" s="90">
        <v>248</v>
      </c>
      <c r="B255" s="90" t="s">
        <v>647</v>
      </c>
      <c r="C255" s="71" t="str">
        <f>_xlfn.XLOOKUP($B255,'2. All Prop. TRVs '!$B$6:$B$382,'2. All Prop. TRVs '!$C$6:$C$382)</f>
        <v>1100T</v>
      </c>
      <c r="D255" s="102" t="str">
        <f>_xlfn.XLOOKUP($B255,'2. All Prop. TRVs '!$B$6:$B$382,'2. All Prop. TRVs '!$D$6:$D$382)</f>
        <v>Total Polybrominated Biphenyls (PBBs), aerosols and particulates</v>
      </c>
      <c r="E255" s="92">
        <v>6</v>
      </c>
      <c r="F255" s="92">
        <f>_xlfn.XLOOKUP($B255,'2. All Prop. TRVs '!$B$6:$B$382,'2. All Prop. TRVs '!$H$6:$H$382)</f>
        <v>1.8E-3</v>
      </c>
      <c r="G255" s="92" t="str">
        <f>VLOOKUP(_xlfn.XLOOKUP($B255,'2. All Prop. TRVs '!$B$6:$B$382,'2. All Prop. TRVs '!$I$6:$I$382),'Rule Table'!$P$9:$Q$16,2,FALSE)</f>
        <v>D</v>
      </c>
      <c r="H255" s="92" t="str">
        <f>IF(_xlfn.XLOOKUP($B255,'2. All Prop. TRVs '!$B$6:$B$382,'2. All Prop. TRVs '!$O$6:$O$382)="No proposed value","--",_xlfn.XLOOKUP($B255,'2. All Prop. TRVs '!$B$6:$B$382,'2. All Prop. TRVs '!$O$6:$O$382))</f>
        <v>--</v>
      </c>
      <c r="I255" s="92" t="str">
        <f>VLOOKUP(_xlfn.XLOOKUP($B255,'2. All Prop. TRVs '!$B$6:$B$382,'2. All Prop. TRVs '!$P$6:$P$382),'Rule Table'!$P$9:$Q$16,2,FALSE)</f>
        <v>--</v>
      </c>
      <c r="J255" s="92" t="str">
        <f>_xlfn.XLOOKUP($B255,'2. All Prop. TRVs '!$B$6:$B$382,'2. All Prop. TRVs '!$V$6:$V$382)</f>
        <v>--</v>
      </c>
      <c r="K255" s="92" t="str">
        <f>VLOOKUP(_xlfn.XLOOKUP($B255,'2. All Prop. TRVs '!$B$6:$B$382,'2. All Prop. TRVs '!$W$6:$W$382),'Rule Table'!$P$9:$Q$16,2,FALSE)</f>
        <v>--</v>
      </c>
    </row>
    <row r="256" spans="1:11" x14ac:dyDescent="0.2">
      <c r="A256" s="90">
        <v>249</v>
      </c>
      <c r="B256" s="90" t="s">
        <v>685</v>
      </c>
      <c r="C256" s="71" t="str">
        <f>_xlfn.XLOOKUP($B256,'2. All Prop. TRVs '!$B$6:$B$382,'2. All Prop. TRVs '!$C$6:$C$382)</f>
        <v>1113T</v>
      </c>
      <c r="D256" s="102" t="str">
        <f>_xlfn.XLOOKUP($B256,'2. All Prop. TRVs '!$B$6:$B$382,'2. All Prop. TRVs '!$D$6:$D$382)</f>
        <v>Polybrominated biphenyls (PBBs) TEQ</v>
      </c>
      <c r="E256" s="92" t="s">
        <v>1205</v>
      </c>
      <c r="F256" s="99">
        <f>_xlfn.XLOOKUP($B256,'2. All Prop. TRVs '!$B$6:$B$382,'2. All Prop. TRVs '!$H$6:$H$382)</f>
        <v>2.6000000000000001E-8</v>
      </c>
      <c r="G256" s="92" t="str">
        <f>VLOOKUP(_xlfn.XLOOKUP($B256,'2. All Prop. TRVs '!$B$6:$B$382,'2. All Prop. TRVs '!$I$6:$I$382),'Rule Table'!$P$9:$Q$16,2,FALSE)</f>
        <v>D</v>
      </c>
      <c r="H256" s="99">
        <f>IF(_xlfn.XLOOKUP($B256,'2. All Prop. TRVs '!$B$6:$B$382,'2. All Prop. TRVs '!$O$6:$O$382)="No proposed value","--",_xlfn.XLOOKUP($B256,'2. All Prop. TRVs '!$B$6:$B$382,'2. All Prop. TRVs '!$O$6:$O$382))</f>
        <v>4.0000000000000003E-5</v>
      </c>
      <c r="I256" s="92" t="str">
        <f>VLOOKUP(_xlfn.XLOOKUP($B256,'2. All Prop. TRVs '!$B$6:$B$382,'2. All Prop. TRVs '!$P$6:$P$382),'Rule Table'!$P$9:$Q$16,2,FALSE)</f>
        <v>D</v>
      </c>
      <c r="J256" s="92" t="str">
        <f>_xlfn.XLOOKUP($B256,'2. All Prop. TRVs '!$B$6:$B$382,'2. All Prop. TRVs '!$V$6:$V$382)</f>
        <v>--</v>
      </c>
      <c r="K256" s="92" t="str">
        <f>VLOOKUP(_xlfn.XLOOKUP($B256,'2. All Prop. TRVs '!$B$6:$B$382,'2. All Prop. TRVs '!$W$6:$W$382),'Rule Table'!$P$9:$Q$16,2,FALSE)</f>
        <v>--</v>
      </c>
    </row>
    <row r="257" spans="1:11" x14ac:dyDescent="0.2">
      <c r="A257" s="90">
        <v>250</v>
      </c>
      <c r="B257" s="90"/>
      <c r="C257" s="71"/>
      <c r="D257" s="106" t="s">
        <v>1196</v>
      </c>
      <c r="E257" s="92">
        <v>1</v>
      </c>
      <c r="F257" s="101" t="s">
        <v>126</v>
      </c>
      <c r="G257" s="101" t="s">
        <v>126</v>
      </c>
      <c r="H257" s="101" t="s">
        <v>126</v>
      </c>
      <c r="I257" s="101" t="s">
        <v>126</v>
      </c>
      <c r="J257" s="101" t="s">
        <v>126</v>
      </c>
      <c r="K257" s="101" t="s">
        <v>126</v>
      </c>
    </row>
    <row r="258" spans="1:11" x14ac:dyDescent="0.2">
      <c r="A258" s="90">
        <v>251</v>
      </c>
      <c r="B258" s="90" t="s">
        <v>720</v>
      </c>
      <c r="C258" s="71" t="str">
        <f>_xlfn.XLOOKUP($B258,'2. All Prop. TRVs '!$B$6:$B$382,'2. All Prop. TRVs '!$C$6:$C$382)</f>
        <v>50585-41-6</v>
      </c>
      <c r="D258" s="102" t="str">
        <f>_xlfn.XLOOKUP($B258,'2. All Prop. TRVs '!$B$6:$B$382,'2. All Prop. TRVs '!$D$6:$D$382)</f>
        <v>2,3,7,8-Tetrabromodibenzo-p-dioxin (TBDD)</v>
      </c>
      <c r="E258" s="92"/>
      <c r="F258" s="99">
        <f>_xlfn.XLOOKUP($B258,'2. All Prop. TRVs '!$B$6:$B$382,'2. All Prop. TRVs '!$H$6:$H$382)</f>
        <v>2.6000000000000001E-8</v>
      </c>
      <c r="G258" s="92" t="str">
        <f>VLOOKUP(_xlfn.XLOOKUP($B258,'2. All Prop. TRVs '!$B$6:$B$382,'2. All Prop. TRVs '!$I$6:$I$382),'Rule Table'!$P$9:$Q$16,2,FALSE)</f>
        <v>D</v>
      </c>
      <c r="H258" s="99">
        <f>IF(_xlfn.XLOOKUP($B258,'2. All Prop. TRVs '!$B$6:$B$382,'2. All Prop. TRVs '!$O$6:$O$382)="No proposed value","--",_xlfn.XLOOKUP($B258,'2. All Prop. TRVs '!$B$6:$B$382,'2. All Prop. TRVs '!$O$6:$O$382))</f>
        <v>4.0000000000000003E-5</v>
      </c>
      <c r="I258" s="92" t="str">
        <f>VLOOKUP(_xlfn.XLOOKUP($B258,'2. All Prop. TRVs '!$B$6:$B$382,'2. All Prop. TRVs '!$P$6:$P$382),'Rule Table'!$P$9:$Q$16,2,FALSE)</f>
        <v>D</v>
      </c>
      <c r="J258" s="92" t="str">
        <f>_xlfn.XLOOKUP($B258,'2. All Prop. TRVs '!$B$6:$B$382,'2. All Prop. TRVs '!$V$6:$V$382)</f>
        <v>--</v>
      </c>
      <c r="K258" s="92" t="str">
        <f>VLOOKUP(_xlfn.XLOOKUP($B258,'2. All Prop. TRVs '!$B$6:$B$382,'2. All Prop. TRVs '!$W$6:$W$382),'Rule Table'!$P$9:$Q$16,2,FALSE)</f>
        <v>--</v>
      </c>
    </row>
    <row r="259" spans="1:11" x14ac:dyDescent="0.2">
      <c r="A259" s="90">
        <v>252</v>
      </c>
      <c r="B259" s="90" t="s">
        <v>723</v>
      </c>
      <c r="C259" s="71" t="str">
        <f>_xlfn.XLOOKUP($B259,'2. All Prop. TRVs '!$B$6:$B$382,'2. All Prop. TRVs '!$C$6:$C$382)</f>
        <v>109333-34-8</v>
      </c>
      <c r="D259" s="102" t="str">
        <f>_xlfn.XLOOKUP($B259,'2. All Prop. TRVs '!$B$6:$B$382,'2. All Prop. TRVs '!$D$6:$D$382)</f>
        <v>1,2,3,7,8-Pentabromodibenzo-p-dioxin (PBDD)</v>
      </c>
      <c r="E259" s="92"/>
      <c r="F259" s="99">
        <f>_xlfn.XLOOKUP($B259,'2. All Prop. TRVs '!$B$6:$B$382,'2. All Prop. TRVs '!$H$6:$H$382)</f>
        <v>6.5999999999999995E-8</v>
      </c>
      <c r="G259" s="92" t="str">
        <f>VLOOKUP(_xlfn.XLOOKUP($B259,'2. All Prop. TRVs '!$B$6:$B$382,'2. All Prop. TRVs '!$I$6:$I$382),'Rule Table'!$P$9:$Q$16,2,FALSE)</f>
        <v>D</v>
      </c>
      <c r="H259" s="92">
        <f>IF(_xlfn.XLOOKUP($B259,'2. All Prop. TRVs '!$B$6:$B$382,'2. All Prop. TRVs '!$O$6:$O$382)="No proposed value","--",_xlfn.XLOOKUP($B259,'2. All Prop. TRVs '!$B$6:$B$382,'2. All Prop. TRVs '!$O$6:$O$382))</f>
        <v>1E-4</v>
      </c>
      <c r="I259" s="92" t="str">
        <f>VLOOKUP(_xlfn.XLOOKUP($B259,'2. All Prop. TRVs '!$B$6:$B$382,'2. All Prop. TRVs '!$P$6:$P$382),'Rule Table'!$P$9:$Q$16,2,FALSE)</f>
        <v>D</v>
      </c>
      <c r="J259" s="92" t="str">
        <f>_xlfn.XLOOKUP($B259,'2. All Prop. TRVs '!$B$6:$B$382,'2. All Prop. TRVs '!$V$6:$V$382)</f>
        <v>--</v>
      </c>
      <c r="K259" s="92" t="str">
        <f>VLOOKUP(_xlfn.XLOOKUP($B259,'2. All Prop. TRVs '!$B$6:$B$382,'2. All Prop. TRVs '!$W$6:$W$382),'Rule Table'!$P$9:$Q$16,2,FALSE)</f>
        <v>--</v>
      </c>
    </row>
    <row r="260" spans="1:11" x14ac:dyDescent="0.2">
      <c r="A260" s="90">
        <v>253</v>
      </c>
      <c r="B260" s="90" t="s">
        <v>726</v>
      </c>
      <c r="C260" s="71" t="str">
        <f>_xlfn.XLOOKUP($B260,'2. All Prop. TRVs '!$B$6:$B$382,'2. All Prop. TRVs '!$C$6:$C$382)</f>
        <v>110999-44-5</v>
      </c>
      <c r="D260" s="102" t="str">
        <f>_xlfn.XLOOKUP($B260,'2. All Prop. TRVs '!$B$6:$B$382,'2. All Prop. TRVs '!$D$6:$D$382)</f>
        <v>1,2,3,4,7,8-Hexabromodibenzo-p-dioxin (HxBDD)</v>
      </c>
      <c r="E260" s="92"/>
      <c r="F260" s="99">
        <f>_xlfn.XLOOKUP($B260,'2. All Prop. TRVs '!$B$6:$B$382,'2. All Prop. TRVs '!$H$6:$H$382)</f>
        <v>2.8999999999999998E-7</v>
      </c>
      <c r="G260" s="92" t="str">
        <f>VLOOKUP(_xlfn.XLOOKUP($B260,'2. All Prop. TRVs '!$B$6:$B$382,'2. All Prop. TRVs '!$I$6:$I$382),'Rule Table'!$P$9:$Q$16,2,FALSE)</f>
        <v>D</v>
      </c>
      <c r="H260" s="92">
        <f>IF(_xlfn.XLOOKUP($B260,'2. All Prop. TRVs '!$B$6:$B$382,'2. All Prop. TRVs '!$O$6:$O$382)="No proposed value","--",_xlfn.XLOOKUP($B260,'2. All Prop. TRVs '!$B$6:$B$382,'2. All Prop. TRVs '!$O$6:$O$382))</f>
        <v>4.4000000000000002E-4</v>
      </c>
      <c r="I260" s="92" t="str">
        <f>VLOOKUP(_xlfn.XLOOKUP($B260,'2. All Prop. TRVs '!$B$6:$B$382,'2. All Prop. TRVs '!$P$6:$P$382),'Rule Table'!$P$9:$Q$16,2,FALSE)</f>
        <v>D</v>
      </c>
      <c r="J260" s="92" t="str">
        <f>_xlfn.XLOOKUP($B260,'2. All Prop. TRVs '!$B$6:$B$382,'2. All Prop. TRVs '!$V$6:$V$382)</f>
        <v>--</v>
      </c>
      <c r="K260" s="92" t="str">
        <f>VLOOKUP(_xlfn.XLOOKUP($B260,'2. All Prop. TRVs '!$B$6:$B$382,'2. All Prop. TRVs '!$W$6:$W$382),'Rule Table'!$P$9:$Q$16,2,FALSE)</f>
        <v>--</v>
      </c>
    </row>
    <row r="261" spans="1:11" x14ac:dyDescent="0.2">
      <c r="A261" s="90">
        <v>254</v>
      </c>
      <c r="B261" s="90" t="s">
        <v>729</v>
      </c>
      <c r="C261" s="71" t="str">
        <f>_xlfn.XLOOKUP($B261,'2. All Prop. TRVs '!$B$6:$B$382,'2. All Prop. TRVs '!$C$6:$C$382)</f>
        <v>110999-45-6</v>
      </c>
      <c r="D261" s="102" t="str">
        <f>_xlfn.XLOOKUP($B261,'2. All Prop. TRVs '!$B$6:$B$382,'2. All Prop. TRVs '!$D$6:$D$382)</f>
        <v>1,2,3,6,7,8-Hexabromodibenzo-p-dioxin (HxBDD)</v>
      </c>
      <c r="E261" s="92"/>
      <c r="F261" s="99">
        <f>_xlfn.XLOOKUP($B261,'2. All Prop. TRVs '!$B$6:$B$382,'2. All Prop. TRVs '!$H$6:$H$382)</f>
        <v>3.8000000000000001E-7</v>
      </c>
      <c r="G261" s="92" t="str">
        <f>VLOOKUP(_xlfn.XLOOKUP($B261,'2. All Prop. TRVs '!$B$6:$B$382,'2. All Prop. TRVs '!$I$6:$I$382),'Rule Table'!$P$9:$Q$16,2,FALSE)</f>
        <v>D</v>
      </c>
      <c r="H261" s="92">
        <f>IF(_xlfn.XLOOKUP($B261,'2. All Prop. TRVs '!$B$6:$B$382,'2. All Prop. TRVs '!$O$6:$O$382)="No proposed value","--",_xlfn.XLOOKUP($B261,'2. All Prop. TRVs '!$B$6:$B$382,'2. All Prop. TRVs '!$O$6:$O$382))</f>
        <v>5.6999999999999998E-4</v>
      </c>
      <c r="I261" s="92" t="str">
        <f>VLOOKUP(_xlfn.XLOOKUP($B261,'2. All Prop. TRVs '!$B$6:$B$382,'2. All Prop. TRVs '!$P$6:$P$382),'Rule Table'!$P$9:$Q$16,2,FALSE)</f>
        <v>D</v>
      </c>
      <c r="J261" s="92" t="str">
        <f>_xlfn.XLOOKUP($B261,'2. All Prop. TRVs '!$B$6:$B$382,'2. All Prop. TRVs '!$V$6:$V$382)</f>
        <v>--</v>
      </c>
      <c r="K261" s="92" t="str">
        <f>VLOOKUP(_xlfn.XLOOKUP($B261,'2. All Prop. TRVs '!$B$6:$B$382,'2. All Prop. TRVs '!$W$6:$W$382),'Rule Table'!$P$9:$Q$16,2,FALSE)</f>
        <v>--</v>
      </c>
    </row>
    <row r="262" spans="1:11" x14ac:dyDescent="0.2">
      <c r="A262" s="90">
        <v>255</v>
      </c>
      <c r="B262" s="90" t="s">
        <v>732</v>
      </c>
      <c r="C262" s="71" t="str">
        <f>_xlfn.XLOOKUP($B262,'2. All Prop. TRVs '!$B$6:$B$382,'2. All Prop. TRVs '!$C$6:$C$382)</f>
        <v>110999-46-7</v>
      </c>
      <c r="D262" s="102" t="str">
        <f>_xlfn.XLOOKUP($B262,'2. All Prop. TRVs '!$B$6:$B$382,'2. All Prop. TRVs '!$D$6:$D$382)</f>
        <v>1,2,3,7,8,9-Hexabromodibenzo-p-dioxin (HxBDD)</v>
      </c>
      <c r="E262" s="92"/>
      <c r="F262" s="99">
        <f>_xlfn.XLOOKUP($B262,'2. All Prop. TRVs '!$B$6:$B$382,'2. All Prop. TRVs '!$H$6:$H$382)</f>
        <v>5.3000000000000001E-7</v>
      </c>
      <c r="G262" s="92" t="str">
        <f>VLOOKUP(_xlfn.XLOOKUP($B262,'2. All Prop. TRVs '!$B$6:$B$382,'2. All Prop. TRVs '!$I$6:$I$382),'Rule Table'!$P$9:$Q$16,2,FALSE)</f>
        <v>D</v>
      </c>
      <c r="H262" s="92">
        <f>IF(_xlfn.XLOOKUP($B262,'2. All Prop. TRVs '!$B$6:$B$382,'2. All Prop. TRVs '!$O$6:$O$382)="No proposed value","--",_xlfn.XLOOKUP($B262,'2. All Prop. TRVs '!$B$6:$B$382,'2. All Prop. TRVs '!$O$6:$O$382))</f>
        <v>8.0000000000000004E-4</v>
      </c>
      <c r="I262" s="92" t="str">
        <f>VLOOKUP(_xlfn.XLOOKUP($B262,'2. All Prop. TRVs '!$B$6:$B$382,'2. All Prop. TRVs '!$P$6:$P$382),'Rule Table'!$P$9:$Q$16,2,FALSE)</f>
        <v>D</v>
      </c>
      <c r="J262" s="92" t="str">
        <f>_xlfn.XLOOKUP($B262,'2. All Prop. TRVs '!$B$6:$B$382,'2. All Prop. TRVs '!$V$6:$V$382)</f>
        <v>--</v>
      </c>
      <c r="K262" s="92" t="str">
        <f>VLOOKUP(_xlfn.XLOOKUP($B262,'2. All Prop. TRVs '!$B$6:$B$382,'2. All Prop. TRVs '!$W$6:$W$382),'Rule Table'!$P$9:$Q$16,2,FALSE)</f>
        <v>--</v>
      </c>
    </row>
    <row r="263" spans="1:11" x14ac:dyDescent="0.2">
      <c r="A263" s="90">
        <v>256</v>
      </c>
      <c r="B263" s="90" t="s">
        <v>735</v>
      </c>
      <c r="C263" s="71" t="str">
        <f>_xlfn.XLOOKUP($B263,'2. All Prop. TRVs '!$B$6:$B$382,'2. All Prop. TRVs '!$C$6:$C$382)</f>
        <v>110999-47-8</v>
      </c>
      <c r="D263" s="102" t="str">
        <f>_xlfn.XLOOKUP($B263,'2. All Prop. TRVs '!$B$6:$B$382,'2. All Prop. TRVs '!$D$6:$D$382)</f>
        <v>1,2,3,4,6,7,8-Heptabromodibenzo-p-dioxin (HpBDD)</v>
      </c>
      <c r="E263" s="92"/>
      <c r="F263" s="99">
        <f>_xlfn.XLOOKUP($B263,'2. All Prop. TRVs '!$B$6:$B$382,'2. All Prop. TRVs '!$H$6:$H$382)</f>
        <v>5.3000000000000001E-7</v>
      </c>
      <c r="G263" s="92" t="str">
        <f>VLOOKUP(_xlfn.XLOOKUP($B263,'2. All Prop. TRVs '!$B$6:$B$382,'2. All Prop. TRVs '!$I$6:$I$382),'Rule Table'!$P$9:$Q$16,2,FALSE)</f>
        <v>D</v>
      </c>
      <c r="H263" s="92">
        <f>IF(_xlfn.XLOOKUP($B263,'2. All Prop. TRVs '!$B$6:$B$382,'2. All Prop. TRVs '!$O$6:$O$382)="No proposed value","--",_xlfn.XLOOKUP($B263,'2. All Prop. TRVs '!$B$6:$B$382,'2. All Prop. TRVs '!$O$6:$O$382))</f>
        <v>8.0000000000000004E-4</v>
      </c>
      <c r="I263" s="92" t="str">
        <f>VLOOKUP(_xlfn.XLOOKUP($B263,'2. All Prop. TRVs '!$B$6:$B$382,'2. All Prop. TRVs '!$P$6:$P$382),'Rule Table'!$P$9:$Q$16,2,FALSE)</f>
        <v>D</v>
      </c>
      <c r="J263" s="92" t="str">
        <f>_xlfn.XLOOKUP($B263,'2. All Prop. TRVs '!$B$6:$B$382,'2. All Prop. TRVs '!$V$6:$V$382)</f>
        <v>--</v>
      </c>
      <c r="K263" s="92" t="str">
        <f>VLOOKUP(_xlfn.XLOOKUP($B263,'2. All Prop. TRVs '!$B$6:$B$382,'2. All Prop. TRVs '!$W$6:$W$382),'Rule Table'!$P$9:$Q$16,2,FALSE)</f>
        <v>--</v>
      </c>
    </row>
    <row r="264" spans="1:11" x14ac:dyDescent="0.2">
      <c r="A264" s="90">
        <v>257</v>
      </c>
      <c r="B264" s="90" t="s">
        <v>738</v>
      </c>
      <c r="C264" s="71" t="str">
        <f>_xlfn.XLOOKUP($B264,'2. All Prop. TRVs '!$B$6:$B$382,'2. All Prop. TRVs '!$C$6:$C$382)</f>
        <v>2170-45-8</v>
      </c>
      <c r="D264" s="102" t="str">
        <f>_xlfn.XLOOKUP($B264,'2. All Prop. TRVs '!$B$6:$B$382,'2. All Prop. TRVs '!$D$6:$D$382)</f>
        <v>Octabromodibenzo-p-dioxin (OBDD)</v>
      </c>
      <c r="E264" s="92"/>
      <c r="F264" s="99">
        <f>_xlfn.XLOOKUP($B264,'2. All Prop. TRVs '!$B$6:$B$382,'2. All Prop. TRVs '!$H$6:$H$382)</f>
        <v>2.5999999999999998E-5</v>
      </c>
      <c r="G264" s="92" t="str">
        <f>VLOOKUP(_xlfn.XLOOKUP($B264,'2. All Prop. TRVs '!$B$6:$B$382,'2. All Prop. TRVs '!$I$6:$I$382),'Rule Table'!$P$9:$Q$16,2,FALSE)</f>
        <v>D</v>
      </c>
      <c r="H264" s="92">
        <f>IF(_xlfn.XLOOKUP($B264,'2. All Prop. TRVs '!$B$6:$B$382,'2. All Prop. TRVs '!$O$6:$O$382)="No proposed value","--",_xlfn.XLOOKUP($B264,'2. All Prop. TRVs '!$B$6:$B$382,'2. All Prop. TRVs '!$O$6:$O$382))</f>
        <v>0.04</v>
      </c>
      <c r="I264" s="92" t="str">
        <f>VLOOKUP(_xlfn.XLOOKUP($B264,'2. All Prop. TRVs '!$B$6:$B$382,'2. All Prop. TRVs '!$P$6:$P$382),'Rule Table'!$P$9:$Q$16,2,FALSE)</f>
        <v>D</v>
      </c>
      <c r="J264" s="92" t="str">
        <f>_xlfn.XLOOKUP($B264,'2. All Prop. TRVs '!$B$6:$B$382,'2. All Prop. TRVs '!$V$6:$V$382)</f>
        <v>--</v>
      </c>
      <c r="K264" s="92" t="str">
        <f>VLOOKUP(_xlfn.XLOOKUP($B264,'2. All Prop. TRVs '!$B$6:$B$382,'2. All Prop. TRVs '!$W$6:$W$382),'Rule Table'!$P$9:$Q$16,2,FALSE)</f>
        <v>--</v>
      </c>
    </row>
    <row r="265" spans="1:11" x14ac:dyDescent="0.2">
      <c r="A265" s="90">
        <v>258</v>
      </c>
      <c r="B265" s="90" t="s">
        <v>759</v>
      </c>
      <c r="C265" s="71" t="str">
        <f>_xlfn.XLOOKUP($B265,'2. All Prop. TRVs '!$B$6:$B$382,'2. All Prop. TRVs '!$C$6:$C$382)</f>
        <v>67733-57-7</v>
      </c>
      <c r="D265" s="102" t="str">
        <f>_xlfn.XLOOKUP($B265,'2. All Prop. TRVs '!$B$6:$B$382,'2. All Prop. TRVs '!$D$6:$D$382)</f>
        <v>2,3,7,8-Tetrabromodibenzofuran (TBDF)</v>
      </c>
      <c r="E265" s="92"/>
      <c r="F265" s="99">
        <f>_xlfn.XLOOKUP($B265,'2. All Prop. TRVs '!$B$6:$B$382,'2. All Prop. TRVs '!$H$6:$H$382)</f>
        <v>3.8000000000000001E-7</v>
      </c>
      <c r="G265" s="92" t="str">
        <f>VLOOKUP(_xlfn.XLOOKUP($B265,'2. All Prop. TRVs '!$B$6:$B$382,'2. All Prop. TRVs '!$I$6:$I$382),'Rule Table'!$P$9:$Q$16,2,FALSE)</f>
        <v>D</v>
      </c>
      <c r="H265" s="92">
        <f>IF(_xlfn.XLOOKUP($B265,'2. All Prop. TRVs '!$B$6:$B$382,'2. All Prop. TRVs '!$O$6:$O$382)="No proposed value","--",_xlfn.XLOOKUP($B265,'2. All Prop. TRVs '!$B$6:$B$382,'2. All Prop. TRVs '!$O$6:$O$382))</f>
        <v>5.6999999999999998E-4</v>
      </c>
      <c r="I265" s="92" t="str">
        <f>VLOOKUP(_xlfn.XLOOKUP($B265,'2. All Prop. TRVs '!$B$6:$B$382,'2. All Prop. TRVs '!$P$6:$P$382),'Rule Table'!$P$9:$Q$16,2,FALSE)</f>
        <v>D</v>
      </c>
      <c r="J265" s="92" t="str">
        <f>_xlfn.XLOOKUP($B265,'2. All Prop. TRVs '!$B$6:$B$382,'2. All Prop. TRVs '!$V$6:$V$382)</f>
        <v>--</v>
      </c>
      <c r="K265" s="92" t="str">
        <f>VLOOKUP(_xlfn.XLOOKUP($B265,'2. All Prop. TRVs '!$B$6:$B$382,'2. All Prop. TRVs '!$W$6:$W$382),'Rule Table'!$P$9:$Q$16,2,FALSE)</f>
        <v>--</v>
      </c>
    </row>
    <row r="266" spans="1:11" x14ac:dyDescent="0.2">
      <c r="A266" s="90">
        <v>259</v>
      </c>
      <c r="B266" s="90" t="s">
        <v>762</v>
      </c>
      <c r="C266" s="71" t="str">
        <f>_xlfn.XLOOKUP($B266,'2. All Prop. TRVs '!$B$6:$B$382,'2. All Prop. TRVs '!$C$6:$C$382)</f>
        <v>107555-93-1</v>
      </c>
      <c r="D266" s="102" t="str">
        <f>_xlfn.XLOOKUP($B266,'2. All Prop. TRVs '!$B$6:$B$382,'2. All Prop. TRVs '!$D$6:$D$382)</f>
        <v>1,2,3,7,8-Pentabromodibenzo[b,d]furan (PeBDF)</v>
      </c>
      <c r="E266" s="92"/>
      <c r="F266" s="99">
        <f>_xlfn.XLOOKUP($B266,'2. All Prop. TRVs '!$B$6:$B$382,'2. All Prop. TRVs '!$H$6:$H$382)</f>
        <v>2.6000000000000001E-6</v>
      </c>
      <c r="G266" s="92" t="str">
        <f>VLOOKUP(_xlfn.XLOOKUP($B266,'2. All Prop. TRVs '!$B$6:$B$382,'2. All Prop. TRVs '!$I$6:$I$382),'Rule Table'!$P$9:$Q$16,2,FALSE)</f>
        <v>D</v>
      </c>
      <c r="H266" s="92">
        <f>IF(_xlfn.XLOOKUP($B266,'2. All Prop. TRVs '!$B$6:$B$382,'2. All Prop. TRVs '!$O$6:$O$382)="No proposed value","--",_xlfn.XLOOKUP($B266,'2. All Prop. TRVs '!$B$6:$B$382,'2. All Prop. TRVs '!$O$6:$O$382))</f>
        <v>4.0000000000000001E-3</v>
      </c>
      <c r="I266" s="92" t="str">
        <f>VLOOKUP(_xlfn.XLOOKUP($B266,'2. All Prop. TRVs '!$B$6:$B$382,'2. All Prop. TRVs '!$P$6:$P$382),'Rule Table'!$P$9:$Q$16,2,FALSE)</f>
        <v>D</v>
      </c>
      <c r="J266" s="92" t="str">
        <f>_xlfn.XLOOKUP($B266,'2. All Prop. TRVs '!$B$6:$B$382,'2. All Prop. TRVs '!$V$6:$V$382)</f>
        <v>--</v>
      </c>
      <c r="K266" s="92" t="str">
        <f>VLOOKUP(_xlfn.XLOOKUP($B266,'2. All Prop. TRVs '!$B$6:$B$382,'2. All Prop. TRVs '!$W$6:$W$382),'Rule Table'!$P$9:$Q$16,2,FALSE)</f>
        <v>--</v>
      </c>
    </row>
    <row r="267" spans="1:11" x14ac:dyDescent="0.2">
      <c r="A267" s="90">
        <v>260</v>
      </c>
      <c r="B267" s="90" t="s">
        <v>765</v>
      </c>
      <c r="C267" s="71" t="str">
        <f>_xlfn.XLOOKUP($B267,'2. All Prop. TRVs '!$B$6:$B$382,'2. All Prop. TRVs '!$C$6:$C$382)</f>
        <v>131166-92-2</v>
      </c>
      <c r="D267" s="102" t="str">
        <f>_xlfn.XLOOKUP($B267,'2. All Prop. TRVs '!$B$6:$B$382,'2. All Prop. TRVs '!$D$6:$D$382)</f>
        <v>2,3,4,7,8-Pentabromodibenzofuran (PeBDF)</v>
      </c>
      <c r="E267" s="92"/>
      <c r="F267" s="99">
        <f>_xlfn.XLOOKUP($B267,'2. All Prop. TRVs '!$B$6:$B$382,'2. All Prop. TRVs '!$H$6:$H$382)</f>
        <v>2.6E-7</v>
      </c>
      <c r="G267" s="92" t="str">
        <f>VLOOKUP(_xlfn.XLOOKUP($B267,'2. All Prop. TRVs '!$B$6:$B$382,'2. All Prop. TRVs '!$I$6:$I$382),'Rule Table'!$P$9:$Q$16,2,FALSE)</f>
        <v>D</v>
      </c>
      <c r="H267" s="92">
        <f>IF(_xlfn.XLOOKUP($B267,'2. All Prop. TRVs '!$B$6:$B$382,'2. All Prop. TRVs '!$O$6:$O$382)="No proposed value","--",_xlfn.XLOOKUP($B267,'2. All Prop. TRVs '!$B$6:$B$382,'2. All Prop. TRVs '!$O$6:$O$382))</f>
        <v>4.0000000000000002E-4</v>
      </c>
      <c r="I267" s="92" t="str">
        <f>VLOOKUP(_xlfn.XLOOKUP($B267,'2. All Prop. TRVs '!$B$6:$B$382,'2. All Prop. TRVs '!$P$6:$P$382),'Rule Table'!$P$9:$Q$16,2,FALSE)</f>
        <v>D</v>
      </c>
      <c r="J267" s="92" t="str">
        <f>_xlfn.XLOOKUP($B267,'2. All Prop. TRVs '!$B$6:$B$382,'2. All Prop. TRVs '!$V$6:$V$382)</f>
        <v>--</v>
      </c>
      <c r="K267" s="92" t="str">
        <f>VLOOKUP(_xlfn.XLOOKUP($B267,'2. All Prop. TRVs '!$B$6:$B$382,'2. All Prop. TRVs '!$W$6:$W$382),'Rule Table'!$P$9:$Q$16,2,FALSE)</f>
        <v>--</v>
      </c>
    </row>
    <row r="268" spans="1:11" x14ac:dyDescent="0.2">
      <c r="A268" s="90">
        <v>261</v>
      </c>
      <c r="B268" s="90" t="s">
        <v>768</v>
      </c>
      <c r="C268" s="71" t="str">
        <f>_xlfn.XLOOKUP($B268,'2. All Prop. TRVs '!$B$6:$B$382,'2. All Prop. TRVs '!$C$6:$C$382)</f>
        <v>129880-08-6</v>
      </c>
      <c r="D268" s="102" t="str">
        <f>_xlfn.XLOOKUP($B268,'2. All Prop. TRVs '!$B$6:$B$382,'2. All Prop. TRVs '!$D$6:$D$382)</f>
        <v>1,2,3,4,7,8-Hexabromodibenzofuran (HxBDF)</v>
      </c>
      <c r="E268" s="92"/>
      <c r="F268" s="99">
        <f>_xlfn.XLOOKUP($B268,'2. All Prop. TRVs '!$B$6:$B$382,'2. All Prop. TRVs '!$H$6:$H$382)</f>
        <v>8.7999999999999994E-8</v>
      </c>
      <c r="G268" s="92" t="str">
        <f>VLOOKUP(_xlfn.XLOOKUP($B268,'2. All Prop. TRVs '!$B$6:$B$382,'2. All Prop. TRVs '!$I$6:$I$382),'Rule Table'!$P$9:$Q$16,2,FALSE)</f>
        <v>D</v>
      </c>
      <c r="H268" s="92">
        <f>IF(_xlfn.XLOOKUP($B268,'2. All Prop. TRVs '!$B$6:$B$382,'2. All Prop. TRVs '!$O$6:$O$382)="No proposed value","--",_xlfn.XLOOKUP($B268,'2. All Prop. TRVs '!$B$6:$B$382,'2. All Prop. TRVs '!$O$6:$O$382))</f>
        <v>1.2999999999999999E-4</v>
      </c>
      <c r="I268" s="92" t="str">
        <f>VLOOKUP(_xlfn.XLOOKUP($B268,'2. All Prop. TRVs '!$B$6:$B$382,'2. All Prop. TRVs '!$P$6:$P$382),'Rule Table'!$P$9:$Q$16,2,FALSE)</f>
        <v>D</v>
      </c>
      <c r="J268" s="92" t="str">
        <f>_xlfn.XLOOKUP($B268,'2. All Prop. TRVs '!$B$6:$B$382,'2. All Prop. TRVs '!$V$6:$V$382)</f>
        <v>--</v>
      </c>
      <c r="K268" s="92" t="str">
        <f>VLOOKUP(_xlfn.XLOOKUP($B268,'2. All Prop. TRVs '!$B$6:$B$382,'2. All Prop. TRVs '!$W$6:$W$382),'Rule Table'!$P$9:$Q$16,2,FALSE)</f>
        <v>--</v>
      </c>
    </row>
    <row r="269" spans="1:11" x14ac:dyDescent="0.2">
      <c r="A269" s="90">
        <v>262</v>
      </c>
      <c r="B269" s="90" t="s">
        <v>741</v>
      </c>
      <c r="C269" s="71" t="str">
        <f>_xlfn.XLOOKUP($B269,'2. All Prop. TRVs '!$B$6:$B$382,'2. All Prop. TRVs '!$C$6:$C$382)</f>
        <v>107555-94-2</v>
      </c>
      <c r="D269" s="102" t="str">
        <f>_xlfn.XLOOKUP($B269,'2. All Prop. TRVs '!$B$6:$B$382,'2. All Prop. TRVs '!$D$6:$D$382)</f>
        <v>1,2,3,6,7,8-Hexabromodibenzofuran (HxBDF)</v>
      </c>
      <c r="E269" s="92"/>
      <c r="F269" s="99">
        <f>_xlfn.XLOOKUP($B269,'2. All Prop. TRVs '!$B$6:$B$382,'2. All Prop. TRVs '!$H$6:$H$382)</f>
        <v>2.8999999999999998E-7</v>
      </c>
      <c r="G269" s="92" t="str">
        <f>VLOOKUP(_xlfn.XLOOKUP($B269,'2. All Prop. TRVs '!$B$6:$B$382,'2. All Prop. TRVs '!$I$6:$I$382),'Rule Table'!$P$9:$Q$16,2,FALSE)</f>
        <v>D</v>
      </c>
      <c r="H269" s="92">
        <f>IF(_xlfn.XLOOKUP($B269,'2. All Prop. TRVs '!$B$6:$B$382,'2. All Prop. TRVs '!$O$6:$O$382)="No proposed value","--",_xlfn.XLOOKUP($B269,'2. All Prop. TRVs '!$B$6:$B$382,'2. All Prop. TRVs '!$O$6:$O$382))</f>
        <v>4.4000000000000002E-4</v>
      </c>
      <c r="I269" s="92" t="str">
        <f>VLOOKUP(_xlfn.XLOOKUP($B269,'2. All Prop. TRVs '!$B$6:$B$382,'2. All Prop. TRVs '!$P$6:$P$382),'Rule Table'!$P$9:$Q$16,2,FALSE)</f>
        <v>D</v>
      </c>
      <c r="J269" s="92" t="str">
        <f>_xlfn.XLOOKUP($B269,'2. All Prop. TRVs '!$B$6:$B$382,'2. All Prop. TRVs '!$V$6:$V$382)</f>
        <v>--</v>
      </c>
      <c r="K269" s="92" t="str">
        <f>VLOOKUP(_xlfn.XLOOKUP($B269,'2. All Prop. TRVs '!$B$6:$B$382,'2. All Prop. TRVs '!$W$6:$W$382),'Rule Table'!$P$9:$Q$16,2,FALSE)</f>
        <v>--</v>
      </c>
    </row>
    <row r="270" spans="1:11" x14ac:dyDescent="0.2">
      <c r="A270" s="90">
        <v>263</v>
      </c>
      <c r="B270" s="90" t="s">
        <v>744</v>
      </c>
      <c r="C270" s="71" t="str">
        <f>_xlfn.XLOOKUP($B270,'2. All Prop. TRVs '!$B$6:$B$382,'2. All Prop. TRVs '!$C$6:$C$382)</f>
        <v>161880-49-5</v>
      </c>
      <c r="D270" s="102" t="str">
        <f>_xlfn.XLOOKUP($B270,'2. All Prop. TRVs '!$B$6:$B$382,'2. All Prop. TRVs '!$D$6:$D$382)</f>
        <v>1,2,3,7,8,9-Hexabromodibenzo[b,d]furan (HxBDF)</v>
      </c>
      <c r="E270" s="92"/>
      <c r="F270" s="99">
        <f>_xlfn.XLOOKUP($B270,'2. All Prop. TRVs '!$B$6:$B$382,'2. All Prop. TRVs '!$H$6:$H$382)</f>
        <v>1.3E-7</v>
      </c>
      <c r="G270" s="92" t="str">
        <f>VLOOKUP(_xlfn.XLOOKUP($B270,'2. All Prop. TRVs '!$B$6:$B$382,'2. All Prop. TRVs '!$I$6:$I$382),'Rule Table'!$P$9:$Q$16,2,FALSE)</f>
        <v>D</v>
      </c>
      <c r="H270" s="92">
        <f>IF(_xlfn.XLOOKUP($B270,'2. All Prop. TRVs '!$B$6:$B$382,'2. All Prop. TRVs '!$O$6:$O$382)="No proposed value","--",_xlfn.XLOOKUP($B270,'2. All Prop. TRVs '!$B$6:$B$382,'2. All Prop. TRVs '!$O$6:$O$382))</f>
        <v>2.0000000000000001E-4</v>
      </c>
      <c r="I270" s="92" t="str">
        <f>VLOOKUP(_xlfn.XLOOKUP($B270,'2. All Prop. TRVs '!$B$6:$B$382,'2. All Prop. TRVs '!$P$6:$P$382),'Rule Table'!$P$9:$Q$16,2,FALSE)</f>
        <v>D</v>
      </c>
      <c r="J270" s="92" t="str">
        <f>_xlfn.XLOOKUP($B270,'2. All Prop. TRVs '!$B$6:$B$382,'2. All Prop. TRVs '!$V$6:$V$382)</f>
        <v>--</v>
      </c>
      <c r="K270" s="92" t="str">
        <f>VLOOKUP(_xlfn.XLOOKUP($B270,'2. All Prop. TRVs '!$B$6:$B$382,'2. All Prop. TRVs '!$W$6:$W$382),'Rule Table'!$P$9:$Q$16,2,FALSE)</f>
        <v>--</v>
      </c>
    </row>
    <row r="271" spans="1:11" x14ac:dyDescent="0.2">
      <c r="A271" s="90">
        <v>264</v>
      </c>
      <c r="B271" s="90" t="s">
        <v>747</v>
      </c>
      <c r="C271" s="71" t="str">
        <f>_xlfn.XLOOKUP($B271,'2. All Prop. TRVs '!$B$6:$B$382,'2. All Prop. TRVs '!$C$6:$C$382)</f>
        <v>161880-50-8</v>
      </c>
      <c r="D271" s="102" t="str">
        <f>_xlfn.XLOOKUP($B271,'2. All Prop. TRVs '!$B$6:$B$382,'2. All Prop. TRVs '!$D$6:$D$382)</f>
        <v>2,3,4,6,7,8-Hexabromodibenzo[b,d]furan (HxBDF)</v>
      </c>
      <c r="E271" s="92"/>
      <c r="F271" s="99">
        <f>_xlfn.XLOOKUP($B271,'2. All Prop. TRVs '!$B$6:$B$382,'2. All Prop. TRVs '!$H$6:$H$382)</f>
        <v>2.6E-7</v>
      </c>
      <c r="G271" s="92" t="str">
        <f>VLOOKUP(_xlfn.XLOOKUP($B271,'2. All Prop. TRVs '!$B$6:$B$382,'2. All Prop. TRVs '!$I$6:$I$382),'Rule Table'!$P$9:$Q$16,2,FALSE)</f>
        <v>D</v>
      </c>
      <c r="H271" s="92">
        <f>IF(_xlfn.XLOOKUP($B271,'2. All Prop. TRVs '!$B$6:$B$382,'2. All Prop. TRVs '!$O$6:$O$382)="No proposed value","--",_xlfn.XLOOKUP($B271,'2. All Prop. TRVs '!$B$6:$B$382,'2. All Prop. TRVs '!$O$6:$O$382))</f>
        <v>4.0000000000000002E-4</v>
      </c>
      <c r="I271" s="92" t="str">
        <f>VLOOKUP(_xlfn.XLOOKUP($B271,'2. All Prop. TRVs '!$B$6:$B$382,'2. All Prop. TRVs '!$P$6:$P$382),'Rule Table'!$P$9:$Q$16,2,FALSE)</f>
        <v>D</v>
      </c>
      <c r="J271" s="92" t="str">
        <f>_xlfn.XLOOKUP($B271,'2. All Prop. TRVs '!$B$6:$B$382,'2. All Prop. TRVs '!$V$6:$V$382)</f>
        <v>--</v>
      </c>
      <c r="K271" s="92" t="str">
        <f>VLOOKUP(_xlfn.XLOOKUP($B271,'2. All Prop. TRVs '!$B$6:$B$382,'2. All Prop. TRVs '!$W$6:$W$382),'Rule Table'!$P$9:$Q$16,2,FALSE)</f>
        <v>--</v>
      </c>
    </row>
    <row r="272" spans="1:11" x14ac:dyDescent="0.2">
      <c r="A272" s="90">
        <v>265</v>
      </c>
      <c r="B272" s="90" t="s">
        <v>750</v>
      </c>
      <c r="C272" s="71" t="str">
        <f>_xlfn.XLOOKUP($B272,'2. All Prop. TRVs '!$B$6:$B$382,'2. All Prop. TRVs '!$C$6:$C$382)</f>
        <v>107555-95-3</v>
      </c>
      <c r="D272" s="102" t="str">
        <f>_xlfn.XLOOKUP($B272,'2. All Prop. TRVs '!$B$6:$B$382,'2. All Prop. TRVs '!$D$6:$D$382)</f>
        <v>1,2,3,4,6,7,8-Heptabromodibenzofuran (HpBDF)</v>
      </c>
      <c r="E272" s="92"/>
      <c r="F272" s="99">
        <f>_xlfn.XLOOKUP($B272,'2. All Prop. TRVs '!$B$6:$B$382,'2. All Prop. TRVs '!$H$6:$H$382)</f>
        <v>1.3E-6</v>
      </c>
      <c r="G272" s="92" t="str">
        <f>VLOOKUP(_xlfn.XLOOKUP($B272,'2. All Prop. TRVs '!$B$6:$B$382,'2. All Prop. TRVs '!$I$6:$I$382),'Rule Table'!$P$9:$Q$16,2,FALSE)</f>
        <v>D</v>
      </c>
      <c r="H272" s="92">
        <f>IF(_xlfn.XLOOKUP($B272,'2. All Prop. TRVs '!$B$6:$B$382,'2. All Prop. TRVs '!$O$6:$O$382)="No proposed value","--",_xlfn.XLOOKUP($B272,'2. All Prop. TRVs '!$B$6:$B$382,'2. All Prop. TRVs '!$O$6:$O$382))</f>
        <v>2E-3</v>
      </c>
      <c r="I272" s="92" t="str">
        <f>VLOOKUP(_xlfn.XLOOKUP($B272,'2. All Prop. TRVs '!$B$6:$B$382,'2. All Prop. TRVs '!$P$6:$P$382),'Rule Table'!$P$9:$Q$16,2,FALSE)</f>
        <v>D</v>
      </c>
      <c r="J272" s="92" t="str">
        <f>_xlfn.XLOOKUP($B272,'2. All Prop. TRVs '!$B$6:$B$382,'2. All Prop. TRVs '!$V$6:$V$382)</f>
        <v>--</v>
      </c>
      <c r="K272" s="92" t="str">
        <f>VLOOKUP(_xlfn.XLOOKUP($B272,'2. All Prop. TRVs '!$B$6:$B$382,'2. All Prop. TRVs '!$W$6:$W$382),'Rule Table'!$P$9:$Q$16,2,FALSE)</f>
        <v>--</v>
      </c>
    </row>
    <row r="273" spans="1:11" x14ac:dyDescent="0.2">
      <c r="A273" s="90">
        <v>266</v>
      </c>
      <c r="B273" s="90" t="s">
        <v>753</v>
      </c>
      <c r="C273" s="71" t="str">
        <f>_xlfn.XLOOKUP($B273,'2. All Prop. TRVs '!$B$6:$B$382,'2. All Prop. TRVs '!$C$6:$C$382)</f>
        <v>161880-51-9</v>
      </c>
      <c r="D273" s="102" t="str">
        <f>_xlfn.XLOOKUP($B273,'2. All Prop. TRVs '!$B$6:$B$382,'2. All Prop. TRVs '!$D$6:$D$382)</f>
        <v>1,2,3,4,7,8,9-Heptabromodibenzo[b,d]furan (HpBDF)</v>
      </c>
      <c r="E273" s="92"/>
      <c r="F273" s="99">
        <f>_xlfn.XLOOKUP($B273,'2. All Prop. TRVs '!$B$6:$B$382,'2. All Prop. TRVs '!$H$6:$H$382)</f>
        <v>2.6E-7</v>
      </c>
      <c r="G273" s="92" t="str">
        <f>VLOOKUP(_xlfn.XLOOKUP($B273,'2. All Prop. TRVs '!$B$6:$B$382,'2. All Prop. TRVs '!$I$6:$I$382),'Rule Table'!$P$9:$Q$16,2,FALSE)</f>
        <v>D</v>
      </c>
      <c r="H273" s="92">
        <f>IF(_xlfn.XLOOKUP($B273,'2. All Prop. TRVs '!$B$6:$B$382,'2. All Prop. TRVs '!$O$6:$O$382)="No proposed value","--",_xlfn.XLOOKUP($B273,'2. All Prop. TRVs '!$B$6:$B$382,'2. All Prop. TRVs '!$O$6:$O$382))</f>
        <v>4.0000000000000002E-4</v>
      </c>
      <c r="I273" s="92" t="str">
        <f>VLOOKUP(_xlfn.XLOOKUP($B273,'2. All Prop. TRVs '!$B$6:$B$382,'2. All Prop. TRVs '!$P$6:$P$382),'Rule Table'!$P$9:$Q$16,2,FALSE)</f>
        <v>D</v>
      </c>
      <c r="J273" s="92" t="str">
        <f>_xlfn.XLOOKUP($B273,'2. All Prop. TRVs '!$B$6:$B$382,'2. All Prop. TRVs '!$V$6:$V$382)</f>
        <v>--</v>
      </c>
      <c r="K273" s="92" t="str">
        <f>VLOOKUP(_xlfn.XLOOKUP($B273,'2. All Prop. TRVs '!$B$6:$B$382,'2. All Prop. TRVs '!$W$6:$W$382),'Rule Table'!$P$9:$Q$16,2,FALSE)</f>
        <v>--</v>
      </c>
    </row>
    <row r="274" spans="1:11" x14ac:dyDescent="0.2">
      <c r="A274" s="90">
        <v>267</v>
      </c>
      <c r="B274" s="90" t="s">
        <v>756</v>
      </c>
      <c r="C274" s="71" t="str">
        <f>_xlfn.XLOOKUP($B274,'2. All Prop. TRVs '!$B$6:$B$382,'2. All Prop. TRVs '!$C$6:$C$382)</f>
        <v>103582-29-2</v>
      </c>
      <c r="D274" s="102" t="str">
        <f>_xlfn.XLOOKUP($B274,'2. All Prop. TRVs '!$B$6:$B$382,'2. All Prop. TRVs '!$D$6:$D$382)</f>
        <v>1,2,3,4,6,7,8,9-Octabromodibenzofuran (OBDF)</v>
      </c>
      <c r="E274" s="92"/>
      <c r="F274" s="99">
        <f>_xlfn.XLOOKUP($B274,'2. All Prop. TRVs '!$B$6:$B$382,'2. All Prop. TRVs '!$H$6:$H$382)</f>
        <v>1.2999999999999999E-5</v>
      </c>
      <c r="G274" s="92" t="str">
        <f>VLOOKUP(_xlfn.XLOOKUP($B274,'2. All Prop. TRVs '!$B$6:$B$382,'2. All Prop. TRVs '!$I$6:$I$382),'Rule Table'!$P$9:$Q$16,2,FALSE)</f>
        <v>D</v>
      </c>
      <c r="H274" s="92">
        <f>IF(_xlfn.XLOOKUP($B274,'2. All Prop. TRVs '!$B$6:$B$382,'2. All Prop. TRVs '!$O$6:$O$382)="No proposed value","--",_xlfn.XLOOKUP($B274,'2. All Prop. TRVs '!$B$6:$B$382,'2. All Prop. TRVs '!$O$6:$O$382))</f>
        <v>0.02</v>
      </c>
      <c r="I274" s="92" t="str">
        <f>VLOOKUP(_xlfn.XLOOKUP($B274,'2. All Prop. TRVs '!$B$6:$B$382,'2. All Prop. TRVs '!$P$6:$P$382),'Rule Table'!$P$9:$Q$16,2,FALSE)</f>
        <v>D</v>
      </c>
      <c r="J274" s="92" t="str">
        <f>_xlfn.XLOOKUP($B274,'2. All Prop. TRVs '!$B$6:$B$382,'2. All Prop. TRVs '!$V$6:$V$382)</f>
        <v>--</v>
      </c>
      <c r="K274" s="92" t="str">
        <f>VLOOKUP(_xlfn.XLOOKUP($B274,'2. All Prop. TRVs '!$B$6:$B$382,'2. All Prop. TRVs '!$W$6:$W$382),'Rule Table'!$P$9:$Q$16,2,FALSE)</f>
        <v>--</v>
      </c>
    </row>
    <row r="275" spans="1:11" x14ac:dyDescent="0.2">
      <c r="A275" s="90">
        <v>268</v>
      </c>
      <c r="B275" s="90" t="s">
        <v>717</v>
      </c>
      <c r="C275" s="71" t="str">
        <f>_xlfn.XLOOKUP($B275,'2. All Prop. TRVs '!$B$6:$B$382,'2. All Prop. TRVs '!$C$6:$C$382)</f>
        <v>1068T</v>
      </c>
      <c r="D275" s="102" t="str">
        <f>_xlfn.XLOOKUP($B275,'2. All Prop. TRVs '!$B$6:$B$382,'2. All Prop. TRVs '!$D$6:$D$382)</f>
        <v>Polybrominated dibenzo-p-dioxins (PBDDs) &amp; dibenzofurans (PBDFs) TEQ</v>
      </c>
      <c r="E275" s="92" t="s">
        <v>1205</v>
      </c>
      <c r="F275" s="99">
        <f>_xlfn.XLOOKUP($B275,'2. All Prop. TRVs '!$B$6:$B$382,'2. All Prop. TRVs '!$H$6:$H$382)</f>
        <v>2.6000000000000001E-8</v>
      </c>
      <c r="G275" s="92" t="str">
        <f>VLOOKUP(_xlfn.XLOOKUP($B275,'2. All Prop. TRVs '!$B$6:$B$382,'2. All Prop. TRVs '!$I$6:$I$382),'Rule Table'!$P$9:$Q$16,2,FALSE)</f>
        <v>D</v>
      </c>
      <c r="H275" s="99">
        <f>IF(_xlfn.XLOOKUP($B275,'2. All Prop. TRVs '!$B$6:$B$382,'2. All Prop. TRVs '!$O$6:$O$382)="No proposed value","--",_xlfn.XLOOKUP($B275,'2. All Prop. TRVs '!$B$6:$B$382,'2. All Prop. TRVs '!$O$6:$O$382))</f>
        <v>4.0000000000000003E-5</v>
      </c>
      <c r="I275" s="92" t="str">
        <f>VLOOKUP(_xlfn.XLOOKUP($B275,'2. All Prop. TRVs '!$B$6:$B$382,'2. All Prop. TRVs '!$P$6:$P$382),'Rule Table'!$P$9:$Q$16,2,FALSE)</f>
        <v>D</v>
      </c>
      <c r="J275" s="92" t="str">
        <f>_xlfn.XLOOKUP($B275,'2. All Prop. TRVs '!$B$6:$B$382,'2. All Prop. TRVs '!$V$6:$V$382)</f>
        <v>--</v>
      </c>
      <c r="K275" s="92" t="str">
        <f>VLOOKUP(_xlfn.XLOOKUP($B275,'2. All Prop. TRVs '!$B$6:$B$382,'2. All Prop. TRVs '!$W$6:$W$382),'Rule Table'!$P$9:$Q$16,2,FALSE)</f>
        <v>--</v>
      </c>
    </row>
    <row r="276" spans="1:11" x14ac:dyDescent="0.2">
      <c r="A276" s="90">
        <v>269</v>
      </c>
      <c r="B276" s="91">
        <v>447</v>
      </c>
      <c r="C276" s="71">
        <f>_xlfn.XLOOKUP($B276,'2. All Prop. TRVs '!$B$6:$B$382,'2. All Prop. TRVs '!$C$6:$C$382)</f>
        <v>447</v>
      </c>
      <c r="D276" s="40" t="str">
        <f>_xlfn.XLOOKUP($B276,'2. All Prop. TRVs '!$B$6:$B$382,'2. All Prop. TRVs '!$D$6:$D$382)</f>
        <v>Polybrominated diphenyl ethers (PBDEs) excluding decabromodiphenyl ether-209</v>
      </c>
      <c r="E276" s="92"/>
      <c r="F276" s="92" t="str">
        <f>_xlfn.XLOOKUP($B276,'2. All Prop. TRVs '!$B$6:$B$382,'2. All Prop. TRVs '!$H$6:$H$382)</f>
        <v>--</v>
      </c>
      <c r="G276" s="92" t="str">
        <f>VLOOKUP(_xlfn.XLOOKUP($B276,'2. All Prop. TRVs '!$B$6:$B$382,'2. All Prop. TRVs '!$I$6:$I$382),'Rule Table'!$P$9:$Q$16,2,FALSE)</f>
        <v>--</v>
      </c>
      <c r="H276" s="92" t="str">
        <f>IF(_xlfn.XLOOKUP($B276,'2. All Prop. TRVs '!$B$6:$B$382,'2. All Prop. TRVs '!$O$6:$O$382)="No proposed value","--",_xlfn.XLOOKUP($B276,'2. All Prop. TRVs '!$B$6:$B$382,'2. All Prop. TRVs '!$O$6:$O$382))</f>
        <v>--</v>
      </c>
      <c r="I276" s="92" t="str">
        <f>VLOOKUP(_xlfn.XLOOKUP($B276,'2. All Prop. TRVs '!$B$6:$B$382,'2. All Prop. TRVs '!$P$6:$P$382),'Rule Table'!$P$9:$Q$16,2,FALSE)</f>
        <v>--</v>
      </c>
      <c r="J276" s="92">
        <f>_xlfn.XLOOKUP($B276,'2. All Prop. TRVs '!$B$6:$B$382,'2. All Prop. TRVs '!$V$6:$V$382)</f>
        <v>8.1999999999999993</v>
      </c>
      <c r="K276" s="92" t="str">
        <f>VLOOKUP(_xlfn.XLOOKUP($B276,'2. All Prop. TRVs '!$B$6:$B$382,'2. All Prop. TRVs '!$W$6:$W$382),'Rule Table'!$P$9:$Q$16,2,FALSE)</f>
        <v>D</v>
      </c>
    </row>
    <row r="277" spans="1:11" x14ac:dyDescent="0.2">
      <c r="A277" s="90">
        <v>270</v>
      </c>
      <c r="B277" s="91"/>
      <c r="C277" s="71"/>
      <c r="D277" s="107" t="s">
        <v>1197</v>
      </c>
      <c r="E277" s="92">
        <v>1</v>
      </c>
      <c r="F277" s="101" t="s">
        <v>126</v>
      </c>
      <c r="G277" s="101" t="s">
        <v>126</v>
      </c>
      <c r="H277" s="101" t="s">
        <v>126</v>
      </c>
      <c r="I277" s="101" t="s">
        <v>126</v>
      </c>
      <c r="J277" s="101" t="s">
        <v>126</v>
      </c>
      <c r="K277" s="101" t="s">
        <v>126</v>
      </c>
    </row>
    <row r="278" spans="1:11" x14ac:dyDescent="0.2">
      <c r="A278" s="90">
        <v>271</v>
      </c>
      <c r="B278" s="91">
        <v>463</v>
      </c>
      <c r="C278" s="71" t="str">
        <f>_xlfn.XLOOKUP($B278,'2. All Prop. TRVs '!$B$6:$B$382,'2. All Prop. TRVs '!$C$6:$C$382)</f>
        <v>32598-13-3</v>
      </c>
      <c r="D278" s="102" t="str">
        <f>_xlfn.XLOOKUP($B278,'2. All Prop. TRVs '!$B$6:$B$382,'2. All Prop. TRVs '!$D$6:$D$382)</f>
        <v>PCB 77 [3,3',4,4'-tetrachlorobiphenyl]</v>
      </c>
      <c r="E278" s="92"/>
      <c r="F278" s="99">
        <f>_xlfn.XLOOKUP($B278,'2. All Prop. TRVs '!$B$6:$B$382,'2. All Prop. TRVs '!$H$6:$H$382)</f>
        <v>8.7999999999999998E-5</v>
      </c>
      <c r="G278" s="92" t="str">
        <f>VLOOKUP(_xlfn.XLOOKUP($B278,'2. All Prop. TRVs '!$B$6:$B$382,'2. All Prop. TRVs '!$I$6:$I$382),'Rule Table'!$P$9:$Q$16,2,FALSE)</f>
        <v>D</v>
      </c>
      <c r="H278" s="92">
        <f>IF(_xlfn.XLOOKUP($B278,'2. All Prop. TRVs '!$B$6:$B$382,'2. All Prop. TRVs '!$O$6:$O$382)="No proposed value","--",_xlfn.XLOOKUP($B278,'2. All Prop. TRVs '!$B$6:$B$382,'2. All Prop. TRVs '!$O$6:$O$382))</f>
        <v>0.13</v>
      </c>
      <c r="I278" s="92" t="str">
        <f>VLOOKUP(_xlfn.XLOOKUP($B278,'2. All Prop. TRVs '!$B$6:$B$382,'2. All Prop. TRVs '!$P$6:$P$382),'Rule Table'!$P$9:$Q$16,2,FALSE)</f>
        <v>D</v>
      </c>
      <c r="J278" s="92" t="str">
        <f>_xlfn.XLOOKUP($B278,'2. All Prop. TRVs '!$B$6:$B$382,'2. All Prop. TRVs '!$V$6:$V$382)</f>
        <v>--</v>
      </c>
      <c r="K278" s="92" t="str">
        <f>VLOOKUP(_xlfn.XLOOKUP($B278,'2. All Prop. TRVs '!$B$6:$B$382,'2. All Prop. TRVs '!$W$6:$W$382),'Rule Table'!$P$9:$Q$16,2,FALSE)</f>
        <v>--</v>
      </c>
    </row>
    <row r="279" spans="1:11" x14ac:dyDescent="0.2">
      <c r="A279" s="90">
        <v>272</v>
      </c>
      <c r="B279" s="91">
        <v>464</v>
      </c>
      <c r="C279" s="71" t="str">
        <f>_xlfn.XLOOKUP($B279,'2. All Prop. TRVs '!$B$6:$B$382,'2. All Prop. TRVs '!$C$6:$C$382)</f>
        <v>70362-50-4</v>
      </c>
      <c r="D279" s="102" t="str">
        <f>_xlfn.XLOOKUP($B279,'2. All Prop. TRVs '!$B$6:$B$382,'2. All Prop. TRVs '!$D$6:$D$382)</f>
        <v>PCB 81 [3,4,4',5-tetrachlorobiphenyl]</v>
      </c>
      <c r="E279" s="92"/>
      <c r="F279" s="99">
        <f>_xlfn.XLOOKUP($B279,'2. All Prop. TRVs '!$B$6:$B$382,'2. All Prop. TRVs '!$H$6:$H$382)</f>
        <v>4.4000000000000002E-6</v>
      </c>
      <c r="G279" s="92" t="str">
        <f>VLOOKUP(_xlfn.XLOOKUP($B279,'2. All Prop. TRVs '!$B$6:$B$382,'2. All Prop. TRVs '!$I$6:$I$382),'Rule Table'!$P$9:$Q$16,2,FALSE)</f>
        <v>D</v>
      </c>
      <c r="H279" s="92">
        <f>IF(_xlfn.XLOOKUP($B279,'2. All Prop. TRVs '!$B$6:$B$382,'2. All Prop. TRVs '!$O$6:$O$382)="No proposed value","--",_xlfn.XLOOKUP($B279,'2. All Prop. TRVs '!$B$6:$B$382,'2. All Prop. TRVs '!$O$6:$O$382))</f>
        <v>6.7000000000000002E-3</v>
      </c>
      <c r="I279" s="92" t="str">
        <f>VLOOKUP(_xlfn.XLOOKUP($B279,'2. All Prop. TRVs '!$B$6:$B$382,'2. All Prop. TRVs '!$P$6:$P$382),'Rule Table'!$P$9:$Q$16,2,FALSE)</f>
        <v>D</v>
      </c>
      <c r="J279" s="92" t="str">
        <f>_xlfn.XLOOKUP($B279,'2. All Prop. TRVs '!$B$6:$B$382,'2. All Prop. TRVs '!$V$6:$V$382)</f>
        <v>--</v>
      </c>
      <c r="K279" s="92" t="str">
        <f>VLOOKUP(_xlfn.XLOOKUP($B279,'2. All Prop. TRVs '!$B$6:$B$382,'2. All Prop. TRVs '!$W$6:$W$382),'Rule Table'!$P$9:$Q$16,2,FALSE)</f>
        <v>--</v>
      </c>
    </row>
    <row r="280" spans="1:11" x14ac:dyDescent="0.2">
      <c r="A280" s="90">
        <v>273</v>
      </c>
      <c r="B280" s="91">
        <v>466</v>
      </c>
      <c r="C280" s="71" t="str">
        <f>_xlfn.XLOOKUP($B280,'2. All Prop. TRVs '!$B$6:$B$382,'2. All Prop. TRVs '!$C$6:$C$382)</f>
        <v>32598-14-4</v>
      </c>
      <c r="D280" s="102" t="str">
        <f>_xlfn.XLOOKUP($B280,'2. All Prop. TRVs '!$B$6:$B$382,'2. All Prop. TRVs '!$D$6:$D$382)</f>
        <v>PCB 105 [2,3,3',4,4'-pentachlorobiphenyl]</v>
      </c>
      <c r="E280" s="92"/>
      <c r="F280" s="92">
        <f>_xlfn.XLOOKUP($B280,'2. All Prop. TRVs '!$B$6:$B$382,'2. All Prop. TRVs '!$H$6:$H$382)</f>
        <v>8.8000000000000003E-4</v>
      </c>
      <c r="G280" s="92" t="str">
        <f>VLOOKUP(_xlfn.XLOOKUP($B280,'2. All Prop. TRVs '!$B$6:$B$382,'2. All Prop. TRVs '!$I$6:$I$382),'Rule Table'!$P$9:$Q$16,2,FALSE)</f>
        <v>D</v>
      </c>
      <c r="H280" s="92">
        <f>IF(_xlfn.XLOOKUP($B280,'2. All Prop. TRVs '!$B$6:$B$382,'2. All Prop. TRVs '!$O$6:$O$382)="No proposed value","--",_xlfn.XLOOKUP($B280,'2. All Prop. TRVs '!$B$6:$B$382,'2. All Prop. TRVs '!$O$6:$O$382))</f>
        <v>1.3</v>
      </c>
      <c r="I280" s="92" t="str">
        <f>VLOOKUP(_xlfn.XLOOKUP($B280,'2. All Prop. TRVs '!$B$6:$B$382,'2. All Prop. TRVs '!$P$6:$P$382),'Rule Table'!$P$9:$Q$16,2,FALSE)</f>
        <v>D</v>
      </c>
      <c r="J280" s="92" t="str">
        <f>_xlfn.XLOOKUP($B280,'2. All Prop. TRVs '!$B$6:$B$382,'2. All Prop. TRVs '!$V$6:$V$382)</f>
        <v>--</v>
      </c>
      <c r="K280" s="92" t="str">
        <f>VLOOKUP(_xlfn.XLOOKUP($B280,'2. All Prop. TRVs '!$B$6:$B$382,'2. All Prop. TRVs '!$W$6:$W$382),'Rule Table'!$P$9:$Q$16,2,FALSE)</f>
        <v>--</v>
      </c>
    </row>
    <row r="281" spans="1:11" x14ac:dyDescent="0.2">
      <c r="A281" s="90">
        <v>274</v>
      </c>
      <c r="B281" s="91">
        <v>467</v>
      </c>
      <c r="C281" s="71" t="str">
        <f>_xlfn.XLOOKUP($B281,'2. All Prop. TRVs '!$B$6:$B$382,'2. All Prop. TRVs '!$C$6:$C$382)</f>
        <v>74472-37-0</v>
      </c>
      <c r="D281" s="102" t="str">
        <f>_xlfn.XLOOKUP($B281,'2. All Prop. TRVs '!$B$6:$B$382,'2. All Prop. TRVs '!$D$6:$D$382)</f>
        <v>PCB 114 [2,3,4,4',5-pentachlorobiphenyl]</v>
      </c>
      <c r="E281" s="92"/>
      <c r="F281" s="92">
        <f>_xlfn.XLOOKUP($B281,'2. All Prop. TRVs '!$B$6:$B$382,'2. All Prop. TRVs '!$H$6:$H$382)</f>
        <v>8.8000000000000003E-4</v>
      </c>
      <c r="G281" s="92" t="str">
        <f>VLOOKUP(_xlfn.XLOOKUP($B281,'2. All Prop. TRVs '!$B$6:$B$382,'2. All Prop. TRVs '!$I$6:$I$382),'Rule Table'!$P$9:$Q$16,2,FALSE)</f>
        <v>D</v>
      </c>
      <c r="H281" s="92">
        <f>IF(_xlfn.XLOOKUP($B281,'2. All Prop. TRVs '!$B$6:$B$382,'2. All Prop. TRVs '!$O$6:$O$382)="No proposed value","--",_xlfn.XLOOKUP($B281,'2. All Prop. TRVs '!$B$6:$B$382,'2. All Prop. TRVs '!$O$6:$O$382))</f>
        <v>1.3</v>
      </c>
      <c r="I281" s="92" t="str">
        <f>VLOOKUP(_xlfn.XLOOKUP($B281,'2. All Prop. TRVs '!$B$6:$B$382,'2. All Prop. TRVs '!$P$6:$P$382),'Rule Table'!$P$9:$Q$16,2,FALSE)</f>
        <v>D</v>
      </c>
      <c r="J281" s="92" t="str">
        <f>_xlfn.XLOOKUP($B281,'2. All Prop. TRVs '!$B$6:$B$382,'2. All Prop. TRVs '!$V$6:$V$382)</f>
        <v>--</v>
      </c>
      <c r="K281" s="92" t="str">
        <f>VLOOKUP(_xlfn.XLOOKUP($B281,'2. All Prop. TRVs '!$B$6:$B$382,'2. All Prop. TRVs '!$W$6:$W$382),'Rule Table'!$P$9:$Q$16,2,FALSE)</f>
        <v>--</v>
      </c>
    </row>
    <row r="282" spans="1:11" x14ac:dyDescent="0.2">
      <c r="A282" s="90">
        <v>275</v>
      </c>
      <c r="B282" s="91">
        <v>468</v>
      </c>
      <c r="C282" s="71" t="str">
        <f>_xlfn.XLOOKUP($B282,'2. All Prop. TRVs '!$B$6:$B$382,'2. All Prop. TRVs '!$C$6:$C$382)</f>
        <v>31508-00-6</v>
      </c>
      <c r="D282" s="102" t="str">
        <f>_xlfn.XLOOKUP($B282,'2. All Prop. TRVs '!$B$6:$B$382,'2. All Prop. TRVs '!$D$6:$D$382)</f>
        <v>PCB 118 [2,3',4,4',5-pentachlorobiphenyl]</v>
      </c>
      <c r="E282" s="92"/>
      <c r="F282" s="92">
        <f>_xlfn.XLOOKUP($B282,'2. All Prop. TRVs '!$B$6:$B$382,'2. All Prop. TRVs '!$H$6:$H$382)</f>
        <v>8.8000000000000003E-4</v>
      </c>
      <c r="G282" s="92" t="str">
        <f>VLOOKUP(_xlfn.XLOOKUP($B282,'2. All Prop. TRVs '!$B$6:$B$382,'2. All Prop. TRVs '!$I$6:$I$382),'Rule Table'!$P$9:$Q$16,2,FALSE)</f>
        <v>D</v>
      </c>
      <c r="H282" s="92">
        <f>IF(_xlfn.XLOOKUP($B282,'2. All Prop. TRVs '!$B$6:$B$382,'2. All Prop. TRVs '!$O$6:$O$382)="No proposed value","--",_xlfn.XLOOKUP($B282,'2. All Prop. TRVs '!$B$6:$B$382,'2. All Prop. TRVs '!$O$6:$O$382))</f>
        <v>1.3</v>
      </c>
      <c r="I282" s="92" t="str">
        <f>VLOOKUP(_xlfn.XLOOKUP($B282,'2. All Prop. TRVs '!$B$6:$B$382,'2. All Prop. TRVs '!$P$6:$P$382),'Rule Table'!$P$9:$Q$16,2,FALSE)</f>
        <v>D</v>
      </c>
      <c r="J282" s="92" t="str">
        <f>_xlfn.XLOOKUP($B282,'2. All Prop. TRVs '!$B$6:$B$382,'2. All Prop. TRVs '!$V$6:$V$382)</f>
        <v>--</v>
      </c>
      <c r="K282" s="92" t="str">
        <f>VLOOKUP(_xlfn.XLOOKUP($B282,'2. All Prop. TRVs '!$B$6:$B$382,'2. All Prop. TRVs '!$W$6:$W$382),'Rule Table'!$P$9:$Q$16,2,FALSE)</f>
        <v>--</v>
      </c>
    </row>
    <row r="283" spans="1:11" x14ac:dyDescent="0.2">
      <c r="A283" s="90">
        <v>276</v>
      </c>
      <c r="B283" s="91">
        <v>469</v>
      </c>
      <c r="C283" s="71" t="str">
        <f>_xlfn.XLOOKUP($B283,'2. All Prop. TRVs '!$B$6:$B$382,'2. All Prop. TRVs '!$C$6:$C$382)</f>
        <v>65510-44-3</v>
      </c>
      <c r="D283" s="102" t="str">
        <f>_xlfn.XLOOKUP($B283,'2. All Prop. TRVs '!$B$6:$B$382,'2. All Prop. TRVs '!$D$6:$D$382)</f>
        <v>PCB 123 [2,3',4,4',5'-pentachlorobiphenyl]</v>
      </c>
      <c r="E283" s="92"/>
      <c r="F283" s="92">
        <f>_xlfn.XLOOKUP($B283,'2. All Prop. TRVs '!$B$6:$B$382,'2. All Prop. TRVs '!$H$6:$H$382)</f>
        <v>8.8000000000000003E-4</v>
      </c>
      <c r="G283" s="92" t="str">
        <f>VLOOKUP(_xlfn.XLOOKUP($B283,'2. All Prop. TRVs '!$B$6:$B$382,'2. All Prop. TRVs '!$I$6:$I$382),'Rule Table'!$P$9:$Q$16,2,FALSE)</f>
        <v>D</v>
      </c>
      <c r="H283" s="92">
        <f>IF(_xlfn.XLOOKUP($B283,'2. All Prop. TRVs '!$B$6:$B$382,'2. All Prop. TRVs '!$O$6:$O$382)="No proposed value","--",_xlfn.XLOOKUP($B283,'2. All Prop. TRVs '!$B$6:$B$382,'2. All Prop. TRVs '!$O$6:$O$382))</f>
        <v>1.3</v>
      </c>
      <c r="I283" s="92" t="str">
        <f>VLOOKUP(_xlfn.XLOOKUP($B283,'2. All Prop. TRVs '!$B$6:$B$382,'2. All Prop. TRVs '!$P$6:$P$382),'Rule Table'!$P$9:$Q$16,2,FALSE)</f>
        <v>D</v>
      </c>
      <c r="J283" s="92" t="str">
        <f>_xlfn.XLOOKUP($B283,'2. All Prop. TRVs '!$B$6:$B$382,'2. All Prop. TRVs '!$V$6:$V$382)</f>
        <v>--</v>
      </c>
      <c r="K283" s="92" t="str">
        <f>VLOOKUP(_xlfn.XLOOKUP($B283,'2. All Prop. TRVs '!$B$6:$B$382,'2. All Prop. TRVs '!$W$6:$W$382),'Rule Table'!$P$9:$Q$16,2,FALSE)</f>
        <v>--</v>
      </c>
    </row>
    <row r="284" spans="1:11" x14ac:dyDescent="0.2">
      <c r="A284" s="90">
        <v>277</v>
      </c>
      <c r="B284" s="91">
        <v>470</v>
      </c>
      <c r="C284" s="71" t="str">
        <f>_xlfn.XLOOKUP($B284,'2. All Prop. TRVs '!$B$6:$B$382,'2. All Prop. TRVs '!$C$6:$C$382)</f>
        <v>57465-28-8</v>
      </c>
      <c r="D284" s="102" t="str">
        <f>_xlfn.XLOOKUP($B284,'2. All Prop. TRVs '!$B$6:$B$382,'2. All Prop. TRVs '!$D$6:$D$382)</f>
        <v>PCB 126 [3,3',4,4',5-pentachlorobiphenyl]</v>
      </c>
      <c r="E284" s="92"/>
      <c r="F284" s="99">
        <f>_xlfn.XLOOKUP($B284,'2. All Prop. TRVs '!$B$6:$B$382,'2. All Prop. TRVs '!$H$6:$H$382)</f>
        <v>5.3000000000000001E-7</v>
      </c>
      <c r="G284" s="92" t="str">
        <f>VLOOKUP(_xlfn.XLOOKUP($B284,'2. All Prop. TRVs '!$B$6:$B$382,'2. All Prop. TRVs '!$I$6:$I$382),'Rule Table'!$P$9:$Q$16,2,FALSE)</f>
        <v>D</v>
      </c>
      <c r="H284" s="92">
        <f>IF(_xlfn.XLOOKUP($B284,'2. All Prop. TRVs '!$B$6:$B$382,'2. All Prop. TRVs '!$O$6:$O$382)="No proposed value","--",_xlfn.XLOOKUP($B284,'2. All Prop. TRVs '!$B$6:$B$382,'2. All Prop. TRVs '!$O$6:$O$382))</f>
        <v>8.0000000000000004E-4</v>
      </c>
      <c r="I284" s="92" t="str">
        <f>VLOOKUP(_xlfn.XLOOKUP($B284,'2. All Prop. TRVs '!$B$6:$B$382,'2. All Prop. TRVs '!$P$6:$P$382),'Rule Table'!$P$9:$Q$16,2,FALSE)</f>
        <v>D</v>
      </c>
      <c r="J284" s="92" t="str">
        <f>_xlfn.XLOOKUP($B284,'2. All Prop. TRVs '!$B$6:$B$382,'2. All Prop. TRVs '!$V$6:$V$382)</f>
        <v>--</v>
      </c>
      <c r="K284" s="92" t="str">
        <f>VLOOKUP(_xlfn.XLOOKUP($B284,'2. All Prop. TRVs '!$B$6:$B$382,'2. All Prop. TRVs '!$W$6:$W$382),'Rule Table'!$P$9:$Q$16,2,FALSE)</f>
        <v>--</v>
      </c>
    </row>
    <row r="285" spans="1:11" x14ac:dyDescent="0.2">
      <c r="A285" s="90">
        <v>278</v>
      </c>
      <c r="B285" s="91">
        <v>474</v>
      </c>
      <c r="C285" s="71" t="str">
        <f>_xlfn.XLOOKUP($B285,'2. All Prop. TRVs '!$B$6:$B$382,'2. All Prop. TRVs '!$C$6:$C$382)</f>
        <v>38380-08-4</v>
      </c>
      <c r="D285" s="102" t="str">
        <f>_xlfn.XLOOKUP($B285,'2. All Prop. TRVs '!$B$6:$B$382,'2. All Prop. TRVs '!$D$6:$D$382)</f>
        <v>PCB 156 [2,3,3',4,4',5-hexachlorobiphenyl]</v>
      </c>
      <c r="E285" s="92"/>
      <c r="F285" s="92">
        <f>_xlfn.XLOOKUP($B285,'2. All Prop. TRVs '!$B$6:$B$382,'2. All Prop. TRVs '!$H$6:$H$382)</f>
        <v>8.8000000000000003E-4</v>
      </c>
      <c r="G285" s="92" t="str">
        <f>VLOOKUP(_xlfn.XLOOKUP($B285,'2. All Prop. TRVs '!$B$6:$B$382,'2. All Prop. TRVs '!$I$6:$I$382),'Rule Table'!$P$9:$Q$16,2,FALSE)</f>
        <v>D</v>
      </c>
      <c r="H285" s="92">
        <f>IF(_xlfn.XLOOKUP($B285,'2. All Prop. TRVs '!$B$6:$B$382,'2. All Prop. TRVs '!$O$6:$O$382)="No proposed value","--",_xlfn.XLOOKUP($B285,'2. All Prop. TRVs '!$B$6:$B$382,'2. All Prop. TRVs '!$O$6:$O$382))</f>
        <v>1.3</v>
      </c>
      <c r="I285" s="92" t="str">
        <f>VLOOKUP(_xlfn.XLOOKUP($B285,'2. All Prop. TRVs '!$B$6:$B$382,'2. All Prop. TRVs '!$P$6:$P$382),'Rule Table'!$P$9:$Q$16,2,FALSE)</f>
        <v>D</v>
      </c>
      <c r="J285" s="92" t="str">
        <f>_xlfn.XLOOKUP($B285,'2. All Prop. TRVs '!$B$6:$B$382,'2. All Prop. TRVs '!$V$6:$V$382)</f>
        <v>--</v>
      </c>
      <c r="K285" s="92" t="str">
        <f>VLOOKUP(_xlfn.XLOOKUP($B285,'2. All Prop. TRVs '!$B$6:$B$382,'2. All Prop. TRVs '!$W$6:$W$382),'Rule Table'!$P$9:$Q$16,2,FALSE)</f>
        <v>--</v>
      </c>
    </row>
    <row r="286" spans="1:11" x14ac:dyDescent="0.2">
      <c r="A286" s="90">
        <v>279</v>
      </c>
      <c r="B286" s="91">
        <v>475</v>
      </c>
      <c r="C286" s="71" t="str">
        <f>_xlfn.XLOOKUP($B286,'2. All Prop. TRVs '!$B$6:$B$382,'2. All Prop. TRVs '!$C$6:$C$382)</f>
        <v>69782-90-7</v>
      </c>
      <c r="D286" s="102" t="str">
        <f>_xlfn.XLOOKUP($B286,'2. All Prop. TRVs '!$B$6:$B$382,'2. All Prop. TRVs '!$D$6:$D$382)</f>
        <v>PCB 157 [2,3,3',4,4',5'-hexachlorobiphenyl]</v>
      </c>
      <c r="E286" s="92"/>
      <c r="F286" s="92">
        <f>_xlfn.XLOOKUP($B286,'2. All Prop. TRVs '!$B$6:$B$382,'2. All Prop. TRVs '!$H$6:$H$382)</f>
        <v>8.8000000000000003E-4</v>
      </c>
      <c r="G286" s="92" t="str">
        <f>VLOOKUP(_xlfn.XLOOKUP($B286,'2. All Prop. TRVs '!$B$6:$B$382,'2. All Prop. TRVs '!$I$6:$I$382),'Rule Table'!$P$9:$Q$16,2,FALSE)</f>
        <v>D</v>
      </c>
      <c r="H286" s="92">
        <f>IF(_xlfn.XLOOKUP($B286,'2. All Prop. TRVs '!$B$6:$B$382,'2. All Prop. TRVs '!$O$6:$O$382)="No proposed value","--",_xlfn.XLOOKUP($B286,'2. All Prop. TRVs '!$B$6:$B$382,'2. All Prop. TRVs '!$O$6:$O$382))</f>
        <v>1.3</v>
      </c>
      <c r="I286" s="92" t="str">
        <f>VLOOKUP(_xlfn.XLOOKUP($B286,'2. All Prop. TRVs '!$B$6:$B$382,'2. All Prop. TRVs '!$P$6:$P$382),'Rule Table'!$P$9:$Q$16,2,FALSE)</f>
        <v>D</v>
      </c>
      <c r="J286" s="92" t="str">
        <f>_xlfn.XLOOKUP($B286,'2. All Prop. TRVs '!$B$6:$B$382,'2. All Prop. TRVs '!$V$6:$V$382)</f>
        <v>--</v>
      </c>
      <c r="K286" s="92" t="str">
        <f>VLOOKUP(_xlfn.XLOOKUP($B286,'2. All Prop. TRVs '!$B$6:$B$382,'2. All Prop. TRVs '!$W$6:$W$382),'Rule Table'!$P$9:$Q$16,2,FALSE)</f>
        <v>--</v>
      </c>
    </row>
    <row r="287" spans="1:11" x14ac:dyDescent="0.2">
      <c r="A287" s="90">
        <v>280</v>
      </c>
      <c r="B287" s="91">
        <v>476</v>
      </c>
      <c r="C287" s="71" t="str">
        <f>_xlfn.XLOOKUP($B287,'2. All Prop. TRVs '!$B$6:$B$382,'2. All Prop. TRVs '!$C$6:$C$382)</f>
        <v>52663-72-6</v>
      </c>
      <c r="D287" s="102" t="str">
        <f>_xlfn.XLOOKUP($B287,'2. All Prop. TRVs '!$B$6:$B$382,'2. All Prop. TRVs '!$D$6:$D$382)</f>
        <v>PCB 167 [2,3',4,4',5,5'-hexachlorobiphenyl]</v>
      </c>
      <c r="E287" s="92"/>
      <c r="F287" s="92">
        <f>_xlfn.XLOOKUP($B287,'2. All Prop. TRVs '!$B$6:$B$382,'2. All Prop. TRVs '!$H$6:$H$382)</f>
        <v>8.8000000000000003E-4</v>
      </c>
      <c r="G287" s="92" t="str">
        <f>VLOOKUP(_xlfn.XLOOKUP($B287,'2. All Prop. TRVs '!$B$6:$B$382,'2. All Prop. TRVs '!$I$6:$I$382),'Rule Table'!$P$9:$Q$16,2,FALSE)</f>
        <v>D</v>
      </c>
      <c r="H287" s="92">
        <f>IF(_xlfn.XLOOKUP($B287,'2. All Prop. TRVs '!$B$6:$B$382,'2. All Prop. TRVs '!$O$6:$O$382)="No proposed value","--",_xlfn.XLOOKUP($B287,'2. All Prop. TRVs '!$B$6:$B$382,'2. All Prop. TRVs '!$O$6:$O$382))</f>
        <v>1.3</v>
      </c>
      <c r="I287" s="92" t="str">
        <f>VLOOKUP(_xlfn.XLOOKUP($B287,'2. All Prop. TRVs '!$B$6:$B$382,'2. All Prop. TRVs '!$P$6:$P$382),'Rule Table'!$P$9:$Q$16,2,FALSE)</f>
        <v>D</v>
      </c>
      <c r="J287" s="92" t="str">
        <f>_xlfn.XLOOKUP($B287,'2. All Prop. TRVs '!$B$6:$B$382,'2. All Prop. TRVs '!$V$6:$V$382)</f>
        <v>--</v>
      </c>
      <c r="K287" s="92" t="str">
        <f>VLOOKUP(_xlfn.XLOOKUP($B287,'2. All Prop. TRVs '!$B$6:$B$382,'2. All Prop. TRVs '!$W$6:$W$382),'Rule Table'!$P$9:$Q$16,2,FALSE)</f>
        <v>--</v>
      </c>
    </row>
    <row r="288" spans="1:11" x14ac:dyDescent="0.2">
      <c r="A288" s="90">
        <v>281</v>
      </c>
      <c r="B288" s="91">
        <v>477</v>
      </c>
      <c r="C288" s="71" t="str">
        <f>_xlfn.XLOOKUP($B288,'2. All Prop. TRVs '!$B$6:$B$382,'2. All Prop. TRVs '!$C$6:$C$382)</f>
        <v>32774-16-6</v>
      </c>
      <c r="D288" s="102" t="str">
        <f>_xlfn.XLOOKUP($B288,'2. All Prop. TRVs '!$B$6:$B$382,'2. All Prop. TRVs '!$D$6:$D$382)</f>
        <v>PCB 169 [3,3',4,4',5,5'-hexachlorobiphenyl]</v>
      </c>
      <c r="E288" s="92"/>
      <c r="F288" s="99">
        <f>_xlfn.XLOOKUP($B288,'2. All Prop. TRVs '!$B$6:$B$382,'2. All Prop. TRVs '!$H$6:$H$382)</f>
        <v>5.3000000000000001E-6</v>
      </c>
      <c r="G288" s="92" t="str">
        <f>VLOOKUP(_xlfn.XLOOKUP($B288,'2. All Prop. TRVs '!$B$6:$B$382,'2. All Prop. TRVs '!$I$6:$I$382),'Rule Table'!$P$9:$Q$16,2,FALSE)</f>
        <v>D</v>
      </c>
      <c r="H288" s="92">
        <f>IF(_xlfn.XLOOKUP($B288,'2. All Prop. TRVs '!$B$6:$B$382,'2. All Prop. TRVs '!$O$6:$O$382)="No proposed value","--",_xlfn.XLOOKUP($B288,'2. All Prop. TRVs '!$B$6:$B$382,'2. All Prop. TRVs '!$O$6:$O$382))</f>
        <v>8.0000000000000002E-3</v>
      </c>
      <c r="I288" s="92" t="str">
        <f>VLOOKUP(_xlfn.XLOOKUP($B288,'2. All Prop. TRVs '!$B$6:$B$382,'2. All Prop. TRVs '!$P$6:$P$382),'Rule Table'!$P$9:$Q$16,2,FALSE)</f>
        <v>D</v>
      </c>
      <c r="J288" s="92" t="str">
        <f>_xlfn.XLOOKUP($B288,'2. All Prop. TRVs '!$B$6:$B$382,'2. All Prop. TRVs '!$V$6:$V$382)</f>
        <v>--</v>
      </c>
      <c r="K288" s="92" t="str">
        <f>VLOOKUP(_xlfn.XLOOKUP($B288,'2. All Prop. TRVs '!$B$6:$B$382,'2. All Prop. TRVs '!$W$6:$W$382),'Rule Table'!$P$9:$Q$16,2,FALSE)</f>
        <v>--</v>
      </c>
    </row>
    <row r="289" spans="1:11" x14ac:dyDescent="0.2">
      <c r="A289" s="90">
        <v>282</v>
      </c>
      <c r="B289" s="91">
        <v>481</v>
      </c>
      <c r="C289" s="71" t="str">
        <f>_xlfn.XLOOKUP($B289,'2. All Prop. TRVs '!$B$6:$B$382,'2. All Prop. TRVs '!$C$6:$C$382)</f>
        <v>39635-31-9</v>
      </c>
      <c r="D289" s="102" t="str">
        <f>_xlfn.XLOOKUP($B289,'2. All Prop. TRVs '!$B$6:$B$382,'2. All Prop. TRVs '!$D$6:$D$382)</f>
        <v>PCB 189 [2,3,3',4,4',5,5'-heptachlorobiphenyl]</v>
      </c>
      <c r="E289" s="92"/>
      <c r="F289" s="92">
        <f>_xlfn.XLOOKUP($B289,'2. All Prop. TRVs '!$B$6:$B$382,'2. All Prop. TRVs '!$H$6:$H$382)</f>
        <v>8.8000000000000003E-4</v>
      </c>
      <c r="G289" s="92" t="str">
        <f>VLOOKUP(_xlfn.XLOOKUP($B289,'2. All Prop. TRVs '!$B$6:$B$382,'2. All Prop. TRVs '!$I$6:$I$382),'Rule Table'!$P$9:$Q$16,2,FALSE)</f>
        <v>D</v>
      </c>
      <c r="H289" s="92">
        <f>IF(_xlfn.XLOOKUP($B289,'2. All Prop. TRVs '!$B$6:$B$382,'2. All Prop. TRVs '!$O$6:$O$382)="No proposed value","--",_xlfn.XLOOKUP($B289,'2. All Prop. TRVs '!$B$6:$B$382,'2. All Prop. TRVs '!$O$6:$O$382))</f>
        <v>1.3</v>
      </c>
      <c r="I289" s="92" t="str">
        <f>VLOOKUP(_xlfn.XLOOKUP($B289,'2. All Prop. TRVs '!$B$6:$B$382,'2. All Prop. TRVs '!$P$6:$P$382),'Rule Table'!$P$9:$Q$16,2,FALSE)</f>
        <v>D</v>
      </c>
      <c r="J289" s="92" t="str">
        <f>_xlfn.XLOOKUP($B289,'2. All Prop. TRVs '!$B$6:$B$382,'2. All Prop. TRVs '!$V$6:$V$382)</f>
        <v>--</v>
      </c>
      <c r="K289" s="92" t="str">
        <f>VLOOKUP(_xlfn.XLOOKUP($B289,'2. All Prop. TRVs '!$B$6:$B$382,'2. All Prop. TRVs '!$W$6:$W$382),'Rule Table'!$P$9:$Q$16,2,FALSE)</f>
        <v>--</v>
      </c>
    </row>
    <row r="290" spans="1:11" x14ac:dyDescent="0.2">
      <c r="A290" s="90">
        <v>283</v>
      </c>
      <c r="B290" s="91">
        <v>456</v>
      </c>
      <c r="C290" s="71" t="str">
        <f>_xlfn.XLOOKUP($B290,'2. All Prop. TRVs '!$B$6:$B$382,'2. All Prop. TRVs '!$C$6:$C$382)</f>
        <v>1336-36-3</v>
      </c>
      <c r="D290" s="102" t="str">
        <f>_xlfn.XLOOKUP($B290,'2. All Prop. TRVs '!$B$6:$B$382,'2. All Prop. TRVs '!$D$6:$D$382)</f>
        <v>Total Polychlorinated Biphenyls (PCBs), evaporated mixtures</v>
      </c>
      <c r="E290" s="92">
        <v>6</v>
      </c>
      <c r="F290" s="92">
        <f>_xlfn.XLOOKUP($B290,'2. All Prop. TRVs '!$B$6:$B$382,'2. All Prop. TRVs '!$H$6:$H$382)</f>
        <v>9.1000000000000004E-3</v>
      </c>
      <c r="G290" s="92" t="str">
        <f>VLOOKUP(_xlfn.XLOOKUP($B290,'2. All Prop. TRVs '!$B$6:$B$382,'2. All Prop. TRVs '!$I$6:$I$382),'Rule Table'!$P$9:$Q$16,2,FALSE)</f>
        <v>C</v>
      </c>
      <c r="H290" s="92" t="str">
        <f>IF(_xlfn.XLOOKUP($B290,'2. All Prop. TRVs '!$B$6:$B$382,'2. All Prop. TRVs '!$O$6:$O$382)="No proposed value","--",_xlfn.XLOOKUP($B290,'2. All Prop. TRVs '!$B$6:$B$382,'2. All Prop. TRVs '!$O$6:$O$382))</f>
        <v>--</v>
      </c>
      <c r="I290" s="92" t="str">
        <f>VLOOKUP(_xlfn.XLOOKUP($B290,'2. All Prop. TRVs '!$B$6:$B$382,'2. All Prop. TRVs '!$P$6:$P$382),'Rule Table'!$P$9:$Q$16,2,FALSE)</f>
        <v>--</v>
      </c>
      <c r="J290" s="92" t="str">
        <f>_xlfn.XLOOKUP($B290,'2. All Prop. TRVs '!$B$6:$B$382,'2. All Prop. TRVs '!$V$6:$V$382)</f>
        <v>--</v>
      </c>
      <c r="K290" s="92" t="str">
        <f>VLOOKUP(_xlfn.XLOOKUP($B290,'2. All Prop. TRVs '!$B$6:$B$382,'2. All Prop. TRVs '!$W$6:$W$382),'Rule Table'!$P$9:$Q$16,2,FALSE)</f>
        <v>--</v>
      </c>
    </row>
    <row r="291" spans="1:11" x14ac:dyDescent="0.2">
      <c r="A291" s="90">
        <v>284</v>
      </c>
      <c r="B291" s="90" t="s">
        <v>690</v>
      </c>
      <c r="C291" s="71" t="str">
        <f>_xlfn.XLOOKUP($B291,'2. All Prop. TRVs '!$B$6:$B$382,'2. All Prop. TRVs '!$C$6:$C$382)</f>
        <v>1336-36-3</v>
      </c>
      <c r="D291" s="102" t="str">
        <f>_xlfn.XLOOKUP($B291,'2. All Prop. TRVs '!$B$6:$B$382,'2. All Prop. TRVs '!$D$6:$D$382)</f>
        <v>Total Polychlorinated Biphenyls (PCBs), aerosols and particulates</v>
      </c>
      <c r="E291" s="92">
        <v>6</v>
      </c>
      <c r="F291" s="92">
        <f>_xlfn.XLOOKUP($B291,'2. All Prop. TRVs '!$B$6:$B$382,'2. All Prop. TRVs '!$H$6:$H$382)</f>
        <v>1.8E-3</v>
      </c>
      <c r="G291" s="92" t="str">
        <f>VLOOKUP(_xlfn.XLOOKUP($B291,'2. All Prop. TRVs '!$B$6:$B$382,'2. All Prop. TRVs '!$I$6:$I$382),'Rule Table'!$P$9:$Q$16,2,FALSE)</f>
        <v>C</v>
      </c>
      <c r="H291" s="92" t="str">
        <f>IF(_xlfn.XLOOKUP($B291,'2. All Prop. TRVs '!$B$6:$B$382,'2. All Prop. TRVs '!$O$6:$O$382)="No proposed value","--",_xlfn.XLOOKUP($B291,'2. All Prop. TRVs '!$B$6:$B$382,'2. All Prop. TRVs '!$O$6:$O$382))</f>
        <v>--</v>
      </c>
      <c r="I291" s="92" t="str">
        <f>VLOOKUP(_xlfn.XLOOKUP($B291,'2. All Prop. TRVs '!$B$6:$B$382,'2. All Prop. TRVs '!$P$6:$P$382),'Rule Table'!$P$9:$Q$16,2,FALSE)</f>
        <v>--</v>
      </c>
      <c r="J291" s="92" t="str">
        <f>_xlfn.XLOOKUP($B291,'2. All Prop. TRVs '!$B$6:$B$382,'2. All Prop. TRVs '!$V$6:$V$382)</f>
        <v>--</v>
      </c>
      <c r="K291" s="92" t="str">
        <f>VLOOKUP(_xlfn.XLOOKUP($B291,'2. All Prop. TRVs '!$B$6:$B$382,'2. All Prop. TRVs '!$W$6:$W$382),'Rule Table'!$P$9:$Q$16,2,FALSE)</f>
        <v>--</v>
      </c>
    </row>
    <row r="292" spans="1:11" x14ac:dyDescent="0.2">
      <c r="A292" s="90">
        <v>285</v>
      </c>
      <c r="B292" s="91">
        <v>645</v>
      </c>
      <c r="C292" s="71">
        <f>_xlfn.XLOOKUP($B292,'2. All Prop. TRVs '!$B$6:$B$382,'2. All Prop. TRVs '!$C$6:$C$382)</f>
        <v>645</v>
      </c>
      <c r="D292" s="102" t="str">
        <f>_xlfn.XLOOKUP($B292,'2. All Prop. TRVs '!$B$6:$B$382,'2. All Prop. TRVs '!$D$6:$D$382)</f>
        <v>Polychlorinated biphenyls (PCBs) TEQ</v>
      </c>
      <c r="E292" s="92" t="s">
        <v>1205</v>
      </c>
      <c r="F292" s="99">
        <f>_xlfn.XLOOKUP($B292,'2. All Prop. TRVs '!$B$6:$B$382,'2. All Prop. TRVs '!$H$6:$H$382)</f>
        <v>2.6000000000000001E-8</v>
      </c>
      <c r="G292" s="92" t="str">
        <f>VLOOKUP(_xlfn.XLOOKUP($B292,'2. All Prop. TRVs '!$B$6:$B$382,'2. All Prop. TRVs '!$I$6:$I$382),'Rule Table'!$P$9:$Q$16,2,FALSE)</f>
        <v>C</v>
      </c>
      <c r="H292" s="99">
        <f>IF(_xlfn.XLOOKUP($B292,'2. All Prop. TRVs '!$B$6:$B$382,'2. All Prop. TRVs '!$O$6:$O$382)="No proposed value","--",_xlfn.XLOOKUP($B292,'2. All Prop. TRVs '!$B$6:$B$382,'2. All Prop. TRVs '!$O$6:$O$382))</f>
        <v>4.0000000000000003E-5</v>
      </c>
      <c r="I292" s="92" t="str">
        <f>VLOOKUP(_xlfn.XLOOKUP($B292,'2. All Prop. TRVs '!$B$6:$B$382,'2. All Prop. TRVs '!$P$6:$P$382),'Rule Table'!$P$9:$Q$16,2,FALSE)</f>
        <v>C</v>
      </c>
      <c r="J292" s="92" t="str">
        <f>_xlfn.XLOOKUP($B292,'2. All Prop. TRVs '!$B$6:$B$382,'2. All Prop. TRVs '!$V$6:$V$382)</f>
        <v>--</v>
      </c>
      <c r="K292" s="92" t="str">
        <f>VLOOKUP(_xlfn.XLOOKUP($B292,'2. All Prop. TRVs '!$B$6:$B$382,'2. All Prop. TRVs '!$W$6:$W$382),'Rule Table'!$P$9:$Q$16,2,FALSE)</f>
        <v>--</v>
      </c>
    </row>
    <row r="293" spans="1:11" x14ac:dyDescent="0.2">
      <c r="A293" s="90">
        <v>286</v>
      </c>
      <c r="B293" s="91"/>
      <c r="C293" s="71"/>
      <c r="D293" s="108" t="s">
        <v>1250</v>
      </c>
      <c r="E293" s="92">
        <v>1</v>
      </c>
      <c r="F293" s="101" t="s">
        <v>126</v>
      </c>
      <c r="G293" s="101" t="s">
        <v>126</v>
      </c>
      <c r="H293" s="101" t="s">
        <v>126</v>
      </c>
      <c r="I293" s="101" t="s">
        <v>126</v>
      </c>
      <c r="J293" s="101" t="s">
        <v>126</v>
      </c>
      <c r="K293" s="101" t="s">
        <v>126</v>
      </c>
    </row>
    <row r="294" spans="1:11" x14ac:dyDescent="0.2">
      <c r="A294" s="90">
        <v>287</v>
      </c>
      <c r="B294" s="91">
        <v>527</v>
      </c>
      <c r="C294" s="71" t="str">
        <f>_xlfn.XLOOKUP($B294,'2. All Prop. TRVs '!$B$6:$B$382,'2. All Prop. TRVs '!$C$6:$C$382)</f>
        <v>1746-01-6</v>
      </c>
      <c r="D294" s="102" t="str">
        <f>_xlfn.XLOOKUP($B294,'2. All Prop. TRVs '!$B$6:$B$382,'2. All Prop. TRVs '!$D$6:$D$382)</f>
        <v>2,3,7,8-Tetrachlorodibenzo-p-dioxin (TCDD)</v>
      </c>
      <c r="E294" s="92"/>
      <c r="F294" s="99">
        <f>_xlfn.XLOOKUP($B294,'2. All Prop. TRVs '!$B$6:$B$382,'2. All Prop. TRVs '!$H$6:$H$382)</f>
        <v>2.6000000000000001E-8</v>
      </c>
      <c r="G294" s="92" t="str">
        <f>VLOOKUP(_xlfn.XLOOKUP($B294,'2. All Prop. TRVs '!$B$6:$B$382,'2. All Prop. TRVs '!$I$6:$I$382),'Rule Table'!$P$9:$Q$16,2,FALSE)</f>
        <v>C</v>
      </c>
      <c r="H294" s="99">
        <f>IF(_xlfn.XLOOKUP($B294,'2. All Prop. TRVs '!$B$6:$B$382,'2. All Prop. TRVs '!$O$6:$O$382)="No proposed value","--",_xlfn.XLOOKUP($B294,'2. All Prop. TRVs '!$B$6:$B$382,'2. All Prop. TRVs '!$O$6:$O$382))</f>
        <v>4.0000000000000003E-5</v>
      </c>
      <c r="I294" s="92" t="str">
        <f>VLOOKUP(_xlfn.XLOOKUP($B294,'2. All Prop. TRVs '!$B$6:$B$382,'2. All Prop. TRVs '!$P$6:$P$382),'Rule Table'!$P$9:$Q$16,2,FALSE)</f>
        <v>C</v>
      </c>
      <c r="J294" s="92" t="str">
        <f>_xlfn.XLOOKUP($B294,'2. All Prop. TRVs '!$B$6:$B$382,'2. All Prop. TRVs '!$V$6:$V$382)</f>
        <v>--</v>
      </c>
      <c r="K294" s="92" t="str">
        <f>VLOOKUP(_xlfn.XLOOKUP($B294,'2. All Prop. TRVs '!$B$6:$B$382,'2. All Prop. TRVs '!$W$6:$W$382),'Rule Table'!$P$9:$Q$16,2,FALSE)</f>
        <v>--</v>
      </c>
    </row>
    <row r="295" spans="1:11" x14ac:dyDescent="0.2">
      <c r="A295" s="90">
        <v>288</v>
      </c>
      <c r="B295" s="91">
        <v>528</v>
      </c>
      <c r="C295" s="71" t="str">
        <f>_xlfn.XLOOKUP($B295,'2. All Prop. TRVs '!$B$6:$B$382,'2. All Prop. TRVs '!$C$6:$C$382)</f>
        <v>40321-76-4</v>
      </c>
      <c r="D295" s="102" t="str">
        <f>_xlfn.XLOOKUP($B295,'2. All Prop. TRVs '!$B$6:$B$382,'2. All Prop. TRVs '!$D$6:$D$382)</f>
        <v>1,2,3,7,8-Pentachlorodibenzo-p-dioxin (PeCDD)</v>
      </c>
      <c r="E295" s="92"/>
      <c r="F295" s="99">
        <f>_xlfn.XLOOKUP($B295,'2. All Prop. TRVs '!$B$6:$B$382,'2. All Prop. TRVs '!$H$6:$H$382)</f>
        <v>6.5999999999999995E-8</v>
      </c>
      <c r="G295" s="92" t="str">
        <f>VLOOKUP(_xlfn.XLOOKUP($B295,'2. All Prop. TRVs '!$B$6:$B$382,'2. All Prop. TRVs '!$I$6:$I$382),'Rule Table'!$P$9:$Q$16,2,FALSE)</f>
        <v>D</v>
      </c>
      <c r="H295" s="92">
        <f>IF(_xlfn.XLOOKUP($B295,'2. All Prop. TRVs '!$B$6:$B$382,'2. All Prop. TRVs '!$O$6:$O$382)="No proposed value","--",_xlfn.XLOOKUP($B295,'2. All Prop. TRVs '!$B$6:$B$382,'2. All Prop. TRVs '!$O$6:$O$382))</f>
        <v>1E-4</v>
      </c>
      <c r="I295" s="92" t="str">
        <f>VLOOKUP(_xlfn.XLOOKUP($B295,'2. All Prop. TRVs '!$B$6:$B$382,'2. All Prop. TRVs '!$P$6:$P$382),'Rule Table'!$P$9:$Q$16,2,FALSE)</f>
        <v>D</v>
      </c>
      <c r="J295" s="92" t="str">
        <f>_xlfn.XLOOKUP($B295,'2. All Prop. TRVs '!$B$6:$B$382,'2. All Prop. TRVs '!$V$6:$V$382)</f>
        <v>--</v>
      </c>
      <c r="K295" s="92" t="str">
        <f>VLOOKUP(_xlfn.XLOOKUP($B295,'2. All Prop. TRVs '!$B$6:$B$382,'2. All Prop. TRVs '!$W$6:$W$382),'Rule Table'!$P$9:$Q$16,2,FALSE)</f>
        <v>--</v>
      </c>
    </row>
    <row r="296" spans="1:11" x14ac:dyDescent="0.2">
      <c r="A296" s="90">
        <v>289</v>
      </c>
      <c r="B296" s="91">
        <v>529</v>
      </c>
      <c r="C296" s="71" t="str">
        <f>_xlfn.XLOOKUP($B296,'2. All Prop. TRVs '!$B$6:$B$382,'2. All Prop. TRVs '!$C$6:$C$382)</f>
        <v>39227-28-6</v>
      </c>
      <c r="D296" s="102" t="str">
        <f>_xlfn.XLOOKUP($B296,'2. All Prop. TRVs '!$B$6:$B$382,'2. All Prop. TRVs '!$D$6:$D$382)</f>
        <v>1,2,3,4,7,8-Hexachlorodibenzo-p-dioxin (HxCDD)</v>
      </c>
      <c r="E296" s="92"/>
      <c r="F296" s="99">
        <f>_xlfn.XLOOKUP($B296,'2. All Prop. TRVs '!$B$6:$B$382,'2. All Prop. TRVs '!$H$6:$H$382)</f>
        <v>2.8999999999999998E-7</v>
      </c>
      <c r="G296" s="92" t="str">
        <f>VLOOKUP(_xlfn.XLOOKUP($B296,'2. All Prop. TRVs '!$B$6:$B$382,'2. All Prop. TRVs '!$I$6:$I$382),'Rule Table'!$P$9:$Q$16,2,FALSE)</f>
        <v>D</v>
      </c>
      <c r="H296" s="92">
        <f>IF(_xlfn.XLOOKUP($B296,'2. All Prop. TRVs '!$B$6:$B$382,'2. All Prop. TRVs '!$O$6:$O$382)="No proposed value","--",_xlfn.XLOOKUP($B296,'2. All Prop. TRVs '!$B$6:$B$382,'2. All Prop. TRVs '!$O$6:$O$382))</f>
        <v>4.4000000000000002E-4</v>
      </c>
      <c r="I296" s="92" t="str">
        <f>VLOOKUP(_xlfn.XLOOKUP($B296,'2. All Prop. TRVs '!$B$6:$B$382,'2. All Prop. TRVs '!$P$6:$P$382),'Rule Table'!$P$9:$Q$16,2,FALSE)</f>
        <v>D</v>
      </c>
      <c r="J296" s="92" t="str">
        <f>_xlfn.XLOOKUP($B296,'2. All Prop. TRVs '!$B$6:$B$382,'2. All Prop. TRVs '!$V$6:$V$382)</f>
        <v>--</v>
      </c>
      <c r="K296" s="92" t="str">
        <f>VLOOKUP(_xlfn.XLOOKUP($B296,'2. All Prop. TRVs '!$B$6:$B$382,'2. All Prop. TRVs '!$W$6:$W$382),'Rule Table'!$P$9:$Q$16,2,FALSE)</f>
        <v>--</v>
      </c>
    </row>
    <row r="297" spans="1:11" x14ac:dyDescent="0.2">
      <c r="A297" s="90">
        <v>290</v>
      </c>
      <c r="B297" s="91">
        <v>530</v>
      </c>
      <c r="C297" s="71" t="str">
        <f>_xlfn.XLOOKUP($B297,'2. All Prop. TRVs '!$B$6:$B$382,'2. All Prop. TRVs '!$C$6:$C$382)</f>
        <v>57653-85-7</v>
      </c>
      <c r="D297" s="102" t="str">
        <f>_xlfn.XLOOKUP($B297,'2. All Prop. TRVs '!$B$6:$B$382,'2. All Prop. TRVs '!$D$6:$D$382)</f>
        <v>1,2,3,6,7,8-Hexachlorodibenzo-p-dioxin (HxCDD)</v>
      </c>
      <c r="E297" s="92"/>
      <c r="F297" s="99">
        <f>_xlfn.XLOOKUP($B297,'2. All Prop. TRVs '!$B$6:$B$382,'2. All Prop. TRVs '!$H$6:$H$382)</f>
        <v>3.8000000000000001E-7</v>
      </c>
      <c r="G297" s="92" t="str">
        <f>VLOOKUP(_xlfn.XLOOKUP($B297,'2. All Prop. TRVs '!$B$6:$B$382,'2. All Prop. TRVs '!$I$6:$I$382),'Rule Table'!$P$9:$Q$16,2,FALSE)</f>
        <v>D</v>
      </c>
      <c r="H297" s="92">
        <f>IF(_xlfn.XLOOKUP($B297,'2. All Prop. TRVs '!$B$6:$B$382,'2. All Prop. TRVs '!$O$6:$O$382)="No proposed value","--",_xlfn.XLOOKUP($B297,'2. All Prop. TRVs '!$B$6:$B$382,'2. All Prop. TRVs '!$O$6:$O$382))</f>
        <v>5.6999999999999998E-4</v>
      </c>
      <c r="I297" s="92" t="str">
        <f>VLOOKUP(_xlfn.XLOOKUP($B297,'2. All Prop. TRVs '!$B$6:$B$382,'2. All Prop. TRVs '!$P$6:$P$382),'Rule Table'!$P$9:$Q$16,2,FALSE)</f>
        <v>D</v>
      </c>
      <c r="J297" s="92" t="str">
        <f>_xlfn.XLOOKUP($B297,'2. All Prop. TRVs '!$B$6:$B$382,'2. All Prop. TRVs '!$V$6:$V$382)</f>
        <v>--</v>
      </c>
      <c r="K297" s="92" t="str">
        <f>VLOOKUP(_xlfn.XLOOKUP($B297,'2. All Prop. TRVs '!$B$6:$B$382,'2. All Prop. TRVs '!$W$6:$W$382),'Rule Table'!$P$9:$Q$16,2,FALSE)</f>
        <v>--</v>
      </c>
    </row>
    <row r="298" spans="1:11" x14ac:dyDescent="0.2">
      <c r="A298" s="90">
        <v>291</v>
      </c>
      <c r="B298" s="91">
        <v>531</v>
      </c>
      <c r="C298" s="71" t="str">
        <f>_xlfn.XLOOKUP($B298,'2. All Prop. TRVs '!$B$6:$B$382,'2. All Prop. TRVs '!$C$6:$C$382)</f>
        <v>19408-74-3</v>
      </c>
      <c r="D298" s="102" t="str">
        <f>_xlfn.XLOOKUP($B298,'2. All Prop. TRVs '!$B$6:$B$382,'2. All Prop. TRVs '!$D$6:$D$382)</f>
        <v>1,2,3,7,8,9-Hexachlorodibenzo-p-dioxin (HxCDD)</v>
      </c>
      <c r="E298" s="92"/>
      <c r="F298" s="99">
        <f>_xlfn.XLOOKUP($B298,'2. All Prop. TRVs '!$B$6:$B$382,'2. All Prop. TRVs '!$H$6:$H$382)</f>
        <v>5.3000000000000001E-7</v>
      </c>
      <c r="G298" s="92" t="str">
        <f>VLOOKUP(_xlfn.XLOOKUP($B298,'2. All Prop. TRVs '!$B$6:$B$382,'2. All Prop. TRVs '!$I$6:$I$382),'Rule Table'!$P$9:$Q$16,2,FALSE)</f>
        <v>D</v>
      </c>
      <c r="H298" s="92">
        <f>IF(_xlfn.XLOOKUP($B298,'2. All Prop. TRVs '!$B$6:$B$382,'2. All Prop. TRVs '!$O$6:$O$382)="No proposed value","--",_xlfn.XLOOKUP($B298,'2. All Prop. TRVs '!$B$6:$B$382,'2. All Prop. TRVs '!$O$6:$O$382))</f>
        <v>8.0000000000000004E-4</v>
      </c>
      <c r="I298" s="92" t="str">
        <f>VLOOKUP(_xlfn.XLOOKUP($B298,'2. All Prop. TRVs '!$B$6:$B$382,'2. All Prop. TRVs '!$P$6:$P$382),'Rule Table'!$P$9:$Q$16,2,FALSE)</f>
        <v>D</v>
      </c>
      <c r="J298" s="92" t="str">
        <f>_xlfn.XLOOKUP($B298,'2. All Prop. TRVs '!$B$6:$B$382,'2. All Prop. TRVs '!$V$6:$V$382)</f>
        <v>--</v>
      </c>
      <c r="K298" s="92" t="str">
        <f>VLOOKUP(_xlfn.XLOOKUP($B298,'2. All Prop. TRVs '!$B$6:$B$382,'2. All Prop. TRVs '!$W$6:$W$382),'Rule Table'!$P$9:$Q$16,2,FALSE)</f>
        <v>--</v>
      </c>
    </row>
    <row r="299" spans="1:11" x14ac:dyDescent="0.2">
      <c r="A299" s="90">
        <v>292</v>
      </c>
      <c r="B299" s="91">
        <v>532</v>
      </c>
      <c r="C299" s="71" t="str">
        <f>_xlfn.XLOOKUP($B299,'2. All Prop. TRVs '!$B$6:$B$382,'2. All Prop. TRVs '!$C$6:$C$382)</f>
        <v>35822-46-9</v>
      </c>
      <c r="D299" s="102" t="str">
        <f>_xlfn.XLOOKUP($B299,'2. All Prop. TRVs '!$B$6:$B$382,'2. All Prop. TRVs '!$D$6:$D$382)</f>
        <v>1,2,3,4,6,7,8-Heptachlorodibenzo-p-dioxin (HpCDD)</v>
      </c>
      <c r="E299" s="92"/>
      <c r="F299" s="99">
        <f>_xlfn.XLOOKUP($B299,'2. All Prop. TRVs '!$B$6:$B$382,'2. All Prop. TRVs '!$H$6:$H$382)</f>
        <v>5.3000000000000001E-7</v>
      </c>
      <c r="G299" s="92" t="str">
        <f>VLOOKUP(_xlfn.XLOOKUP($B299,'2. All Prop. TRVs '!$B$6:$B$382,'2. All Prop. TRVs '!$I$6:$I$382),'Rule Table'!$P$9:$Q$16,2,FALSE)</f>
        <v>D</v>
      </c>
      <c r="H299" s="92">
        <f>IF(_xlfn.XLOOKUP($B299,'2. All Prop. TRVs '!$B$6:$B$382,'2. All Prop. TRVs '!$O$6:$O$382)="No proposed value","--",_xlfn.XLOOKUP($B299,'2. All Prop. TRVs '!$B$6:$B$382,'2. All Prop. TRVs '!$O$6:$O$382))</f>
        <v>8.0000000000000004E-4</v>
      </c>
      <c r="I299" s="92" t="str">
        <f>VLOOKUP(_xlfn.XLOOKUP($B299,'2. All Prop. TRVs '!$B$6:$B$382,'2. All Prop. TRVs '!$P$6:$P$382),'Rule Table'!$P$9:$Q$16,2,FALSE)</f>
        <v>D</v>
      </c>
      <c r="J299" s="92" t="str">
        <f>_xlfn.XLOOKUP($B299,'2. All Prop. TRVs '!$B$6:$B$382,'2. All Prop. TRVs '!$V$6:$V$382)</f>
        <v>--</v>
      </c>
      <c r="K299" s="92" t="str">
        <f>VLOOKUP(_xlfn.XLOOKUP($B299,'2. All Prop. TRVs '!$B$6:$B$382,'2. All Prop. TRVs '!$W$6:$W$382),'Rule Table'!$P$9:$Q$16,2,FALSE)</f>
        <v>--</v>
      </c>
    </row>
    <row r="300" spans="1:11" x14ac:dyDescent="0.2">
      <c r="A300" s="90">
        <v>293</v>
      </c>
      <c r="B300" s="91">
        <v>533</v>
      </c>
      <c r="C300" s="71" t="str">
        <f>_xlfn.XLOOKUP($B300,'2. All Prop. TRVs '!$B$6:$B$382,'2. All Prop. TRVs '!$C$6:$C$382)</f>
        <v>3268-87-9</v>
      </c>
      <c r="D300" s="102" t="str">
        <f>_xlfn.XLOOKUP($B300,'2. All Prop. TRVs '!$B$6:$B$382,'2. All Prop. TRVs '!$D$6:$D$382)</f>
        <v>Octachlorodibenzo-p-dioxin (OCDD)</v>
      </c>
      <c r="E300" s="92"/>
      <c r="F300" s="99">
        <f>_xlfn.XLOOKUP($B300,'2. All Prop. TRVs '!$B$6:$B$382,'2. All Prop. TRVs '!$H$6:$H$382)</f>
        <v>2.5999999999999998E-5</v>
      </c>
      <c r="G300" s="92" t="str">
        <f>VLOOKUP(_xlfn.XLOOKUP($B300,'2. All Prop. TRVs '!$B$6:$B$382,'2. All Prop. TRVs '!$I$6:$I$382),'Rule Table'!$P$9:$Q$16,2,FALSE)</f>
        <v>D</v>
      </c>
      <c r="H300" s="92">
        <f>IF(_xlfn.XLOOKUP($B300,'2. All Prop. TRVs '!$B$6:$B$382,'2. All Prop. TRVs '!$O$6:$O$382)="No proposed value","--",_xlfn.XLOOKUP($B300,'2. All Prop. TRVs '!$B$6:$B$382,'2. All Prop. TRVs '!$O$6:$O$382))</f>
        <v>0.04</v>
      </c>
      <c r="I300" s="92" t="str">
        <f>VLOOKUP(_xlfn.XLOOKUP($B300,'2. All Prop. TRVs '!$B$6:$B$382,'2. All Prop. TRVs '!$P$6:$P$382),'Rule Table'!$P$9:$Q$16,2,FALSE)</f>
        <v>D</v>
      </c>
      <c r="J300" s="92" t="str">
        <f>_xlfn.XLOOKUP($B300,'2. All Prop. TRVs '!$B$6:$B$382,'2. All Prop. TRVs '!$V$6:$V$382)</f>
        <v>--</v>
      </c>
      <c r="K300" s="92" t="str">
        <f>VLOOKUP(_xlfn.XLOOKUP($B300,'2. All Prop. TRVs '!$B$6:$B$382,'2. All Prop. TRVs '!$W$6:$W$382),'Rule Table'!$P$9:$Q$16,2,FALSE)</f>
        <v>--</v>
      </c>
    </row>
    <row r="301" spans="1:11" x14ac:dyDescent="0.2">
      <c r="A301" s="90">
        <v>294</v>
      </c>
      <c r="B301" s="91">
        <v>539</v>
      </c>
      <c r="C301" s="71" t="str">
        <f>_xlfn.XLOOKUP($B301,'2. All Prop. TRVs '!$B$6:$B$382,'2. All Prop. TRVs '!$C$6:$C$382)</f>
        <v>51207-31-9</v>
      </c>
      <c r="D301" s="102" t="str">
        <f>_xlfn.XLOOKUP($B301,'2. All Prop. TRVs '!$B$6:$B$382,'2. All Prop. TRVs '!$D$6:$D$382)</f>
        <v>2,3,7,8-Tetrachlorodibenzofuran (TCDF)</v>
      </c>
      <c r="E301" s="92"/>
      <c r="F301" s="99">
        <f>_xlfn.XLOOKUP($B301,'2. All Prop. TRVs '!$B$6:$B$382,'2. All Prop. TRVs '!$H$6:$H$382)</f>
        <v>3.8000000000000001E-7</v>
      </c>
      <c r="G301" s="92" t="str">
        <f>VLOOKUP(_xlfn.XLOOKUP($B301,'2. All Prop. TRVs '!$B$6:$B$382,'2. All Prop. TRVs '!$I$6:$I$382),'Rule Table'!$P$9:$Q$16,2,FALSE)</f>
        <v>D</v>
      </c>
      <c r="H301" s="92">
        <f>IF(_xlfn.XLOOKUP($B301,'2. All Prop. TRVs '!$B$6:$B$382,'2. All Prop. TRVs '!$O$6:$O$382)="No proposed value","--",_xlfn.XLOOKUP($B301,'2. All Prop. TRVs '!$B$6:$B$382,'2. All Prop. TRVs '!$O$6:$O$382))</f>
        <v>5.6999999999999998E-4</v>
      </c>
      <c r="I301" s="92" t="str">
        <f>VLOOKUP(_xlfn.XLOOKUP($B301,'2. All Prop. TRVs '!$B$6:$B$382,'2. All Prop. TRVs '!$P$6:$P$382),'Rule Table'!$P$9:$Q$16,2,FALSE)</f>
        <v>D</v>
      </c>
      <c r="J301" s="92" t="str">
        <f>_xlfn.XLOOKUP($B301,'2. All Prop. TRVs '!$B$6:$B$382,'2. All Prop. TRVs '!$V$6:$V$382)</f>
        <v>--</v>
      </c>
      <c r="K301" s="92" t="str">
        <f>VLOOKUP(_xlfn.XLOOKUP($B301,'2. All Prop. TRVs '!$B$6:$B$382,'2. All Prop. TRVs '!$W$6:$W$382),'Rule Table'!$P$9:$Q$16,2,FALSE)</f>
        <v>--</v>
      </c>
    </row>
    <row r="302" spans="1:11" x14ac:dyDescent="0.2">
      <c r="A302" s="90">
        <v>295</v>
      </c>
      <c r="B302" s="91">
        <v>540</v>
      </c>
      <c r="C302" s="71" t="str">
        <f>_xlfn.XLOOKUP($B302,'2. All Prop. TRVs '!$B$6:$B$382,'2. All Prop. TRVs '!$C$6:$C$382)</f>
        <v>57117-41-6</v>
      </c>
      <c r="D302" s="102" t="str">
        <f>_xlfn.XLOOKUP($B302,'2. All Prop. TRVs '!$B$6:$B$382,'2. All Prop. TRVs '!$D$6:$D$382)</f>
        <v>1,2,3,7,8-Pentachlorodibenzofuran (PeCDF)</v>
      </c>
      <c r="E302" s="92"/>
      <c r="F302" s="99">
        <f>_xlfn.XLOOKUP($B302,'2. All Prop. TRVs '!$B$6:$B$382,'2. All Prop. TRVs '!$H$6:$H$382)</f>
        <v>2.6000000000000001E-6</v>
      </c>
      <c r="G302" s="92" t="str">
        <f>VLOOKUP(_xlfn.XLOOKUP($B302,'2. All Prop. TRVs '!$B$6:$B$382,'2. All Prop. TRVs '!$I$6:$I$382),'Rule Table'!$P$9:$Q$16,2,FALSE)</f>
        <v>D</v>
      </c>
      <c r="H302" s="92">
        <f>IF(_xlfn.XLOOKUP($B302,'2. All Prop. TRVs '!$B$6:$B$382,'2. All Prop. TRVs '!$O$6:$O$382)="No proposed value","--",_xlfn.XLOOKUP($B302,'2. All Prop. TRVs '!$B$6:$B$382,'2. All Prop. TRVs '!$O$6:$O$382))</f>
        <v>4.0000000000000001E-3</v>
      </c>
      <c r="I302" s="92" t="str">
        <f>VLOOKUP(_xlfn.XLOOKUP($B302,'2. All Prop. TRVs '!$B$6:$B$382,'2. All Prop. TRVs '!$P$6:$P$382),'Rule Table'!$P$9:$Q$16,2,FALSE)</f>
        <v>D</v>
      </c>
      <c r="J302" s="92" t="str">
        <f>_xlfn.XLOOKUP($B302,'2. All Prop. TRVs '!$B$6:$B$382,'2. All Prop. TRVs '!$V$6:$V$382)</f>
        <v>--</v>
      </c>
      <c r="K302" s="92" t="str">
        <f>VLOOKUP(_xlfn.XLOOKUP($B302,'2. All Prop. TRVs '!$B$6:$B$382,'2. All Prop. TRVs '!$W$6:$W$382),'Rule Table'!$P$9:$Q$16,2,FALSE)</f>
        <v>--</v>
      </c>
    </row>
    <row r="303" spans="1:11" x14ac:dyDescent="0.2">
      <c r="A303" s="90">
        <v>296</v>
      </c>
      <c r="B303" s="91">
        <v>541</v>
      </c>
      <c r="C303" s="71" t="str">
        <f>_xlfn.XLOOKUP($B303,'2. All Prop. TRVs '!$B$6:$B$382,'2. All Prop. TRVs '!$C$6:$C$382)</f>
        <v>57117-31-4</v>
      </c>
      <c r="D303" s="102" t="str">
        <f>_xlfn.XLOOKUP($B303,'2. All Prop. TRVs '!$B$6:$B$382,'2. All Prop. TRVs '!$D$6:$D$382)</f>
        <v>2,3,4,7,8-Pentachlorodibenzofuran (PeCDF)</v>
      </c>
      <c r="E303" s="92"/>
      <c r="F303" s="99">
        <f>_xlfn.XLOOKUP($B303,'2. All Prop. TRVs '!$B$6:$B$382,'2. All Prop. TRVs '!$H$6:$H$382)</f>
        <v>2.6E-7</v>
      </c>
      <c r="G303" s="92" t="str">
        <f>VLOOKUP(_xlfn.XLOOKUP($B303,'2. All Prop. TRVs '!$B$6:$B$382,'2. All Prop. TRVs '!$I$6:$I$382),'Rule Table'!$P$9:$Q$16,2,FALSE)</f>
        <v>D</v>
      </c>
      <c r="H303" s="92">
        <f>IF(_xlfn.XLOOKUP($B303,'2. All Prop. TRVs '!$B$6:$B$382,'2. All Prop. TRVs '!$O$6:$O$382)="No proposed value","--",_xlfn.XLOOKUP($B303,'2. All Prop. TRVs '!$B$6:$B$382,'2. All Prop. TRVs '!$O$6:$O$382))</f>
        <v>4.0000000000000002E-4</v>
      </c>
      <c r="I303" s="92" t="str">
        <f>VLOOKUP(_xlfn.XLOOKUP($B303,'2. All Prop. TRVs '!$B$6:$B$382,'2. All Prop. TRVs '!$P$6:$P$382),'Rule Table'!$P$9:$Q$16,2,FALSE)</f>
        <v>D</v>
      </c>
      <c r="J303" s="92" t="str">
        <f>_xlfn.XLOOKUP($B303,'2. All Prop. TRVs '!$B$6:$B$382,'2. All Prop. TRVs '!$V$6:$V$382)</f>
        <v>--</v>
      </c>
      <c r="K303" s="92" t="str">
        <f>VLOOKUP(_xlfn.XLOOKUP($B303,'2. All Prop. TRVs '!$B$6:$B$382,'2. All Prop. TRVs '!$W$6:$W$382),'Rule Table'!$P$9:$Q$16,2,FALSE)</f>
        <v>--</v>
      </c>
    </row>
    <row r="304" spans="1:11" x14ac:dyDescent="0.2">
      <c r="A304" s="90">
        <v>297</v>
      </c>
      <c r="B304" s="91">
        <v>542</v>
      </c>
      <c r="C304" s="71" t="str">
        <f>_xlfn.XLOOKUP($B304,'2. All Prop. TRVs '!$B$6:$B$382,'2. All Prop. TRVs '!$C$6:$C$382)</f>
        <v>70648-26-9</v>
      </c>
      <c r="D304" s="102" t="str">
        <f>_xlfn.XLOOKUP($B304,'2. All Prop. TRVs '!$B$6:$B$382,'2. All Prop. TRVs '!$D$6:$D$382)</f>
        <v>1,2,3,4,7,8-Hexachlorodibenzofuran (HxCDF)</v>
      </c>
      <c r="E304" s="92"/>
      <c r="F304" s="99">
        <f>_xlfn.XLOOKUP($B304,'2. All Prop. TRVs '!$B$6:$B$382,'2. All Prop. TRVs '!$H$6:$H$382)</f>
        <v>8.7999999999999994E-8</v>
      </c>
      <c r="G304" s="92" t="str">
        <f>VLOOKUP(_xlfn.XLOOKUP($B304,'2. All Prop. TRVs '!$B$6:$B$382,'2. All Prop. TRVs '!$I$6:$I$382),'Rule Table'!$P$9:$Q$16,2,FALSE)</f>
        <v>D</v>
      </c>
      <c r="H304" s="92">
        <f>IF(_xlfn.XLOOKUP($B304,'2. All Prop. TRVs '!$B$6:$B$382,'2. All Prop. TRVs '!$O$6:$O$382)="No proposed value","--",_xlfn.XLOOKUP($B304,'2. All Prop. TRVs '!$B$6:$B$382,'2. All Prop. TRVs '!$O$6:$O$382))</f>
        <v>1.2999999999999999E-4</v>
      </c>
      <c r="I304" s="92" t="str">
        <f>VLOOKUP(_xlfn.XLOOKUP($B304,'2. All Prop. TRVs '!$B$6:$B$382,'2. All Prop. TRVs '!$P$6:$P$382),'Rule Table'!$P$9:$Q$16,2,FALSE)</f>
        <v>D</v>
      </c>
      <c r="J304" s="92" t="str">
        <f>_xlfn.XLOOKUP($B304,'2. All Prop. TRVs '!$B$6:$B$382,'2. All Prop. TRVs '!$V$6:$V$382)</f>
        <v>--</v>
      </c>
      <c r="K304" s="92" t="str">
        <f>VLOOKUP(_xlfn.XLOOKUP($B304,'2. All Prop. TRVs '!$B$6:$B$382,'2. All Prop. TRVs '!$W$6:$W$382),'Rule Table'!$P$9:$Q$16,2,FALSE)</f>
        <v>--</v>
      </c>
    </row>
    <row r="305" spans="1:11" x14ac:dyDescent="0.2">
      <c r="A305" s="90">
        <v>298</v>
      </c>
      <c r="B305" s="91">
        <v>543</v>
      </c>
      <c r="C305" s="71" t="str">
        <f>_xlfn.XLOOKUP($B305,'2. All Prop. TRVs '!$B$6:$B$382,'2. All Prop. TRVs '!$C$6:$C$382)</f>
        <v>57117-44-9</v>
      </c>
      <c r="D305" s="102" t="str">
        <f>_xlfn.XLOOKUP($B305,'2. All Prop. TRVs '!$B$6:$B$382,'2. All Prop. TRVs '!$D$6:$D$382)</f>
        <v>1,2,3,6,7,8-Hexachlorodibenzofuran (HxCDF)</v>
      </c>
      <c r="E305" s="92"/>
      <c r="F305" s="99">
        <f>_xlfn.XLOOKUP($B305,'2. All Prop. TRVs '!$B$6:$B$382,'2. All Prop. TRVs '!$H$6:$H$382)</f>
        <v>2.8999999999999998E-7</v>
      </c>
      <c r="G305" s="92" t="str">
        <f>VLOOKUP(_xlfn.XLOOKUP($B305,'2. All Prop. TRVs '!$B$6:$B$382,'2. All Prop. TRVs '!$I$6:$I$382),'Rule Table'!$P$9:$Q$16,2,FALSE)</f>
        <v>D</v>
      </c>
      <c r="H305" s="92">
        <f>IF(_xlfn.XLOOKUP($B305,'2. All Prop. TRVs '!$B$6:$B$382,'2. All Prop. TRVs '!$O$6:$O$382)="No proposed value","--",_xlfn.XLOOKUP($B305,'2. All Prop. TRVs '!$B$6:$B$382,'2. All Prop. TRVs '!$O$6:$O$382))</f>
        <v>4.4000000000000002E-4</v>
      </c>
      <c r="I305" s="92" t="str">
        <f>VLOOKUP(_xlfn.XLOOKUP($B305,'2. All Prop. TRVs '!$B$6:$B$382,'2. All Prop. TRVs '!$P$6:$P$382),'Rule Table'!$P$9:$Q$16,2,FALSE)</f>
        <v>D</v>
      </c>
      <c r="J305" s="92" t="str">
        <f>_xlfn.XLOOKUP($B305,'2. All Prop. TRVs '!$B$6:$B$382,'2. All Prop. TRVs '!$V$6:$V$382)</f>
        <v>--</v>
      </c>
      <c r="K305" s="92" t="str">
        <f>VLOOKUP(_xlfn.XLOOKUP($B305,'2. All Prop. TRVs '!$B$6:$B$382,'2. All Prop. TRVs '!$W$6:$W$382),'Rule Table'!$P$9:$Q$16,2,FALSE)</f>
        <v>--</v>
      </c>
    </row>
    <row r="306" spans="1:11" x14ac:dyDescent="0.2">
      <c r="A306" s="90">
        <v>299</v>
      </c>
      <c r="B306" s="91">
        <v>544</v>
      </c>
      <c r="C306" s="71" t="str">
        <f>_xlfn.XLOOKUP($B306,'2. All Prop. TRVs '!$B$6:$B$382,'2. All Prop. TRVs '!$C$6:$C$382)</f>
        <v>72918-21-9</v>
      </c>
      <c r="D306" s="102" t="str">
        <f>_xlfn.XLOOKUP($B306,'2. All Prop. TRVs '!$B$6:$B$382,'2. All Prop. TRVs '!$D$6:$D$382)</f>
        <v>1,2,3,7,8,9-Hexachlorodibenzofuran (HxCDF)</v>
      </c>
      <c r="E306" s="92"/>
      <c r="F306" s="99">
        <f>_xlfn.XLOOKUP($B306,'2. All Prop. TRVs '!$B$6:$B$382,'2. All Prop. TRVs '!$H$6:$H$382)</f>
        <v>1.3E-7</v>
      </c>
      <c r="G306" s="92" t="str">
        <f>VLOOKUP(_xlfn.XLOOKUP($B306,'2. All Prop. TRVs '!$B$6:$B$382,'2. All Prop. TRVs '!$I$6:$I$382),'Rule Table'!$P$9:$Q$16,2,FALSE)</f>
        <v>D</v>
      </c>
      <c r="H306" s="92">
        <f>IF(_xlfn.XLOOKUP($B306,'2. All Prop. TRVs '!$B$6:$B$382,'2. All Prop. TRVs '!$O$6:$O$382)="No proposed value","--",_xlfn.XLOOKUP($B306,'2. All Prop. TRVs '!$B$6:$B$382,'2. All Prop. TRVs '!$O$6:$O$382))</f>
        <v>2.0000000000000001E-4</v>
      </c>
      <c r="I306" s="92" t="str">
        <f>VLOOKUP(_xlfn.XLOOKUP($B306,'2. All Prop. TRVs '!$B$6:$B$382,'2. All Prop. TRVs '!$P$6:$P$382),'Rule Table'!$P$9:$Q$16,2,FALSE)</f>
        <v>D</v>
      </c>
      <c r="J306" s="92" t="str">
        <f>_xlfn.XLOOKUP($B306,'2. All Prop. TRVs '!$B$6:$B$382,'2. All Prop. TRVs '!$V$6:$V$382)</f>
        <v>--</v>
      </c>
      <c r="K306" s="92" t="str">
        <f>VLOOKUP(_xlfn.XLOOKUP($B306,'2. All Prop. TRVs '!$B$6:$B$382,'2. All Prop. TRVs '!$W$6:$W$382),'Rule Table'!$P$9:$Q$16,2,FALSE)</f>
        <v>--</v>
      </c>
    </row>
    <row r="307" spans="1:11" x14ac:dyDescent="0.2">
      <c r="A307" s="90">
        <v>300</v>
      </c>
      <c r="B307" s="91">
        <v>545</v>
      </c>
      <c r="C307" s="71" t="str">
        <f>_xlfn.XLOOKUP($B307,'2. All Prop. TRVs '!$B$6:$B$382,'2. All Prop. TRVs '!$C$6:$C$382)</f>
        <v>60851-34-5</v>
      </c>
      <c r="D307" s="102" t="str">
        <f>_xlfn.XLOOKUP($B307,'2. All Prop. TRVs '!$B$6:$B$382,'2. All Prop. TRVs '!$D$6:$D$382)</f>
        <v>2,3,4,6,7,8-Hexachlorodibenzofuran (HxCDF)</v>
      </c>
      <c r="E307" s="92"/>
      <c r="F307" s="99">
        <f>_xlfn.XLOOKUP($B307,'2. All Prop. TRVs '!$B$6:$B$382,'2. All Prop. TRVs '!$H$6:$H$382)</f>
        <v>2.6E-7</v>
      </c>
      <c r="G307" s="92" t="str">
        <f>VLOOKUP(_xlfn.XLOOKUP($B307,'2. All Prop. TRVs '!$B$6:$B$382,'2. All Prop. TRVs '!$I$6:$I$382),'Rule Table'!$P$9:$Q$16,2,FALSE)</f>
        <v>D</v>
      </c>
      <c r="H307" s="92">
        <f>IF(_xlfn.XLOOKUP($B307,'2. All Prop. TRVs '!$B$6:$B$382,'2. All Prop. TRVs '!$O$6:$O$382)="No proposed value","--",_xlfn.XLOOKUP($B307,'2. All Prop. TRVs '!$B$6:$B$382,'2. All Prop. TRVs '!$O$6:$O$382))</f>
        <v>4.0000000000000002E-4</v>
      </c>
      <c r="I307" s="92" t="str">
        <f>VLOOKUP(_xlfn.XLOOKUP($B307,'2. All Prop. TRVs '!$B$6:$B$382,'2. All Prop. TRVs '!$P$6:$P$382),'Rule Table'!$P$9:$Q$16,2,FALSE)</f>
        <v>D</v>
      </c>
      <c r="J307" s="92" t="str">
        <f>_xlfn.XLOOKUP($B307,'2. All Prop. TRVs '!$B$6:$B$382,'2. All Prop. TRVs '!$V$6:$V$382)</f>
        <v>--</v>
      </c>
      <c r="K307" s="92" t="str">
        <f>VLOOKUP(_xlfn.XLOOKUP($B307,'2. All Prop. TRVs '!$B$6:$B$382,'2. All Prop. TRVs '!$W$6:$W$382),'Rule Table'!$P$9:$Q$16,2,FALSE)</f>
        <v>--</v>
      </c>
    </row>
    <row r="308" spans="1:11" x14ac:dyDescent="0.2">
      <c r="A308" s="90">
        <v>301</v>
      </c>
      <c r="B308" s="91">
        <v>546</v>
      </c>
      <c r="C308" s="71" t="str">
        <f>_xlfn.XLOOKUP($B308,'2. All Prop. TRVs '!$B$6:$B$382,'2. All Prop. TRVs '!$C$6:$C$382)</f>
        <v>67562-39-4</v>
      </c>
      <c r="D308" s="102" t="str">
        <f>_xlfn.XLOOKUP($B308,'2. All Prop. TRVs '!$B$6:$B$382,'2. All Prop. TRVs '!$D$6:$D$382)</f>
        <v>1,2,3,4,6,7,8-Heptachlorodibenzofuran (HpCDF)</v>
      </c>
      <c r="E308" s="92"/>
      <c r="F308" s="99">
        <f>_xlfn.XLOOKUP($B308,'2. All Prop. TRVs '!$B$6:$B$382,'2. All Prop. TRVs '!$H$6:$H$382)</f>
        <v>1.3E-6</v>
      </c>
      <c r="G308" s="92" t="str">
        <f>VLOOKUP(_xlfn.XLOOKUP($B308,'2. All Prop. TRVs '!$B$6:$B$382,'2. All Prop. TRVs '!$I$6:$I$382),'Rule Table'!$P$9:$Q$16,2,FALSE)</f>
        <v>D</v>
      </c>
      <c r="H308" s="92">
        <f>IF(_xlfn.XLOOKUP($B308,'2. All Prop. TRVs '!$B$6:$B$382,'2. All Prop. TRVs '!$O$6:$O$382)="No proposed value","--",_xlfn.XLOOKUP($B308,'2. All Prop. TRVs '!$B$6:$B$382,'2. All Prop. TRVs '!$O$6:$O$382))</f>
        <v>2E-3</v>
      </c>
      <c r="I308" s="92" t="str">
        <f>VLOOKUP(_xlfn.XLOOKUP($B308,'2. All Prop. TRVs '!$B$6:$B$382,'2. All Prop. TRVs '!$P$6:$P$382),'Rule Table'!$P$9:$Q$16,2,FALSE)</f>
        <v>D</v>
      </c>
      <c r="J308" s="92" t="str">
        <f>_xlfn.XLOOKUP($B308,'2. All Prop. TRVs '!$B$6:$B$382,'2. All Prop. TRVs '!$V$6:$V$382)</f>
        <v>--</v>
      </c>
      <c r="K308" s="92" t="str">
        <f>VLOOKUP(_xlfn.XLOOKUP($B308,'2. All Prop. TRVs '!$B$6:$B$382,'2. All Prop. TRVs '!$W$6:$W$382),'Rule Table'!$P$9:$Q$16,2,FALSE)</f>
        <v>--</v>
      </c>
    </row>
    <row r="309" spans="1:11" x14ac:dyDescent="0.2">
      <c r="A309" s="90">
        <v>302</v>
      </c>
      <c r="B309" s="91">
        <v>547</v>
      </c>
      <c r="C309" s="71" t="str">
        <f>_xlfn.XLOOKUP($B309,'2. All Prop. TRVs '!$B$6:$B$382,'2. All Prop. TRVs '!$C$6:$C$382)</f>
        <v>55673-89-7</v>
      </c>
      <c r="D309" s="102" t="str">
        <f>_xlfn.XLOOKUP($B309,'2. All Prop. TRVs '!$B$6:$B$382,'2. All Prop. TRVs '!$D$6:$D$382)</f>
        <v>1,2,3,4,7,8,9-Heptachlorodibenzofuran (HpCDF)</v>
      </c>
      <c r="E309" s="92"/>
      <c r="F309" s="99">
        <f>_xlfn.XLOOKUP($B309,'2. All Prop. TRVs '!$B$6:$B$382,'2. All Prop. TRVs '!$H$6:$H$382)</f>
        <v>2.6E-7</v>
      </c>
      <c r="G309" s="92" t="str">
        <f>VLOOKUP(_xlfn.XLOOKUP($B309,'2. All Prop. TRVs '!$B$6:$B$382,'2. All Prop. TRVs '!$I$6:$I$382),'Rule Table'!$P$9:$Q$16,2,FALSE)</f>
        <v>D</v>
      </c>
      <c r="H309" s="92">
        <f>IF(_xlfn.XLOOKUP($B309,'2. All Prop. TRVs '!$B$6:$B$382,'2. All Prop. TRVs '!$O$6:$O$382)="No proposed value","--",_xlfn.XLOOKUP($B309,'2. All Prop. TRVs '!$B$6:$B$382,'2. All Prop. TRVs '!$O$6:$O$382))</f>
        <v>4.0000000000000002E-4</v>
      </c>
      <c r="I309" s="92" t="str">
        <f>VLOOKUP(_xlfn.XLOOKUP($B309,'2. All Prop. TRVs '!$B$6:$B$382,'2. All Prop. TRVs '!$P$6:$P$382),'Rule Table'!$P$9:$Q$16,2,FALSE)</f>
        <v>D</v>
      </c>
      <c r="J309" s="92" t="str">
        <f>_xlfn.XLOOKUP($B309,'2. All Prop. TRVs '!$B$6:$B$382,'2. All Prop. TRVs '!$V$6:$V$382)</f>
        <v>--</v>
      </c>
      <c r="K309" s="92" t="str">
        <f>VLOOKUP(_xlfn.XLOOKUP($B309,'2. All Prop. TRVs '!$B$6:$B$382,'2. All Prop. TRVs '!$W$6:$W$382),'Rule Table'!$P$9:$Q$16,2,FALSE)</f>
        <v>--</v>
      </c>
    </row>
    <row r="310" spans="1:11" x14ac:dyDescent="0.2">
      <c r="A310" s="90">
        <v>303</v>
      </c>
      <c r="B310" s="91">
        <v>548</v>
      </c>
      <c r="C310" s="71" t="str">
        <f>_xlfn.XLOOKUP($B310,'2. All Prop. TRVs '!$B$6:$B$382,'2. All Prop. TRVs '!$C$6:$C$382)</f>
        <v>39001-02-0</v>
      </c>
      <c r="D310" s="102" t="str">
        <f>_xlfn.XLOOKUP($B310,'2. All Prop. TRVs '!$B$6:$B$382,'2. All Prop. TRVs '!$D$6:$D$382)</f>
        <v>Octachlorodibenzofuran (OCDF)</v>
      </c>
      <c r="E310" s="92"/>
      <c r="F310" s="99">
        <f>_xlfn.XLOOKUP($B310,'2. All Prop. TRVs '!$B$6:$B$382,'2. All Prop. TRVs '!$H$6:$H$382)</f>
        <v>1.2999999999999999E-5</v>
      </c>
      <c r="G310" s="92" t="str">
        <f>VLOOKUP(_xlfn.XLOOKUP($B310,'2. All Prop. TRVs '!$B$6:$B$382,'2. All Prop. TRVs '!$I$6:$I$382),'Rule Table'!$P$9:$Q$16,2,FALSE)</f>
        <v>D</v>
      </c>
      <c r="H310" s="92">
        <f>IF(_xlfn.XLOOKUP($B310,'2. All Prop. TRVs '!$B$6:$B$382,'2. All Prop. TRVs '!$O$6:$O$382)="No proposed value","--",_xlfn.XLOOKUP($B310,'2. All Prop. TRVs '!$B$6:$B$382,'2. All Prop. TRVs '!$O$6:$O$382))</f>
        <v>0.02</v>
      </c>
      <c r="I310" s="92" t="str">
        <f>VLOOKUP(_xlfn.XLOOKUP($B310,'2. All Prop. TRVs '!$B$6:$B$382,'2. All Prop. TRVs '!$P$6:$P$382),'Rule Table'!$P$9:$Q$16,2,FALSE)</f>
        <v>D</v>
      </c>
      <c r="J310" s="92" t="str">
        <f>_xlfn.XLOOKUP($B310,'2. All Prop. TRVs '!$B$6:$B$382,'2. All Prop. TRVs '!$V$6:$V$382)</f>
        <v>--</v>
      </c>
      <c r="K310" s="92" t="str">
        <f>VLOOKUP(_xlfn.XLOOKUP($B310,'2. All Prop. TRVs '!$B$6:$B$382,'2. All Prop. TRVs '!$W$6:$W$382),'Rule Table'!$P$9:$Q$16,2,FALSE)</f>
        <v>--</v>
      </c>
    </row>
    <row r="311" spans="1:11" x14ac:dyDescent="0.2">
      <c r="A311" s="90">
        <v>304</v>
      </c>
      <c r="B311" s="91">
        <v>646</v>
      </c>
      <c r="C311" s="71">
        <f>_xlfn.XLOOKUP($B311,'2. All Prop. TRVs '!$B$6:$B$382,'2. All Prop. TRVs '!$C$6:$C$382)</f>
        <v>646</v>
      </c>
      <c r="D311" s="102" t="str">
        <f>_xlfn.XLOOKUP($B311,'2. All Prop. TRVs '!$B$6:$B$382,'2. All Prop. TRVs '!$D$6:$D$382)</f>
        <v>Polychlorinated dibenzo-p-dioxins (PCDDs) &amp; dibenzofurans (PCDFs) TEQ</v>
      </c>
      <c r="E311" s="92" t="s">
        <v>1205</v>
      </c>
      <c r="F311" s="99">
        <f>_xlfn.XLOOKUP($B311,'2. All Prop. TRVs '!$B$6:$B$382,'2. All Prop. TRVs '!$H$6:$H$382)</f>
        <v>2.6000000000000001E-8</v>
      </c>
      <c r="G311" s="92" t="str">
        <f>VLOOKUP(_xlfn.XLOOKUP($B311,'2. All Prop. TRVs '!$B$6:$B$382,'2. All Prop. TRVs '!$I$6:$I$382),'Rule Table'!$P$9:$Q$16,2,FALSE)</f>
        <v>C</v>
      </c>
      <c r="H311" s="99">
        <f>IF(_xlfn.XLOOKUP($B311,'2. All Prop. TRVs '!$B$6:$B$382,'2. All Prop. TRVs '!$O$6:$O$382)="No proposed value","--",_xlfn.XLOOKUP($B311,'2. All Prop. TRVs '!$B$6:$B$382,'2. All Prop. TRVs '!$O$6:$O$382))</f>
        <v>4.0000000000000003E-5</v>
      </c>
      <c r="I311" s="92" t="str">
        <f>VLOOKUP(_xlfn.XLOOKUP($B311,'2. All Prop. TRVs '!$B$6:$B$382,'2. All Prop. TRVs '!$P$6:$P$382),'Rule Table'!$P$9:$Q$16,2,FALSE)</f>
        <v>C</v>
      </c>
      <c r="J311" s="92" t="str">
        <f>_xlfn.XLOOKUP($B311,'2. All Prop. TRVs '!$B$6:$B$382,'2. All Prop. TRVs '!$V$6:$V$382)</f>
        <v>--</v>
      </c>
      <c r="K311" s="92" t="str">
        <f>VLOOKUP(_xlfn.XLOOKUP($B311,'2. All Prop. TRVs '!$B$6:$B$382,'2. All Prop. TRVs '!$W$6:$W$382),'Rule Table'!$P$9:$Q$16,2,FALSE)</f>
        <v>--</v>
      </c>
    </row>
    <row r="312" spans="1:11" x14ac:dyDescent="0.2">
      <c r="A312" s="90">
        <v>305</v>
      </c>
      <c r="B312" s="91"/>
      <c r="C312" s="71"/>
      <c r="D312" s="105" t="s">
        <v>1230</v>
      </c>
      <c r="E312" s="92">
        <v>1</v>
      </c>
      <c r="F312" s="101" t="s">
        <v>126</v>
      </c>
      <c r="G312" s="101" t="s">
        <v>126</v>
      </c>
      <c r="H312" s="101" t="s">
        <v>126</v>
      </c>
      <c r="I312" s="101" t="s">
        <v>126</v>
      </c>
      <c r="J312" s="101" t="s">
        <v>126</v>
      </c>
      <c r="K312" s="101" t="s">
        <v>126</v>
      </c>
    </row>
    <row r="313" spans="1:11" x14ac:dyDescent="0.2">
      <c r="A313" s="90">
        <v>306</v>
      </c>
      <c r="B313" s="91">
        <v>434</v>
      </c>
      <c r="C313" s="71" t="str">
        <f>_xlfn.XLOOKUP($B313,'2. All Prop. TRVs '!$B$6:$B$382,'2. All Prop. TRVs '!$C$6:$C$382)</f>
        <v>117-79-3</v>
      </c>
      <c r="D313" s="102" t="str">
        <f>_xlfn.XLOOKUP($B313,'2. All Prop. TRVs '!$B$6:$B$382,'2. All Prop. TRVs '!$D$6:$D$382)</f>
        <v>2-Aminoanthraquinone</v>
      </c>
      <c r="E313" s="92"/>
      <c r="F313" s="92">
        <f>_xlfn.XLOOKUP($B313,'2. All Prop. TRVs '!$B$6:$B$382,'2. All Prop. TRVs '!$H$6:$H$382)</f>
        <v>0.11</v>
      </c>
      <c r="G313" s="92" t="str">
        <f>VLOOKUP(_xlfn.XLOOKUP($B313,'2. All Prop. TRVs '!$B$6:$B$382,'2. All Prop. TRVs '!$I$6:$I$382),'Rule Table'!$P$9:$Q$16,2,FALSE)</f>
        <v>C</v>
      </c>
      <c r="H313" s="92" t="str">
        <f>IF(_xlfn.XLOOKUP($B313,'2. All Prop. TRVs '!$B$6:$B$382,'2. All Prop. TRVs '!$O$6:$O$382)="No proposed value","--",_xlfn.XLOOKUP($B313,'2. All Prop. TRVs '!$B$6:$B$382,'2. All Prop. TRVs '!$O$6:$O$382))</f>
        <v>--</v>
      </c>
      <c r="I313" s="92" t="str">
        <f>VLOOKUP(_xlfn.XLOOKUP($B313,'2. All Prop. TRVs '!$B$6:$B$382,'2. All Prop. TRVs '!$P$6:$P$382),'Rule Table'!$P$9:$Q$16,2,FALSE)</f>
        <v>--</v>
      </c>
      <c r="J313" s="92" t="str">
        <f>_xlfn.XLOOKUP($B313,'2. All Prop. TRVs '!$B$6:$B$382,'2. All Prop. TRVs '!$V$6:$V$382)</f>
        <v>--</v>
      </c>
      <c r="K313" s="92" t="str">
        <f>VLOOKUP(_xlfn.XLOOKUP($B313,'2. All Prop. TRVs '!$B$6:$B$382,'2. All Prop. TRVs '!$W$6:$W$382),'Rule Table'!$P$9:$Q$16,2,FALSE)</f>
        <v>--</v>
      </c>
    </row>
    <row r="314" spans="1:11" x14ac:dyDescent="0.2">
      <c r="A314" s="90">
        <v>307</v>
      </c>
      <c r="B314" s="91">
        <v>635</v>
      </c>
      <c r="C314" s="71" t="str">
        <f>_xlfn.XLOOKUP($B314,'2. All Prop. TRVs '!$B$6:$B$382,'2. All Prop. TRVs '!$C$6:$C$382)</f>
        <v>191-26-4</v>
      </c>
      <c r="D314" s="102" t="str">
        <f>_xlfn.XLOOKUP($B314,'2. All Prop. TRVs '!$B$6:$B$382,'2. All Prop. TRVs '!$D$6:$D$382)</f>
        <v>Anthanthrene</v>
      </c>
      <c r="E314" s="92"/>
      <c r="F314" s="92">
        <f>_xlfn.XLOOKUP($B314,'2. All Prop. TRVs '!$B$6:$B$382,'2. All Prop. TRVs '!$H$6:$H$382)</f>
        <v>4.1999999999999997E-3</v>
      </c>
      <c r="G314" s="92" t="str">
        <f>VLOOKUP(_xlfn.XLOOKUP($B314,'2. All Prop. TRVs '!$B$6:$B$382,'2. All Prop. TRVs '!$I$6:$I$382),'Rule Table'!$P$9:$Q$16,2,FALSE)</f>
        <v>D</v>
      </c>
      <c r="H314" s="92" t="str">
        <f>IF(_xlfn.XLOOKUP($B314,'2. All Prop. TRVs '!$B$6:$B$382,'2. All Prop. TRVs '!$O$6:$O$382)="No proposed value","--",_xlfn.XLOOKUP($B314,'2. All Prop. TRVs '!$B$6:$B$382,'2. All Prop. TRVs '!$O$6:$O$382))</f>
        <v>--</v>
      </c>
      <c r="I314" s="92" t="str">
        <f>VLOOKUP(_xlfn.XLOOKUP($B314,'2. All Prop. TRVs '!$B$6:$B$382,'2. All Prop. TRVs '!$P$6:$P$382),'Rule Table'!$P$9:$Q$16,2,FALSE)</f>
        <v>--</v>
      </c>
      <c r="J314" s="92" t="str">
        <f>_xlfn.XLOOKUP($B314,'2. All Prop. TRVs '!$B$6:$B$382,'2. All Prop. TRVs '!$V$6:$V$382)</f>
        <v>--</v>
      </c>
      <c r="K314" s="92" t="str">
        <f>VLOOKUP(_xlfn.XLOOKUP($B314,'2. All Prop. TRVs '!$B$6:$B$382,'2. All Prop. TRVs '!$W$6:$W$382),'Rule Table'!$P$9:$Q$16,2,FALSE)</f>
        <v>--</v>
      </c>
    </row>
    <row r="315" spans="1:11" x14ac:dyDescent="0.2">
      <c r="A315" s="90">
        <v>308</v>
      </c>
      <c r="B315" s="91">
        <v>405</v>
      </c>
      <c r="C315" s="71" t="str">
        <f>_xlfn.XLOOKUP($B315,'2. All Prop. TRVs '!$B$6:$B$382,'2. All Prop. TRVs '!$C$6:$C$382)</f>
        <v>56-55-3</v>
      </c>
      <c r="D315" s="102" t="str">
        <f>_xlfn.XLOOKUP($B315,'2. All Prop. TRVs '!$B$6:$B$382,'2. All Prop. TRVs '!$D$6:$D$382)</f>
        <v>Benz[a]anthracene</v>
      </c>
      <c r="E315" s="92"/>
      <c r="F315" s="92">
        <f>_xlfn.XLOOKUP($B315,'2. All Prop. TRVs '!$B$6:$B$382,'2. All Prop. TRVs '!$H$6:$H$382)</f>
        <v>8.3000000000000001E-3</v>
      </c>
      <c r="G315" s="92" t="str">
        <f>VLOOKUP(_xlfn.XLOOKUP($B315,'2. All Prop. TRVs '!$B$6:$B$382,'2. All Prop. TRVs '!$I$6:$I$382),'Rule Table'!$P$9:$Q$16,2,FALSE)</f>
        <v>D</v>
      </c>
      <c r="H315" s="92" t="str">
        <f>IF(_xlfn.XLOOKUP($B315,'2. All Prop. TRVs '!$B$6:$B$382,'2. All Prop. TRVs '!$O$6:$O$382)="No proposed value","--",_xlfn.XLOOKUP($B315,'2. All Prop. TRVs '!$B$6:$B$382,'2. All Prop. TRVs '!$O$6:$O$382))</f>
        <v>--</v>
      </c>
      <c r="I315" s="92" t="str">
        <f>VLOOKUP(_xlfn.XLOOKUP($B315,'2. All Prop. TRVs '!$B$6:$B$382,'2. All Prop. TRVs '!$P$6:$P$382),'Rule Table'!$P$9:$Q$16,2,FALSE)</f>
        <v>--</v>
      </c>
      <c r="J315" s="92" t="str">
        <f>_xlfn.XLOOKUP($B315,'2. All Prop. TRVs '!$B$6:$B$382,'2. All Prop. TRVs '!$V$6:$V$382)</f>
        <v>--</v>
      </c>
      <c r="K315" s="92" t="str">
        <f>VLOOKUP(_xlfn.XLOOKUP($B315,'2. All Prop. TRVs '!$B$6:$B$382,'2. All Prop. TRVs '!$W$6:$W$382),'Rule Table'!$P$9:$Q$16,2,FALSE)</f>
        <v>--</v>
      </c>
    </row>
    <row r="316" spans="1:11" x14ac:dyDescent="0.2">
      <c r="A316" s="90">
        <v>309</v>
      </c>
      <c r="B316" s="91">
        <v>406</v>
      </c>
      <c r="C316" s="71" t="str">
        <f>_xlfn.XLOOKUP($B316,'2. All Prop. TRVs '!$B$6:$B$382,'2. All Prop. TRVs '!$C$6:$C$382)</f>
        <v>50-32-8</v>
      </c>
      <c r="D316" s="102" t="str">
        <f>_xlfn.XLOOKUP($B316,'2. All Prop. TRVs '!$B$6:$B$382,'2. All Prop. TRVs '!$D$6:$D$382)</f>
        <v>Benzo[a]pyrene</v>
      </c>
      <c r="E316" s="92"/>
      <c r="F316" s="92">
        <f>_xlfn.XLOOKUP($B316,'2. All Prop. TRVs '!$B$6:$B$382,'2. All Prop. TRVs '!$H$6:$H$382)</f>
        <v>1.6999999999999999E-3</v>
      </c>
      <c r="G316" s="92" t="str">
        <f>VLOOKUP(_xlfn.XLOOKUP($B316,'2. All Prop. TRVs '!$B$6:$B$382,'2. All Prop. TRVs '!$I$6:$I$382),'Rule Table'!$P$9:$Q$16,2,FALSE)</f>
        <v>E</v>
      </c>
      <c r="H316" s="92">
        <f>IF(_xlfn.XLOOKUP($B316,'2. All Prop. TRVs '!$B$6:$B$382,'2. All Prop. TRVs '!$O$6:$O$382)="No proposed value","--",_xlfn.XLOOKUP($B316,'2. All Prop. TRVs '!$B$6:$B$382,'2. All Prop. TRVs '!$O$6:$O$382))</f>
        <v>2E-3</v>
      </c>
      <c r="I316" s="92" t="str">
        <f>VLOOKUP(_xlfn.XLOOKUP($B316,'2. All Prop. TRVs '!$B$6:$B$382,'2. All Prop. TRVs '!$P$6:$P$382),'Rule Table'!$P$9:$Q$16,2,FALSE)</f>
        <v>E</v>
      </c>
      <c r="J316" s="92">
        <f>_xlfn.XLOOKUP($B316,'2. All Prop. TRVs '!$B$6:$B$382,'2. All Prop. TRVs '!$V$6:$V$382)</f>
        <v>2E-3</v>
      </c>
      <c r="K316" s="92" t="str">
        <f>VLOOKUP(_xlfn.XLOOKUP($B316,'2. All Prop. TRVs '!$B$6:$B$382,'2. All Prop. TRVs '!$W$6:$W$382),'Rule Table'!$P$9:$Q$16,2,FALSE)</f>
        <v>D</v>
      </c>
    </row>
    <row r="317" spans="1:11" x14ac:dyDescent="0.2">
      <c r="A317" s="90">
        <v>310</v>
      </c>
      <c r="B317" s="91">
        <v>407</v>
      </c>
      <c r="C317" s="71" t="str">
        <f>_xlfn.XLOOKUP($B317,'2. All Prop. TRVs '!$B$6:$B$382,'2. All Prop. TRVs '!$C$6:$C$382)</f>
        <v>205-99-2</v>
      </c>
      <c r="D317" s="102" t="str">
        <f>_xlfn.XLOOKUP($B317,'2. All Prop. TRVs '!$B$6:$B$382,'2. All Prop. TRVs '!$D$6:$D$382)</f>
        <v>Benzo[b]fluoranthene</v>
      </c>
      <c r="E317" s="92"/>
      <c r="F317" s="92">
        <f>_xlfn.XLOOKUP($B317,'2. All Prop. TRVs '!$B$6:$B$382,'2. All Prop. TRVs '!$H$6:$H$382)</f>
        <v>2.0999999999999999E-3</v>
      </c>
      <c r="G317" s="92" t="str">
        <f>VLOOKUP(_xlfn.XLOOKUP($B317,'2. All Prop. TRVs '!$B$6:$B$382,'2. All Prop. TRVs '!$I$6:$I$382),'Rule Table'!$P$9:$Q$16,2,FALSE)</f>
        <v>D</v>
      </c>
      <c r="H317" s="92" t="str">
        <f>IF(_xlfn.XLOOKUP($B317,'2. All Prop. TRVs '!$B$6:$B$382,'2. All Prop. TRVs '!$O$6:$O$382)="No proposed value","--",_xlfn.XLOOKUP($B317,'2. All Prop. TRVs '!$B$6:$B$382,'2. All Prop. TRVs '!$O$6:$O$382))</f>
        <v>--</v>
      </c>
      <c r="I317" s="92" t="str">
        <f>VLOOKUP(_xlfn.XLOOKUP($B317,'2. All Prop. TRVs '!$B$6:$B$382,'2. All Prop. TRVs '!$P$6:$P$382),'Rule Table'!$P$9:$Q$16,2,FALSE)</f>
        <v>--</v>
      </c>
      <c r="J317" s="92" t="str">
        <f>_xlfn.XLOOKUP($B317,'2. All Prop. TRVs '!$B$6:$B$382,'2. All Prop. TRVs '!$V$6:$V$382)</f>
        <v>--</v>
      </c>
      <c r="K317" s="92" t="str">
        <f>VLOOKUP(_xlfn.XLOOKUP($B317,'2. All Prop. TRVs '!$B$6:$B$382,'2. All Prop. TRVs '!$W$6:$W$382),'Rule Table'!$P$9:$Q$16,2,FALSE)</f>
        <v>--</v>
      </c>
    </row>
    <row r="318" spans="1:11" x14ac:dyDescent="0.2">
      <c r="A318" s="90">
        <v>311</v>
      </c>
      <c r="B318" s="91">
        <v>408</v>
      </c>
      <c r="C318" s="71" t="str">
        <f>_xlfn.XLOOKUP($B318,'2. All Prop. TRVs '!$B$6:$B$382,'2. All Prop. TRVs '!$C$6:$C$382)</f>
        <v>205-12-9</v>
      </c>
      <c r="D318" s="102" t="str">
        <f>_xlfn.XLOOKUP($B318,'2. All Prop. TRVs '!$B$6:$B$382,'2. All Prop. TRVs '!$D$6:$D$382)</f>
        <v>Benzo[c]fluorene</v>
      </c>
      <c r="E318" s="92"/>
      <c r="F318" s="99">
        <f>_xlfn.XLOOKUP($B318,'2. All Prop. TRVs '!$B$6:$B$382,'2. All Prop. TRVs '!$H$6:$H$382)</f>
        <v>8.2999999999999998E-5</v>
      </c>
      <c r="G318" s="92" t="str">
        <f>VLOOKUP(_xlfn.XLOOKUP($B318,'2. All Prop. TRVs '!$B$6:$B$382,'2. All Prop. TRVs '!$I$6:$I$382),'Rule Table'!$P$9:$Q$16,2,FALSE)</f>
        <v>D</v>
      </c>
      <c r="H318" s="92" t="str">
        <f>IF(_xlfn.XLOOKUP($B318,'2. All Prop. TRVs '!$B$6:$B$382,'2. All Prop. TRVs '!$O$6:$O$382)="No proposed value","--",_xlfn.XLOOKUP($B318,'2. All Prop. TRVs '!$B$6:$B$382,'2. All Prop. TRVs '!$O$6:$O$382))</f>
        <v>--</v>
      </c>
      <c r="I318" s="92" t="str">
        <f>VLOOKUP(_xlfn.XLOOKUP($B318,'2. All Prop. TRVs '!$B$6:$B$382,'2. All Prop. TRVs '!$P$6:$P$382),'Rule Table'!$P$9:$Q$16,2,FALSE)</f>
        <v>--</v>
      </c>
      <c r="J318" s="92" t="str">
        <f>_xlfn.XLOOKUP($B318,'2. All Prop. TRVs '!$B$6:$B$382,'2. All Prop. TRVs '!$V$6:$V$382)</f>
        <v>--</v>
      </c>
      <c r="K318" s="92" t="str">
        <f>VLOOKUP(_xlfn.XLOOKUP($B318,'2. All Prop. TRVs '!$B$6:$B$382,'2. All Prop. TRVs '!$W$6:$W$382),'Rule Table'!$P$9:$Q$16,2,FALSE)</f>
        <v>--</v>
      </c>
    </row>
    <row r="319" spans="1:11" x14ac:dyDescent="0.2">
      <c r="A319" s="90">
        <v>312</v>
      </c>
      <c r="B319" s="90">
        <v>409</v>
      </c>
      <c r="C319" s="71" t="str">
        <f>_xlfn.XLOOKUP($B319,'2. All Prop. TRVs '!$B$6:$B$382,'2. All Prop. TRVs '!$C$6:$C$382)</f>
        <v>192-97-2</v>
      </c>
      <c r="D319" s="102" t="str">
        <f>_xlfn.XLOOKUP($B319,'2. All Prop. TRVs '!$B$6:$B$382,'2. All Prop. TRVs '!$D$6:$D$382)</f>
        <v>Benzo[e]pyrene</v>
      </c>
      <c r="E319" s="92"/>
      <c r="F319" s="92" t="str">
        <f>_xlfn.XLOOKUP($B319,'2. All Prop. TRVs '!$B$6:$B$382,'2. All Prop. TRVs '!$H$6:$H$382)</f>
        <v>--</v>
      </c>
      <c r="G319" s="92" t="str">
        <f>VLOOKUP(_xlfn.XLOOKUP($B319,'2. All Prop. TRVs '!$B$6:$B$382,'2. All Prop. TRVs '!$I$6:$I$382),'Rule Table'!$P$9:$Q$16,2,FALSE)</f>
        <v>--</v>
      </c>
      <c r="H319" s="92">
        <f>IF(_xlfn.XLOOKUP($B319,'2. All Prop. TRVs '!$B$6:$B$382,'2. All Prop. TRVs '!$O$6:$O$382)="No proposed value","--",_xlfn.XLOOKUP($B319,'2. All Prop. TRVs '!$B$6:$B$382,'2. All Prop. TRVs '!$O$6:$O$382))</f>
        <v>2E-3</v>
      </c>
      <c r="I319" s="92" t="str">
        <f>VLOOKUP(_xlfn.XLOOKUP($B319,'2. All Prop. TRVs '!$B$6:$B$382,'2. All Prop. TRVs '!$P$6:$P$382),'Rule Table'!$P$9:$Q$16,2,FALSE)</f>
        <v>E</v>
      </c>
      <c r="J319" s="92" t="str">
        <f>_xlfn.XLOOKUP($B319,'2. All Prop. TRVs '!$B$6:$B$382,'2. All Prop. TRVs '!$V$6:$V$382)</f>
        <v>--</v>
      </c>
      <c r="K319" s="92" t="str">
        <f>VLOOKUP(_xlfn.XLOOKUP($B319,'2. All Prop. TRVs '!$B$6:$B$382,'2. All Prop. TRVs '!$W$6:$W$382),'Rule Table'!$P$9:$Q$16,2,FALSE)</f>
        <v>--</v>
      </c>
    </row>
    <row r="320" spans="1:11" x14ac:dyDescent="0.2">
      <c r="A320" s="90">
        <v>313</v>
      </c>
      <c r="B320" s="91">
        <v>410</v>
      </c>
      <c r="C320" s="71" t="str">
        <f>_xlfn.XLOOKUP($B320,'2. All Prop. TRVs '!$B$6:$B$382,'2. All Prop. TRVs '!$C$6:$C$382)</f>
        <v>191-24-2</v>
      </c>
      <c r="D320" s="102" t="str">
        <f>_xlfn.XLOOKUP($B320,'2. All Prop. TRVs '!$B$6:$B$382,'2. All Prop. TRVs '!$D$6:$D$382)</f>
        <v>Benzo[g,h,i]perylene</v>
      </c>
      <c r="E320" s="92"/>
      <c r="F320" s="92">
        <f>_xlfn.XLOOKUP($B320,'2. All Prop. TRVs '!$B$6:$B$382,'2. All Prop. TRVs '!$H$6:$H$382)</f>
        <v>0.19</v>
      </c>
      <c r="G320" s="92" t="str">
        <f>VLOOKUP(_xlfn.XLOOKUP($B320,'2. All Prop. TRVs '!$B$6:$B$382,'2. All Prop. TRVs '!$I$6:$I$382),'Rule Table'!$P$9:$Q$16,2,FALSE)</f>
        <v>D</v>
      </c>
      <c r="H320" s="92" t="str">
        <f>IF(_xlfn.XLOOKUP($B320,'2. All Prop. TRVs '!$B$6:$B$382,'2. All Prop. TRVs '!$O$6:$O$382)="No proposed value","--",_xlfn.XLOOKUP($B320,'2. All Prop. TRVs '!$B$6:$B$382,'2. All Prop. TRVs '!$O$6:$O$382))</f>
        <v>--</v>
      </c>
      <c r="I320" s="92" t="str">
        <f>VLOOKUP(_xlfn.XLOOKUP($B320,'2. All Prop. TRVs '!$B$6:$B$382,'2. All Prop. TRVs '!$P$6:$P$382),'Rule Table'!$P$9:$Q$16,2,FALSE)</f>
        <v>--</v>
      </c>
      <c r="J320" s="92" t="str">
        <f>_xlfn.XLOOKUP($B320,'2. All Prop. TRVs '!$B$6:$B$382,'2. All Prop. TRVs '!$V$6:$V$382)</f>
        <v>--</v>
      </c>
      <c r="K320" s="92" t="str">
        <f>VLOOKUP(_xlfn.XLOOKUP($B320,'2. All Prop. TRVs '!$B$6:$B$382,'2. All Prop. TRVs '!$W$6:$W$382),'Rule Table'!$P$9:$Q$16,2,FALSE)</f>
        <v>--</v>
      </c>
    </row>
    <row r="321" spans="1:11" x14ac:dyDescent="0.2">
      <c r="A321" s="90">
        <v>314</v>
      </c>
      <c r="B321" s="91">
        <v>411</v>
      </c>
      <c r="C321" s="71" t="str">
        <f>_xlfn.XLOOKUP($B321,'2. All Prop. TRVs '!$B$6:$B$382,'2. All Prop. TRVs '!$C$6:$C$382)</f>
        <v>205-82-3</v>
      </c>
      <c r="D321" s="102" t="str">
        <f>_xlfn.XLOOKUP($B321,'2. All Prop. TRVs '!$B$6:$B$382,'2. All Prop. TRVs '!$D$6:$D$382)</f>
        <v>Benzo[j]fluoranthene</v>
      </c>
      <c r="E321" s="92"/>
      <c r="F321" s="92">
        <f>_xlfn.XLOOKUP($B321,'2. All Prop. TRVs '!$B$6:$B$382,'2. All Prop. TRVs '!$H$6:$H$382)</f>
        <v>5.5999999999999999E-3</v>
      </c>
      <c r="G321" s="92" t="str">
        <f>VLOOKUP(_xlfn.XLOOKUP($B321,'2. All Prop. TRVs '!$B$6:$B$382,'2. All Prop. TRVs '!$I$6:$I$382),'Rule Table'!$P$9:$Q$16,2,FALSE)</f>
        <v>D</v>
      </c>
      <c r="H321" s="92" t="str">
        <f>IF(_xlfn.XLOOKUP($B321,'2. All Prop. TRVs '!$B$6:$B$382,'2. All Prop. TRVs '!$O$6:$O$382)="No proposed value","--",_xlfn.XLOOKUP($B321,'2. All Prop. TRVs '!$B$6:$B$382,'2. All Prop. TRVs '!$O$6:$O$382))</f>
        <v>--</v>
      </c>
      <c r="I321" s="92" t="str">
        <f>VLOOKUP(_xlfn.XLOOKUP($B321,'2. All Prop. TRVs '!$B$6:$B$382,'2. All Prop. TRVs '!$P$6:$P$382),'Rule Table'!$P$9:$Q$16,2,FALSE)</f>
        <v>--</v>
      </c>
      <c r="J321" s="92" t="str">
        <f>_xlfn.XLOOKUP($B321,'2. All Prop. TRVs '!$B$6:$B$382,'2. All Prop. TRVs '!$V$6:$V$382)</f>
        <v>--</v>
      </c>
      <c r="K321" s="92" t="str">
        <f>VLOOKUP(_xlfn.XLOOKUP($B321,'2. All Prop. TRVs '!$B$6:$B$382,'2. All Prop. TRVs '!$W$6:$W$382),'Rule Table'!$P$9:$Q$16,2,FALSE)</f>
        <v>--</v>
      </c>
    </row>
    <row r="322" spans="1:11" x14ac:dyDescent="0.2">
      <c r="A322" s="90">
        <v>315</v>
      </c>
      <c r="B322" s="91">
        <v>412</v>
      </c>
      <c r="C322" s="71" t="str">
        <f>_xlfn.XLOOKUP($B322,'2. All Prop. TRVs '!$B$6:$B$382,'2. All Prop. TRVs '!$C$6:$C$382)</f>
        <v>207-08-9</v>
      </c>
      <c r="D322" s="102" t="str">
        <f>_xlfn.XLOOKUP($B322,'2. All Prop. TRVs '!$B$6:$B$382,'2. All Prop. TRVs '!$D$6:$D$382)</f>
        <v>Benzo[k]fluoranthene</v>
      </c>
      <c r="E322" s="92"/>
      <c r="F322" s="92">
        <f>_xlfn.XLOOKUP($B322,'2. All Prop. TRVs '!$B$6:$B$382,'2. All Prop. TRVs '!$H$6:$H$382)</f>
        <v>5.6000000000000001E-2</v>
      </c>
      <c r="G322" s="92" t="str">
        <f>VLOOKUP(_xlfn.XLOOKUP($B322,'2. All Prop. TRVs '!$B$6:$B$382,'2. All Prop. TRVs '!$I$6:$I$382),'Rule Table'!$P$9:$Q$16,2,FALSE)</f>
        <v>D</v>
      </c>
      <c r="H322" s="92" t="str">
        <f>IF(_xlfn.XLOOKUP($B322,'2. All Prop. TRVs '!$B$6:$B$382,'2. All Prop. TRVs '!$O$6:$O$382)="No proposed value","--",_xlfn.XLOOKUP($B322,'2. All Prop. TRVs '!$B$6:$B$382,'2. All Prop. TRVs '!$O$6:$O$382))</f>
        <v>--</v>
      </c>
      <c r="I322" s="92" t="str">
        <f>VLOOKUP(_xlfn.XLOOKUP($B322,'2. All Prop. TRVs '!$B$6:$B$382,'2. All Prop. TRVs '!$P$6:$P$382),'Rule Table'!$P$9:$Q$16,2,FALSE)</f>
        <v>--</v>
      </c>
      <c r="J322" s="92" t="str">
        <f>_xlfn.XLOOKUP($B322,'2. All Prop. TRVs '!$B$6:$B$382,'2. All Prop. TRVs '!$V$6:$V$382)</f>
        <v>--</v>
      </c>
      <c r="K322" s="92" t="str">
        <f>VLOOKUP(_xlfn.XLOOKUP($B322,'2. All Prop. TRVs '!$B$6:$B$382,'2. All Prop. TRVs '!$W$6:$W$382),'Rule Table'!$P$9:$Q$16,2,FALSE)</f>
        <v>--</v>
      </c>
    </row>
    <row r="323" spans="1:11" x14ac:dyDescent="0.2">
      <c r="A323" s="90">
        <v>316</v>
      </c>
      <c r="B323" s="91">
        <v>414</v>
      </c>
      <c r="C323" s="71" t="str">
        <f>_xlfn.XLOOKUP($B323,'2. All Prop. TRVs '!$B$6:$B$382,'2. All Prop. TRVs '!$C$6:$C$382)</f>
        <v>218-01-9</v>
      </c>
      <c r="D323" s="102" t="str">
        <f>_xlfn.XLOOKUP($B323,'2. All Prop. TRVs '!$B$6:$B$382,'2. All Prop. TRVs '!$D$6:$D$382)</f>
        <v>Chrysene</v>
      </c>
      <c r="E323" s="92"/>
      <c r="F323" s="92">
        <f>_xlfn.XLOOKUP($B323,'2. All Prop. TRVs '!$B$6:$B$382,'2. All Prop. TRVs '!$H$6:$H$382)</f>
        <v>1.7000000000000001E-2</v>
      </c>
      <c r="G323" s="92" t="str">
        <f>VLOOKUP(_xlfn.XLOOKUP($B323,'2. All Prop. TRVs '!$B$6:$B$382,'2. All Prop. TRVs '!$I$6:$I$382),'Rule Table'!$P$9:$Q$16,2,FALSE)</f>
        <v>D</v>
      </c>
      <c r="H323" s="92" t="str">
        <f>IF(_xlfn.XLOOKUP($B323,'2. All Prop. TRVs '!$B$6:$B$382,'2. All Prop. TRVs '!$O$6:$O$382)="No proposed value","--",_xlfn.XLOOKUP($B323,'2. All Prop. TRVs '!$B$6:$B$382,'2. All Prop. TRVs '!$O$6:$O$382))</f>
        <v>--</v>
      </c>
      <c r="I323" s="92" t="str">
        <f>VLOOKUP(_xlfn.XLOOKUP($B323,'2. All Prop. TRVs '!$B$6:$B$382,'2. All Prop. TRVs '!$P$6:$P$382),'Rule Table'!$P$9:$Q$16,2,FALSE)</f>
        <v>--</v>
      </c>
      <c r="J323" s="92" t="str">
        <f>_xlfn.XLOOKUP($B323,'2. All Prop. TRVs '!$B$6:$B$382,'2. All Prop. TRVs '!$V$6:$V$382)</f>
        <v>--</v>
      </c>
      <c r="K323" s="92" t="str">
        <f>VLOOKUP(_xlfn.XLOOKUP($B323,'2. All Prop. TRVs '!$B$6:$B$382,'2. All Prop. TRVs '!$W$6:$W$382),'Rule Table'!$P$9:$Q$16,2,FALSE)</f>
        <v>--</v>
      </c>
    </row>
    <row r="324" spans="1:11" x14ac:dyDescent="0.2">
      <c r="A324" s="90">
        <v>317</v>
      </c>
      <c r="B324" s="91">
        <v>415</v>
      </c>
      <c r="C324" s="71" t="str">
        <f>_xlfn.XLOOKUP($B324,'2. All Prop. TRVs '!$B$6:$B$382,'2. All Prop. TRVs '!$C$6:$C$382)</f>
        <v>27208-37-3</v>
      </c>
      <c r="D324" s="102" t="str">
        <f>_xlfn.XLOOKUP($B324,'2. All Prop. TRVs '!$B$6:$B$382,'2. All Prop. TRVs '!$D$6:$D$382)</f>
        <v>Cyclopenta[c,d]pyrene</v>
      </c>
      <c r="E324" s="92"/>
      <c r="F324" s="92">
        <f>_xlfn.XLOOKUP($B324,'2. All Prop. TRVs '!$B$6:$B$382,'2. All Prop. TRVs '!$H$6:$H$382)</f>
        <v>4.1999999999999997E-3</v>
      </c>
      <c r="G324" s="92" t="str">
        <f>VLOOKUP(_xlfn.XLOOKUP($B324,'2. All Prop. TRVs '!$B$6:$B$382,'2. All Prop. TRVs '!$I$6:$I$382),'Rule Table'!$P$9:$Q$16,2,FALSE)</f>
        <v>D</v>
      </c>
      <c r="H324" s="92" t="str">
        <f>IF(_xlfn.XLOOKUP($B324,'2. All Prop. TRVs '!$B$6:$B$382,'2. All Prop. TRVs '!$O$6:$O$382)="No proposed value","--",_xlfn.XLOOKUP($B324,'2. All Prop. TRVs '!$B$6:$B$382,'2. All Prop. TRVs '!$O$6:$O$382))</f>
        <v>--</v>
      </c>
      <c r="I324" s="92" t="str">
        <f>VLOOKUP(_xlfn.XLOOKUP($B324,'2. All Prop. TRVs '!$B$6:$B$382,'2. All Prop. TRVs '!$P$6:$P$382),'Rule Table'!$P$9:$Q$16,2,FALSE)</f>
        <v>--</v>
      </c>
      <c r="J324" s="92" t="str">
        <f>_xlfn.XLOOKUP($B324,'2. All Prop. TRVs '!$B$6:$B$382,'2. All Prop. TRVs '!$V$6:$V$382)</f>
        <v>--</v>
      </c>
      <c r="K324" s="92" t="str">
        <f>VLOOKUP(_xlfn.XLOOKUP($B324,'2. All Prop. TRVs '!$B$6:$B$382,'2. All Prop. TRVs '!$W$6:$W$382),'Rule Table'!$P$9:$Q$16,2,FALSE)</f>
        <v>--</v>
      </c>
    </row>
    <row r="325" spans="1:11" x14ac:dyDescent="0.2">
      <c r="A325" s="90">
        <v>318</v>
      </c>
      <c r="B325" s="91">
        <v>416</v>
      </c>
      <c r="C325" s="71" t="str">
        <f>_xlfn.XLOOKUP($B325,'2. All Prop. TRVs '!$B$6:$B$382,'2. All Prop. TRVs '!$C$6:$C$382)</f>
        <v>226-36-8</v>
      </c>
      <c r="D325" s="102" t="str">
        <f>_xlfn.XLOOKUP($B325,'2. All Prop. TRVs '!$B$6:$B$382,'2. All Prop. TRVs '!$D$6:$D$382)</f>
        <v>Dibenz[a,h]acridine</v>
      </c>
      <c r="E325" s="92"/>
      <c r="F325" s="92">
        <f>_xlfn.XLOOKUP($B325,'2. All Prop. TRVs '!$B$6:$B$382,'2. All Prop. TRVs '!$H$6:$H$382)</f>
        <v>1.7000000000000001E-2</v>
      </c>
      <c r="G325" s="92" t="str">
        <f>VLOOKUP(_xlfn.XLOOKUP($B325,'2. All Prop. TRVs '!$B$6:$B$382,'2. All Prop. TRVs '!$I$6:$I$382),'Rule Table'!$P$9:$Q$16,2,FALSE)</f>
        <v>D</v>
      </c>
      <c r="H325" s="92" t="str">
        <f>IF(_xlfn.XLOOKUP($B325,'2. All Prop. TRVs '!$B$6:$B$382,'2. All Prop. TRVs '!$O$6:$O$382)="No proposed value","--",_xlfn.XLOOKUP($B325,'2. All Prop. TRVs '!$B$6:$B$382,'2. All Prop. TRVs '!$O$6:$O$382))</f>
        <v>--</v>
      </c>
      <c r="I325" s="92" t="str">
        <f>VLOOKUP(_xlfn.XLOOKUP($B325,'2. All Prop. TRVs '!$B$6:$B$382,'2. All Prop. TRVs '!$P$6:$P$382),'Rule Table'!$P$9:$Q$16,2,FALSE)</f>
        <v>--</v>
      </c>
      <c r="J325" s="92" t="str">
        <f>_xlfn.XLOOKUP($B325,'2. All Prop. TRVs '!$B$6:$B$382,'2. All Prop. TRVs '!$V$6:$V$382)</f>
        <v>--</v>
      </c>
      <c r="K325" s="92" t="str">
        <f>VLOOKUP(_xlfn.XLOOKUP($B325,'2. All Prop. TRVs '!$B$6:$B$382,'2. All Prop. TRVs '!$W$6:$W$382),'Rule Table'!$P$9:$Q$16,2,FALSE)</f>
        <v>--</v>
      </c>
    </row>
    <row r="326" spans="1:11" x14ac:dyDescent="0.2">
      <c r="A326" s="90">
        <v>319</v>
      </c>
      <c r="B326" s="91">
        <v>417</v>
      </c>
      <c r="C326" s="71" t="str">
        <f>_xlfn.XLOOKUP($B326,'2. All Prop. TRVs '!$B$6:$B$382,'2. All Prop. TRVs '!$C$6:$C$382)</f>
        <v>224-42-0</v>
      </c>
      <c r="D326" s="102" t="str">
        <f>_xlfn.XLOOKUP($B326,'2. All Prop. TRVs '!$B$6:$B$382,'2. All Prop. TRVs '!$D$6:$D$382)</f>
        <v>Dibenz[a,j]acridine</v>
      </c>
      <c r="E326" s="92"/>
      <c r="F326" s="92">
        <f>_xlfn.XLOOKUP($B326,'2. All Prop. TRVs '!$B$6:$B$382,'2. All Prop. TRVs '!$H$6:$H$382)</f>
        <v>1.7000000000000001E-2</v>
      </c>
      <c r="G326" s="92" t="str">
        <f>VLOOKUP(_xlfn.XLOOKUP($B326,'2. All Prop. TRVs '!$B$6:$B$382,'2. All Prop. TRVs '!$I$6:$I$382),'Rule Table'!$P$9:$Q$16,2,FALSE)</f>
        <v>D</v>
      </c>
      <c r="H326" s="92" t="str">
        <f>IF(_xlfn.XLOOKUP($B326,'2. All Prop. TRVs '!$B$6:$B$382,'2. All Prop. TRVs '!$O$6:$O$382)="No proposed value","--",_xlfn.XLOOKUP($B326,'2. All Prop. TRVs '!$B$6:$B$382,'2. All Prop. TRVs '!$O$6:$O$382))</f>
        <v>--</v>
      </c>
      <c r="I326" s="92" t="str">
        <f>VLOOKUP(_xlfn.XLOOKUP($B326,'2. All Prop. TRVs '!$B$6:$B$382,'2. All Prop. TRVs '!$P$6:$P$382),'Rule Table'!$P$9:$Q$16,2,FALSE)</f>
        <v>--</v>
      </c>
      <c r="J326" s="92" t="str">
        <f>_xlfn.XLOOKUP($B326,'2. All Prop. TRVs '!$B$6:$B$382,'2. All Prop. TRVs '!$V$6:$V$382)</f>
        <v>--</v>
      </c>
      <c r="K326" s="92" t="str">
        <f>VLOOKUP(_xlfn.XLOOKUP($B326,'2. All Prop. TRVs '!$B$6:$B$382,'2. All Prop. TRVs '!$W$6:$W$382),'Rule Table'!$P$9:$Q$16,2,FALSE)</f>
        <v>--</v>
      </c>
    </row>
    <row r="327" spans="1:11" x14ac:dyDescent="0.2">
      <c r="A327" s="90">
        <v>320</v>
      </c>
      <c r="B327" s="91">
        <v>418</v>
      </c>
      <c r="C327" s="71" t="str">
        <f>_xlfn.XLOOKUP($B327,'2. All Prop. TRVs '!$B$6:$B$382,'2. All Prop. TRVs '!$C$6:$C$382)</f>
        <v>194-59-2</v>
      </c>
      <c r="D327" s="102" t="str">
        <f>_xlfn.XLOOKUP($B327,'2. All Prop. TRVs '!$B$6:$B$382,'2. All Prop. TRVs '!$D$6:$D$382)</f>
        <v>7H-Dibenzo[c,g]carbazole</v>
      </c>
      <c r="E327" s="92"/>
      <c r="F327" s="92">
        <f>_xlfn.XLOOKUP($B327,'2. All Prop. TRVs '!$B$6:$B$382,'2. All Prop. TRVs '!$H$6:$H$382)</f>
        <v>1.6999999999999999E-3</v>
      </c>
      <c r="G327" s="92" t="str">
        <f>VLOOKUP(_xlfn.XLOOKUP($B327,'2. All Prop. TRVs '!$B$6:$B$382,'2. All Prop. TRVs '!$I$6:$I$382),'Rule Table'!$P$9:$Q$16,2,FALSE)</f>
        <v>D</v>
      </c>
      <c r="H327" s="92" t="str">
        <f>IF(_xlfn.XLOOKUP($B327,'2. All Prop. TRVs '!$B$6:$B$382,'2. All Prop. TRVs '!$O$6:$O$382)="No proposed value","--",_xlfn.XLOOKUP($B327,'2. All Prop. TRVs '!$B$6:$B$382,'2. All Prop. TRVs '!$O$6:$O$382))</f>
        <v>--</v>
      </c>
      <c r="I327" s="92" t="str">
        <f>VLOOKUP(_xlfn.XLOOKUP($B327,'2. All Prop. TRVs '!$B$6:$B$382,'2. All Prop. TRVs '!$P$6:$P$382),'Rule Table'!$P$9:$Q$16,2,FALSE)</f>
        <v>--</v>
      </c>
      <c r="J327" s="92" t="str">
        <f>_xlfn.XLOOKUP($B327,'2. All Prop. TRVs '!$B$6:$B$382,'2. All Prop. TRVs '!$V$6:$V$382)</f>
        <v>--</v>
      </c>
      <c r="K327" s="92" t="str">
        <f>VLOOKUP(_xlfn.XLOOKUP($B327,'2. All Prop. TRVs '!$B$6:$B$382,'2. All Prop. TRVs '!$W$6:$W$382),'Rule Table'!$P$9:$Q$16,2,FALSE)</f>
        <v>--</v>
      </c>
    </row>
    <row r="328" spans="1:11" x14ac:dyDescent="0.2">
      <c r="A328" s="90">
        <v>321</v>
      </c>
      <c r="B328" s="91">
        <v>419</v>
      </c>
      <c r="C328" s="71" t="str">
        <f>_xlfn.XLOOKUP($B328,'2. All Prop. TRVs '!$B$6:$B$382,'2. All Prop. TRVs '!$C$6:$C$382)</f>
        <v>53-70-3</v>
      </c>
      <c r="D328" s="102" t="str">
        <f>_xlfn.XLOOKUP($B328,'2. All Prop. TRVs '!$B$6:$B$382,'2. All Prop. TRVs '!$D$6:$D$382)</f>
        <v>Dibenz[a,h]anthracene</v>
      </c>
      <c r="E328" s="92"/>
      <c r="F328" s="92">
        <f>_xlfn.XLOOKUP($B328,'2. All Prop. TRVs '!$B$6:$B$382,'2. All Prop. TRVs '!$H$6:$H$382)</f>
        <v>1.7000000000000001E-4</v>
      </c>
      <c r="G328" s="92" t="str">
        <f>VLOOKUP(_xlfn.XLOOKUP($B328,'2. All Prop. TRVs '!$B$6:$B$382,'2. All Prop. TRVs '!$I$6:$I$382),'Rule Table'!$P$9:$Q$16,2,FALSE)</f>
        <v>D</v>
      </c>
      <c r="H328" s="92" t="str">
        <f>IF(_xlfn.XLOOKUP($B328,'2. All Prop. TRVs '!$B$6:$B$382,'2. All Prop. TRVs '!$O$6:$O$382)="No proposed value","--",_xlfn.XLOOKUP($B328,'2. All Prop. TRVs '!$B$6:$B$382,'2. All Prop. TRVs '!$O$6:$O$382))</f>
        <v>--</v>
      </c>
      <c r="I328" s="92" t="str">
        <f>VLOOKUP(_xlfn.XLOOKUP($B328,'2. All Prop. TRVs '!$B$6:$B$382,'2. All Prop. TRVs '!$P$6:$P$382),'Rule Table'!$P$9:$Q$16,2,FALSE)</f>
        <v>--</v>
      </c>
      <c r="J328" s="92" t="str">
        <f>_xlfn.XLOOKUP($B328,'2. All Prop. TRVs '!$B$6:$B$382,'2. All Prop. TRVs '!$V$6:$V$382)</f>
        <v>--</v>
      </c>
      <c r="K328" s="92" t="str">
        <f>VLOOKUP(_xlfn.XLOOKUP($B328,'2. All Prop. TRVs '!$B$6:$B$382,'2. All Prop. TRVs '!$W$6:$W$382),'Rule Table'!$P$9:$Q$16,2,FALSE)</f>
        <v>--</v>
      </c>
    </row>
    <row r="329" spans="1:11" x14ac:dyDescent="0.2">
      <c r="A329" s="90">
        <v>322</v>
      </c>
      <c r="B329" s="91">
        <v>420</v>
      </c>
      <c r="C329" s="71" t="str">
        <f>_xlfn.XLOOKUP($B329,'2. All Prop. TRVs '!$B$6:$B$382,'2. All Prop. TRVs '!$C$6:$C$382)</f>
        <v>192-65-4</v>
      </c>
      <c r="D329" s="102" t="str">
        <f>_xlfn.XLOOKUP($B329,'2. All Prop. TRVs '!$B$6:$B$382,'2. All Prop. TRVs '!$D$6:$D$382)</f>
        <v>Dibenzo[a,e]pyrene</v>
      </c>
      <c r="E329" s="92"/>
      <c r="F329" s="92">
        <f>_xlfn.XLOOKUP($B329,'2. All Prop. TRVs '!$B$6:$B$382,'2. All Prop. TRVs '!$H$6:$H$382)</f>
        <v>4.1999999999999997E-3</v>
      </c>
      <c r="G329" s="92" t="str">
        <f>VLOOKUP(_xlfn.XLOOKUP($B329,'2. All Prop. TRVs '!$B$6:$B$382,'2. All Prop. TRVs '!$I$6:$I$382),'Rule Table'!$P$9:$Q$16,2,FALSE)</f>
        <v>D</v>
      </c>
      <c r="H329" s="92" t="str">
        <f>IF(_xlfn.XLOOKUP($B329,'2. All Prop. TRVs '!$B$6:$B$382,'2. All Prop. TRVs '!$O$6:$O$382)="No proposed value","--",_xlfn.XLOOKUP($B329,'2. All Prop. TRVs '!$B$6:$B$382,'2. All Prop. TRVs '!$O$6:$O$382))</f>
        <v>--</v>
      </c>
      <c r="I329" s="92" t="str">
        <f>VLOOKUP(_xlfn.XLOOKUP($B329,'2. All Prop. TRVs '!$B$6:$B$382,'2. All Prop. TRVs '!$P$6:$P$382),'Rule Table'!$P$9:$Q$16,2,FALSE)</f>
        <v>--</v>
      </c>
      <c r="J329" s="92" t="str">
        <f>_xlfn.XLOOKUP($B329,'2. All Prop. TRVs '!$B$6:$B$382,'2. All Prop. TRVs '!$V$6:$V$382)</f>
        <v>--</v>
      </c>
      <c r="K329" s="92" t="str">
        <f>VLOOKUP(_xlfn.XLOOKUP($B329,'2. All Prop. TRVs '!$B$6:$B$382,'2. All Prop. TRVs '!$W$6:$W$382),'Rule Table'!$P$9:$Q$16,2,FALSE)</f>
        <v>--</v>
      </c>
    </row>
    <row r="330" spans="1:11" x14ac:dyDescent="0.2">
      <c r="A330" s="90">
        <v>323</v>
      </c>
      <c r="B330" s="91">
        <v>421</v>
      </c>
      <c r="C330" s="71" t="str">
        <f>_xlfn.XLOOKUP($B330,'2. All Prop. TRVs '!$B$6:$B$382,'2. All Prop. TRVs '!$C$6:$C$382)</f>
        <v>189-64-0</v>
      </c>
      <c r="D330" s="102" t="str">
        <f>_xlfn.XLOOKUP($B330,'2. All Prop. TRVs '!$B$6:$B$382,'2. All Prop. TRVs '!$D$6:$D$382)</f>
        <v>Dibenzo[a,h]pyrene</v>
      </c>
      <c r="E330" s="92"/>
      <c r="F330" s="92">
        <f>_xlfn.XLOOKUP($B330,'2. All Prop. TRVs '!$B$6:$B$382,'2. All Prop. TRVs '!$H$6:$H$382)</f>
        <v>1.9E-3</v>
      </c>
      <c r="G330" s="92" t="str">
        <f>VLOOKUP(_xlfn.XLOOKUP($B330,'2. All Prop. TRVs '!$B$6:$B$382,'2. All Prop. TRVs '!$I$6:$I$382),'Rule Table'!$P$9:$Q$16,2,FALSE)</f>
        <v>D</v>
      </c>
      <c r="H330" s="92" t="str">
        <f>IF(_xlfn.XLOOKUP($B330,'2. All Prop. TRVs '!$B$6:$B$382,'2. All Prop. TRVs '!$O$6:$O$382)="No proposed value","--",_xlfn.XLOOKUP($B330,'2. All Prop. TRVs '!$B$6:$B$382,'2. All Prop. TRVs '!$O$6:$O$382))</f>
        <v>--</v>
      </c>
      <c r="I330" s="92" t="str">
        <f>VLOOKUP(_xlfn.XLOOKUP($B330,'2. All Prop. TRVs '!$B$6:$B$382,'2. All Prop. TRVs '!$P$6:$P$382),'Rule Table'!$P$9:$Q$16,2,FALSE)</f>
        <v>--</v>
      </c>
      <c r="J330" s="92" t="str">
        <f>_xlfn.XLOOKUP($B330,'2. All Prop. TRVs '!$B$6:$B$382,'2. All Prop. TRVs '!$V$6:$V$382)</f>
        <v>--</v>
      </c>
      <c r="K330" s="92" t="str">
        <f>VLOOKUP(_xlfn.XLOOKUP($B330,'2. All Prop. TRVs '!$B$6:$B$382,'2. All Prop. TRVs '!$W$6:$W$382),'Rule Table'!$P$9:$Q$16,2,FALSE)</f>
        <v>--</v>
      </c>
    </row>
    <row r="331" spans="1:11" x14ac:dyDescent="0.2">
      <c r="A331" s="90">
        <v>324</v>
      </c>
      <c r="B331" s="91">
        <v>422</v>
      </c>
      <c r="C331" s="71" t="str">
        <f>_xlfn.XLOOKUP($B331,'2. All Prop. TRVs '!$B$6:$B$382,'2. All Prop. TRVs '!$C$6:$C$382)</f>
        <v>189-55-9</v>
      </c>
      <c r="D331" s="102" t="str">
        <f>_xlfn.XLOOKUP($B331,'2. All Prop. TRVs '!$B$6:$B$382,'2. All Prop. TRVs '!$D$6:$D$382)</f>
        <v>Dibenzo[a,i]pyrene</v>
      </c>
      <c r="E331" s="92"/>
      <c r="F331" s="92">
        <f>_xlfn.XLOOKUP($B331,'2. All Prop. TRVs '!$B$6:$B$382,'2. All Prop. TRVs '!$H$6:$H$382)</f>
        <v>2.8E-3</v>
      </c>
      <c r="G331" s="92" t="str">
        <f>VLOOKUP(_xlfn.XLOOKUP($B331,'2. All Prop. TRVs '!$B$6:$B$382,'2. All Prop. TRVs '!$I$6:$I$382),'Rule Table'!$P$9:$Q$16,2,FALSE)</f>
        <v>D</v>
      </c>
      <c r="H331" s="92" t="str">
        <f>IF(_xlfn.XLOOKUP($B331,'2. All Prop. TRVs '!$B$6:$B$382,'2. All Prop. TRVs '!$O$6:$O$382)="No proposed value","--",_xlfn.XLOOKUP($B331,'2. All Prop. TRVs '!$B$6:$B$382,'2. All Prop. TRVs '!$O$6:$O$382))</f>
        <v>--</v>
      </c>
      <c r="I331" s="92" t="str">
        <f>VLOOKUP(_xlfn.XLOOKUP($B331,'2. All Prop. TRVs '!$B$6:$B$382,'2. All Prop. TRVs '!$P$6:$P$382),'Rule Table'!$P$9:$Q$16,2,FALSE)</f>
        <v>--</v>
      </c>
      <c r="J331" s="92" t="str">
        <f>_xlfn.XLOOKUP($B331,'2. All Prop. TRVs '!$B$6:$B$382,'2. All Prop. TRVs '!$V$6:$V$382)</f>
        <v>--</v>
      </c>
      <c r="K331" s="92" t="str">
        <f>VLOOKUP(_xlfn.XLOOKUP($B331,'2. All Prop. TRVs '!$B$6:$B$382,'2. All Prop. TRVs '!$W$6:$W$382),'Rule Table'!$P$9:$Q$16,2,FALSE)</f>
        <v>--</v>
      </c>
    </row>
    <row r="332" spans="1:11" x14ac:dyDescent="0.2">
      <c r="A332" s="90">
        <v>325</v>
      </c>
      <c r="B332" s="91">
        <v>423</v>
      </c>
      <c r="C332" s="71" t="str">
        <f>_xlfn.XLOOKUP($B332,'2. All Prop. TRVs '!$B$6:$B$382,'2. All Prop. TRVs '!$C$6:$C$382)</f>
        <v>191-30-0</v>
      </c>
      <c r="D332" s="102" t="str">
        <f>_xlfn.XLOOKUP($B332,'2. All Prop. TRVs '!$B$6:$B$382,'2. All Prop. TRVs '!$D$6:$D$382)</f>
        <v>Dibenzo[a,l]pyrene</v>
      </c>
      <c r="E332" s="92"/>
      <c r="F332" s="99">
        <f>_xlfn.XLOOKUP($B332,'2. All Prop. TRVs '!$B$6:$B$382,'2. All Prop. TRVs '!$H$6:$H$382)</f>
        <v>5.5999999999999999E-5</v>
      </c>
      <c r="G332" s="92" t="str">
        <f>VLOOKUP(_xlfn.XLOOKUP($B332,'2. All Prop. TRVs '!$B$6:$B$382,'2. All Prop. TRVs '!$I$6:$I$382),'Rule Table'!$P$9:$Q$16,2,FALSE)</f>
        <v>D</v>
      </c>
      <c r="H332" s="92" t="str">
        <f>IF(_xlfn.XLOOKUP($B332,'2. All Prop. TRVs '!$B$6:$B$382,'2. All Prop. TRVs '!$O$6:$O$382)="No proposed value","--",_xlfn.XLOOKUP($B332,'2. All Prop. TRVs '!$B$6:$B$382,'2. All Prop. TRVs '!$O$6:$O$382))</f>
        <v>--</v>
      </c>
      <c r="I332" s="92" t="str">
        <f>VLOOKUP(_xlfn.XLOOKUP($B332,'2. All Prop. TRVs '!$B$6:$B$382,'2. All Prop. TRVs '!$P$6:$P$382),'Rule Table'!$P$9:$Q$16,2,FALSE)</f>
        <v>--</v>
      </c>
      <c r="J332" s="92" t="str">
        <f>_xlfn.XLOOKUP($B332,'2. All Prop. TRVs '!$B$6:$B$382,'2. All Prop. TRVs '!$V$6:$V$382)</f>
        <v>--</v>
      </c>
      <c r="K332" s="92" t="str">
        <f>VLOOKUP(_xlfn.XLOOKUP($B332,'2. All Prop. TRVs '!$B$6:$B$382,'2. All Prop. TRVs '!$W$6:$W$382),'Rule Table'!$P$9:$Q$16,2,FALSE)</f>
        <v>--</v>
      </c>
    </row>
    <row r="333" spans="1:11" x14ac:dyDescent="0.2">
      <c r="A333" s="90">
        <v>326</v>
      </c>
      <c r="B333" s="91">
        <v>436</v>
      </c>
      <c r="C333" s="71" t="str">
        <f>_xlfn.XLOOKUP($B333,'2. All Prop. TRVs '!$B$6:$B$382,'2. All Prop. TRVs '!$C$6:$C$382)</f>
        <v>57-97-6</v>
      </c>
      <c r="D333" s="102" t="str">
        <f>_xlfn.XLOOKUP($B333,'2. All Prop. TRVs '!$B$6:$B$382,'2. All Prop. TRVs '!$D$6:$D$382)</f>
        <v>7,12-Dimethylbenz[a]anthracene</v>
      </c>
      <c r="E333" s="92"/>
      <c r="F333" s="99">
        <f>_xlfn.XLOOKUP($B333,'2. All Prop. TRVs '!$B$6:$B$382,'2. All Prop. TRVs '!$H$6:$H$382)</f>
        <v>2.5999999999999998E-5</v>
      </c>
      <c r="G333" s="92" t="str">
        <f>VLOOKUP(_xlfn.XLOOKUP($B333,'2. All Prop. TRVs '!$B$6:$B$382,'2. All Prop. TRVs '!$I$6:$I$382),'Rule Table'!$P$9:$Q$16,2,FALSE)</f>
        <v>D</v>
      </c>
      <c r="H333" s="92" t="str">
        <f>IF(_xlfn.XLOOKUP($B333,'2. All Prop. TRVs '!$B$6:$B$382,'2. All Prop. TRVs '!$O$6:$O$382)="No proposed value","--",_xlfn.XLOOKUP($B333,'2. All Prop. TRVs '!$B$6:$B$382,'2. All Prop. TRVs '!$O$6:$O$382))</f>
        <v>--</v>
      </c>
      <c r="I333" s="92" t="str">
        <f>VLOOKUP(_xlfn.XLOOKUP($B333,'2. All Prop. TRVs '!$B$6:$B$382,'2. All Prop. TRVs '!$P$6:$P$382),'Rule Table'!$P$9:$Q$16,2,FALSE)</f>
        <v>--</v>
      </c>
      <c r="J333" s="92" t="str">
        <f>_xlfn.XLOOKUP($B333,'2. All Prop. TRVs '!$B$6:$B$382,'2. All Prop. TRVs '!$V$6:$V$382)</f>
        <v>--</v>
      </c>
      <c r="K333" s="92" t="str">
        <f>VLOOKUP(_xlfn.XLOOKUP($B333,'2. All Prop. TRVs '!$B$6:$B$382,'2. All Prop. TRVs '!$W$6:$W$382),'Rule Table'!$P$9:$Q$16,2,FALSE)</f>
        <v>--</v>
      </c>
    </row>
    <row r="334" spans="1:11" x14ac:dyDescent="0.2">
      <c r="A334" s="90">
        <v>327</v>
      </c>
      <c r="B334" s="91">
        <v>437</v>
      </c>
      <c r="C334" s="71" t="str">
        <f>_xlfn.XLOOKUP($B334,'2. All Prop. TRVs '!$B$6:$B$382,'2. All Prop. TRVs '!$C$6:$C$382)</f>
        <v>42397-64-8</v>
      </c>
      <c r="D334" s="102" t="str">
        <f>_xlfn.XLOOKUP($B334,'2. All Prop. TRVs '!$B$6:$B$382,'2. All Prop. TRVs '!$D$6:$D$382)</f>
        <v>1,6-Dinitropyrene</v>
      </c>
      <c r="E334" s="92"/>
      <c r="F334" s="92">
        <f>_xlfn.XLOOKUP($B334,'2. All Prop. TRVs '!$B$6:$B$382,'2. All Prop. TRVs '!$H$6:$H$382)</f>
        <v>1.7000000000000001E-4</v>
      </c>
      <c r="G334" s="92" t="str">
        <f>VLOOKUP(_xlfn.XLOOKUP($B334,'2. All Prop. TRVs '!$B$6:$B$382,'2. All Prop. TRVs '!$I$6:$I$382),'Rule Table'!$P$9:$Q$16,2,FALSE)</f>
        <v>D</v>
      </c>
      <c r="H334" s="92" t="str">
        <f>IF(_xlfn.XLOOKUP($B334,'2. All Prop. TRVs '!$B$6:$B$382,'2. All Prop. TRVs '!$O$6:$O$382)="No proposed value","--",_xlfn.XLOOKUP($B334,'2. All Prop. TRVs '!$B$6:$B$382,'2. All Prop. TRVs '!$O$6:$O$382))</f>
        <v>--</v>
      </c>
      <c r="I334" s="92" t="str">
        <f>VLOOKUP(_xlfn.XLOOKUP($B334,'2. All Prop. TRVs '!$B$6:$B$382,'2. All Prop. TRVs '!$P$6:$P$382),'Rule Table'!$P$9:$Q$16,2,FALSE)</f>
        <v>--</v>
      </c>
      <c r="J334" s="92" t="str">
        <f>_xlfn.XLOOKUP($B334,'2. All Prop. TRVs '!$B$6:$B$382,'2. All Prop. TRVs '!$V$6:$V$382)</f>
        <v>--</v>
      </c>
      <c r="K334" s="92" t="str">
        <f>VLOOKUP(_xlfn.XLOOKUP($B334,'2. All Prop. TRVs '!$B$6:$B$382,'2. All Prop. TRVs '!$W$6:$W$382),'Rule Table'!$P$9:$Q$16,2,FALSE)</f>
        <v>--</v>
      </c>
    </row>
    <row r="335" spans="1:11" x14ac:dyDescent="0.2">
      <c r="A335" s="90">
        <v>328</v>
      </c>
      <c r="B335" s="91">
        <v>438</v>
      </c>
      <c r="C335" s="71" t="str">
        <f>_xlfn.XLOOKUP($B335,'2. All Prop. TRVs '!$B$6:$B$382,'2. All Prop. TRVs '!$C$6:$C$382)</f>
        <v>42397-65-9</v>
      </c>
      <c r="D335" s="102" t="str">
        <f>_xlfn.XLOOKUP($B335,'2. All Prop. TRVs '!$B$6:$B$382,'2. All Prop. TRVs '!$D$6:$D$382)</f>
        <v>1,8-Dinitropyrene</v>
      </c>
      <c r="E335" s="92"/>
      <c r="F335" s="92">
        <f>_xlfn.XLOOKUP($B335,'2. All Prop. TRVs '!$B$6:$B$382,'2. All Prop. TRVs '!$H$6:$H$382)</f>
        <v>1.6999999999999999E-3</v>
      </c>
      <c r="G335" s="92" t="str">
        <f>VLOOKUP(_xlfn.XLOOKUP($B335,'2. All Prop. TRVs '!$B$6:$B$382,'2. All Prop. TRVs '!$I$6:$I$382),'Rule Table'!$P$9:$Q$16,2,FALSE)</f>
        <v>D</v>
      </c>
      <c r="H335" s="92" t="str">
        <f>IF(_xlfn.XLOOKUP($B335,'2. All Prop. TRVs '!$B$6:$B$382,'2. All Prop. TRVs '!$O$6:$O$382)="No proposed value","--",_xlfn.XLOOKUP($B335,'2. All Prop. TRVs '!$B$6:$B$382,'2. All Prop. TRVs '!$O$6:$O$382))</f>
        <v>--</v>
      </c>
      <c r="I335" s="92" t="str">
        <f>VLOOKUP(_xlfn.XLOOKUP($B335,'2. All Prop. TRVs '!$B$6:$B$382,'2. All Prop. TRVs '!$P$6:$P$382),'Rule Table'!$P$9:$Q$16,2,FALSE)</f>
        <v>--</v>
      </c>
      <c r="J335" s="92" t="str">
        <f>_xlfn.XLOOKUP($B335,'2. All Prop. TRVs '!$B$6:$B$382,'2. All Prop. TRVs '!$V$6:$V$382)</f>
        <v>--</v>
      </c>
      <c r="K335" s="92" t="str">
        <f>VLOOKUP(_xlfn.XLOOKUP($B335,'2. All Prop. TRVs '!$B$6:$B$382,'2. All Prop. TRVs '!$W$6:$W$382),'Rule Table'!$P$9:$Q$16,2,FALSE)</f>
        <v>--</v>
      </c>
    </row>
    <row r="336" spans="1:11" x14ac:dyDescent="0.2">
      <c r="A336" s="90">
        <v>329</v>
      </c>
      <c r="B336" s="91">
        <v>424</v>
      </c>
      <c r="C336" s="71" t="str">
        <f>_xlfn.XLOOKUP($B336,'2. All Prop. TRVs '!$B$6:$B$382,'2. All Prop. TRVs '!$C$6:$C$382)</f>
        <v>206-44-0</v>
      </c>
      <c r="D336" s="102" t="str">
        <f>_xlfn.XLOOKUP($B336,'2. All Prop. TRVs '!$B$6:$B$382,'2. All Prop. TRVs '!$D$6:$D$382)</f>
        <v>Fluoranthene</v>
      </c>
      <c r="E336" s="92"/>
      <c r="F336" s="92">
        <f>_xlfn.XLOOKUP($B336,'2. All Prop. TRVs '!$B$6:$B$382,'2. All Prop. TRVs '!$H$6:$H$382)</f>
        <v>2.1000000000000001E-2</v>
      </c>
      <c r="G336" s="92" t="str">
        <f>VLOOKUP(_xlfn.XLOOKUP($B336,'2. All Prop. TRVs '!$B$6:$B$382,'2. All Prop. TRVs '!$I$6:$I$382),'Rule Table'!$P$9:$Q$16,2,FALSE)</f>
        <v>D</v>
      </c>
      <c r="H336" s="92" t="str">
        <f>IF(_xlfn.XLOOKUP($B336,'2. All Prop. TRVs '!$B$6:$B$382,'2. All Prop. TRVs '!$O$6:$O$382)="No proposed value","--",_xlfn.XLOOKUP($B336,'2. All Prop. TRVs '!$B$6:$B$382,'2. All Prop. TRVs '!$O$6:$O$382))</f>
        <v>--</v>
      </c>
      <c r="I336" s="92" t="str">
        <f>VLOOKUP(_xlfn.XLOOKUP($B336,'2. All Prop. TRVs '!$B$6:$B$382,'2. All Prop. TRVs '!$P$6:$P$382),'Rule Table'!$P$9:$Q$16,2,FALSE)</f>
        <v>--</v>
      </c>
      <c r="J336" s="92" t="str">
        <f>_xlfn.XLOOKUP($B336,'2. All Prop. TRVs '!$B$6:$B$382,'2. All Prop. TRVs '!$V$6:$V$382)</f>
        <v>--</v>
      </c>
      <c r="K336" s="92" t="str">
        <f>VLOOKUP(_xlfn.XLOOKUP($B336,'2. All Prop. TRVs '!$B$6:$B$382,'2. All Prop. TRVs '!$W$6:$W$382),'Rule Table'!$P$9:$Q$16,2,FALSE)</f>
        <v>--</v>
      </c>
    </row>
    <row r="337" spans="1:11" x14ac:dyDescent="0.2">
      <c r="A337" s="90">
        <v>330</v>
      </c>
      <c r="B337" s="91">
        <v>426</v>
      </c>
      <c r="C337" s="71" t="str">
        <f>_xlfn.XLOOKUP($B337,'2. All Prop. TRVs '!$B$6:$B$382,'2. All Prop. TRVs '!$C$6:$C$382)</f>
        <v>193-39-5</v>
      </c>
      <c r="D337" s="102" t="str">
        <f>_xlfn.XLOOKUP($B337,'2. All Prop. TRVs '!$B$6:$B$382,'2. All Prop. TRVs '!$D$6:$D$382)</f>
        <v>Indeno[1,2,3-cd]pyrene</v>
      </c>
      <c r="E337" s="92"/>
      <c r="F337" s="92">
        <f>_xlfn.XLOOKUP($B337,'2. All Prop. TRVs '!$B$6:$B$382,'2. All Prop. TRVs '!$H$6:$H$382)</f>
        <v>2.4E-2</v>
      </c>
      <c r="G337" s="92" t="str">
        <f>VLOOKUP(_xlfn.XLOOKUP($B337,'2. All Prop. TRVs '!$B$6:$B$382,'2. All Prop. TRVs '!$I$6:$I$382),'Rule Table'!$P$9:$Q$16,2,FALSE)</f>
        <v>D</v>
      </c>
      <c r="H337" s="92" t="str">
        <f>IF(_xlfn.XLOOKUP($B337,'2. All Prop. TRVs '!$B$6:$B$382,'2. All Prop. TRVs '!$O$6:$O$382)="No proposed value","--",_xlfn.XLOOKUP($B337,'2. All Prop. TRVs '!$B$6:$B$382,'2. All Prop. TRVs '!$O$6:$O$382))</f>
        <v>--</v>
      </c>
      <c r="I337" s="92" t="str">
        <f>VLOOKUP(_xlfn.XLOOKUP($B337,'2. All Prop. TRVs '!$B$6:$B$382,'2. All Prop. TRVs '!$P$6:$P$382),'Rule Table'!$P$9:$Q$16,2,FALSE)</f>
        <v>--</v>
      </c>
      <c r="J337" s="92" t="str">
        <f>_xlfn.XLOOKUP($B337,'2. All Prop. TRVs '!$B$6:$B$382,'2. All Prop. TRVs '!$V$6:$V$382)</f>
        <v>--</v>
      </c>
      <c r="K337" s="92" t="str">
        <f>VLOOKUP(_xlfn.XLOOKUP($B337,'2. All Prop. TRVs '!$B$6:$B$382,'2. All Prop. TRVs '!$W$6:$W$382),'Rule Table'!$P$9:$Q$16,2,FALSE)</f>
        <v>--</v>
      </c>
    </row>
    <row r="338" spans="1:11" x14ac:dyDescent="0.2">
      <c r="A338" s="90">
        <v>331</v>
      </c>
      <c r="B338" s="91">
        <v>439</v>
      </c>
      <c r="C338" s="71" t="str">
        <f>_xlfn.XLOOKUP($B338,'2. All Prop. TRVs '!$B$6:$B$382,'2. All Prop. TRVs '!$C$6:$C$382)</f>
        <v>56-49-5</v>
      </c>
      <c r="D338" s="102" t="str">
        <f>_xlfn.XLOOKUP($B338,'2. All Prop. TRVs '!$B$6:$B$382,'2. All Prop. TRVs '!$D$6:$D$382)</f>
        <v>3-Methylcholanthrene</v>
      </c>
      <c r="E338" s="92"/>
      <c r="F338" s="92">
        <f>_xlfn.XLOOKUP($B338,'2. All Prop. TRVs '!$B$6:$B$382,'2. All Prop. TRVs '!$H$6:$H$382)</f>
        <v>2.9999999999999997E-4</v>
      </c>
      <c r="G338" s="92" t="str">
        <f>VLOOKUP(_xlfn.XLOOKUP($B338,'2. All Prop. TRVs '!$B$6:$B$382,'2. All Prop. TRVs '!$I$6:$I$382),'Rule Table'!$P$9:$Q$16,2,FALSE)</f>
        <v>D</v>
      </c>
      <c r="H338" s="92" t="str">
        <f>IF(_xlfn.XLOOKUP($B338,'2. All Prop. TRVs '!$B$6:$B$382,'2. All Prop. TRVs '!$O$6:$O$382)="No proposed value","--",_xlfn.XLOOKUP($B338,'2. All Prop. TRVs '!$B$6:$B$382,'2. All Prop. TRVs '!$O$6:$O$382))</f>
        <v>--</v>
      </c>
      <c r="I338" s="92" t="str">
        <f>VLOOKUP(_xlfn.XLOOKUP($B338,'2. All Prop. TRVs '!$B$6:$B$382,'2. All Prop. TRVs '!$P$6:$P$382),'Rule Table'!$P$9:$Q$16,2,FALSE)</f>
        <v>--</v>
      </c>
      <c r="J338" s="92" t="str">
        <f>_xlfn.XLOOKUP($B338,'2. All Prop. TRVs '!$B$6:$B$382,'2. All Prop. TRVs '!$V$6:$V$382)</f>
        <v>--</v>
      </c>
      <c r="K338" s="92" t="str">
        <f>VLOOKUP(_xlfn.XLOOKUP($B338,'2. All Prop. TRVs '!$B$6:$B$382,'2. All Prop. TRVs '!$W$6:$W$382),'Rule Table'!$P$9:$Q$16,2,FALSE)</f>
        <v>--</v>
      </c>
    </row>
    <row r="339" spans="1:11" x14ac:dyDescent="0.2">
      <c r="A339" s="90">
        <v>332</v>
      </c>
      <c r="B339" s="91">
        <v>440</v>
      </c>
      <c r="C339" s="71" t="str">
        <f>_xlfn.XLOOKUP($B339,'2. All Prop. TRVs '!$B$6:$B$382,'2. All Prop. TRVs '!$C$6:$C$382)</f>
        <v>3697-24-3</v>
      </c>
      <c r="D339" s="102" t="str">
        <f>_xlfn.XLOOKUP($B339,'2. All Prop. TRVs '!$B$6:$B$382,'2. All Prop. TRVs '!$D$6:$D$382)</f>
        <v>5-Methylchrysene</v>
      </c>
      <c r="E339" s="92"/>
      <c r="F339" s="92">
        <f>_xlfn.XLOOKUP($B339,'2. All Prop. TRVs '!$B$6:$B$382,'2. All Prop. TRVs '!$H$6:$H$382)</f>
        <v>1.6999999999999999E-3</v>
      </c>
      <c r="G339" s="92" t="str">
        <f>VLOOKUP(_xlfn.XLOOKUP($B339,'2. All Prop. TRVs '!$B$6:$B$382,'2. All Prop. TRVs '!$I$6:$I$382),'Rule Table'!$P$9:$Q$16,2,FALSE)</f>
        <v>D</v>
      </c>
      <c r="H339" s="92" t="str">
        <f>IF(_xlfn.XLOOKUP($B339,'2. All Prop. TRVs '!$B$6:$B$382,'2. All Prop. TRVs '!$O$6:$O$382)="No proposed value","--",_xlfn.XLOOKUP($B339,'2. All Prop. TRVs '!$B$6:$B$382,'2. All Prop. TRVs '!$O$6:$O$382))</f>
        <v>--</v>
      </c>
      <c r="I339" s="92" t="str">
        <f>VLOOKUP(_xlfn.XLOOKUP($B339,'2. All Prop. TRVs '!$B$6:$B$382,'2. All Prop. TRVs '!$P$6:$P$382),'Rule Table'!$P$9:$Q$16,2,FALSE)</f>
        <v>--</v>
      </c>
      <c r="J339" s="92" t="str">
        <f>_xlfn.XLOOKUP($B339,'2. All Prop. TRVs '!$B$6:$B$382,'2. All Prop. TRVs '!$V$6:$V$382)</f>
        <v>--</v>
      </c>
      <c r="K339" s="92" t="str">
        <f>VLOOKUP(_xlfn.XLOOKUP($B339,'2. All Prop. TRVs '!$B$6:$B$382,'2. All Prop. TRVs '!$W$6:$W$382),'Rule Table'!$P$9:$Q$16,2,FALSE)</f>
        <v>--</v>
      </c>
    </row>
    <row r="340" spans="1:11" x14ac:dyDescent="0.2">
      <c r="A340" s="90">
        <v>333</v>
      </c>
      <c r="B340" s="90" t="s">
        <v>540</v>
      </c>
      <c r="C340" s="71" t="str">
        <f>_xlfn.XLOOKUP($B340,'2. All Prop. TRVs '!$B$6:$B$382,'2. All Prop. TRVs '!$C$6:$C$382)</f>
        <v>90-12-0</v>
      </c>
      <c r="D340" s="102" t="str">
        <f>_xlfn.XLOOKUP($B340,'2. All Prop. TRVs '!$B$6:$B$382,'2. All Prop. TRVs '!$D$6:$D$382)</f>
        <v>1-Methylnaphthalene</v>
      </c>
      <c r="E340" s="92"/>
      <c r="F340" s="92">
        <f>_xlfn.XLOOKUP($B340,'2. All Prop. TRVs '!$B$6:$B$382,'2. All Prop. TRVs '!$H$6:$H$382)</f>
        <v>0.14000000000000001</v>
      </c>
      <c r="G340" s="92" t="str">
        <f>VLOOKUP(_xlfn.XLOOKUP($B340,'2. All Prop. TRVs '!$B$6:$B$382,'2. All Prop. TRVs '!$I$6:$I$382),'Rule Table'!$P$9:$Q$16,2,FALSE)</f>
        <v>D</v>
      </c>
      <c r="H340" s="92">
        <f>IF(_xlfn.XLOOKUP($B340,'2. All Prop. TRVs '!$B$6:$B$382,'2. All Prop. TRVs '!$O$6:$O$382)="No proposed value","--",_xlfn.XLOOKUP($B340,'2. All Prop. TRVs '!$B$6:$B$382,'2. All Prop. TRVs '!$O$6:$O$382))</f>
        <v>3.0000000000000001E-3</v>
      </c>
      <c r="I340" s="92" t="str">
        <f>VLOOKUP(_xlfn.XLOOKUP($B340,'2. All Prop. TRVs '!$B$6:$B$382,'2. All Prop. TRVs '!$P$6:$P$382),'Rule Table'!$P$9:$Q$16,2,FALSE)</f>
        <v>E</v>
      </c>
      <c r="J340" s="92">
        <f>_xlfn.XLOOKUP($B340,'2. All Prop. TRVs '!$B$6:$B$382,'2. All Prop. TRVs '!$V$6:$V$382)</f>
        <v>0.7</v>
      </c>
      <c r="K340" s="92" t="str">
        <f>VLOOKUP(_xlfn.XLOOKUP($B340,'2. All Prop. TRVs '!$B$6:$B$382,'2. All Prop. TRVs '!$W$6:$W$382),'Rule Table'!$P$9:$Q$16,2,FALSE)</f>
        <v>D</v>
      </c>
    </row>
    <row r="341" spans="1:11" x14ac:dyDescent="0.2">
      <c r="A341" s="90">
        <v>334</v>
      </c>
      <c r="B341" s="90">
        <v>427</v>
      </c>
      <c r="C341" s="71" t="str">
        <f>_xlfn.XLOOKUP($B341,'2. All Prop. TRVs '!$B$6:$B$382,'2. All Prop. TRVs '!$C$6:$C$382)</f>
        <v>91-57-6</v>
      </c>
      <c r="D341" s="102" t="str">
        <f>_xlfn.XLOOKUP($B341,'2. All Prop. TRVs '!$B$6:$B$382,'2. All Prop. TRVs '!$D$6:$D$382)</f>
        <v>2-Methylnaphthalene</v>
      </c>
      <c r="E341" s="92"/>
      <c r="F341" s="92" t="str">
        <f>_xlfn.XLOOKUP($B341,'2. All Prop. TRVs '!$B$6:$B$382,'2. All Prop. TRVs '!$H$6:$H$382)</f>
        <v>--</v>
      </c>
      <c r="G341" s="92" t="str">
        <f>VLOOKUP(_xlfn.XLOOKUP($B341,'2. All Prop. TRVs '!$B$6:$B$382,'2. All Prop. TRVs '!$I$6:$I$382),'Rule Table'!$P$9:$Q$16,2,FALSE)</f>
        <v>--</v>
      </c>
      <c r="H341" s="92" t="str">
        <f>IF(_xlfn.XLOOKUP($B341,'2. All Prop. TRVs '!$B$6:$B$382,'2. All Prop. TRVs '!$O$6:$O$382)="No proposed value","--",_xlfn.XLOOKUP($B341,'2. All Prop. TRVs '!$B$6:$B$382,'2. All Prop. TRVs '!$O$6:$O$382))</f>
        <v>--</v>
      </c>
      <c r="I341" s="92" t="str">
        <f>VLOOKUP(_xlfn.XLOOKUP($B341,'2. All Prop. TRVs '!$B$6:$B$382,'2. All Prop. TRVs '!$P$6:$P$382),'Rule Table'!$P$9:$Q$16,2,FALSE)</f>
        <v>--</v>
      </c>
      <c r="J341" s="92">
        <f>_xlfn.XLOOKUP($B341,'2. All Prop. TRVs '!$B$6:$B$382,'2. All Prop. TRVs '!$V$6:$V$382)</f>
        <v>2.8</v>
      </c>
      <c r="K341" s="92" t="str">
        <f>VLOOKUP(_xlfn.XLOOKUP($B341,'2. All Prop. TRVs '!$B$6:$B$382,'2. All Prop. TRVs '!$W$6:$W$382),'Rule Table'!$P$9:$Q$16,2,FALSE)</f>
        <v>D</v>
      </c>
    </row>
    <row r="342" spans="1:11" x14ac:dyDescent="0.2">
      <c r="A342" s="90">
        <v>335</v>
      </c>
      <c r="B342" s="91">
        <v>428</v>
      </c>
      <c r="C342" s="71" t="str">
        <f>_xlfn.XLOOKUP($B342,'2. All Prop. TRVs '!$B$6:$B$382,'2. All Prop. TRVs '!$C$6:$C$382)</f>
        <v>91-20-3</v>
      </c>
      <c r="D342" s="102" t="str">
        <f>_xlfn.XLOOKUP($B342,'2. All Prop. TRVs '!$B$6:$B$382,'2. All Prop. TRVs '!$D$6:$D$382)</f>
        <v>Naphthalene</v>
      </c>
      <c r="E342" s="92"/>
      <c r="F342" s="92">
        <f>_xlfn.XLOOKUP($B342,'2. All Prop. TRVs '!$B$6:$B$382,'2. All Prop. TRVs '!$H$6:$H$382)</f>
        <v>2.9000000000000001E-2</v>
      </c>
      <c r="G342" s="92" t="str">
        <f>VLOOKUP(_xlfn.XLOOKUP($B342,'2. All Prop. TRVs '!$B$6:$B$382,'2. All Prop. TRVs '!$I$6:$I$382),'Rule Table'!$P$9:$Q$16,2,FALSE)</f>
        <v>C</v>
      </c>
      <c r="H342" s="92" t="str">
        <f>IF(_xlfn.XLOOKUP($B342,'2. All Prop. TRVs '!$B$6:$B$382,'2. All Prop. TRVs '!$O$6:$O$382)="No proposed value","--",_xlfn.XLOOKUP($B342,'2. All Prop. TRVs '!$B$6:$B$382,'2. All Prop. TRVs '!$O$6:$O$382))</f>
        <v>--</v>
      </c>
      <c r="I342" s="92" t="str">
        <f>VLOOKUP(_xlfn.XLOOKUP($B342,'2. All Prop. TRVs '!$B$6:$B$382,'2. All Prop. TRVs '!$P$6:$P$382),'Rule Table'!$P$9:$Q$16,2,FALSE)</f>
        <v>--</v>
      </c>
      <c r="J342" s="92">
        <f>_xlfn.XLOOKUP($B342,'2. All Prop. TRVs '!$B$6:$B$382,'2. All Prop. TRVs '!$V$6:$V$382)</f>
        <v>0.3</v>
      </c>
      <c r="K342" s="92" t="str">
        <f>VLOOKUP(_xlfn.XLOOKUP($B342,'2. All Prop. TRVs '!$B$6:$B$382,'2. All Prop. TRVs '!$W$6:$W$382),'Rule Table'!$P$9:$Q$16,2,FALSE)</f>
        <v>T</v>
      </c>
    </row>
    <row r="343" spans="1:11" x14ac:dyDescent="0.2">
      <c r="A343" s="90">
        <v>336</v>
      </c>
      <c r="B343" s="91">
        <v>441</v>
      </c>
      <c r="C343" s="71" t="str">
        <f>_xlfn.XLOOKUP($B343,'2. All Prop. TRVs '!$B$6:$B$382,'2. All Prop. TRVs '!$C$6:$C$382)</f>
        <v>602-87-9</v>
      </c>
      <c r="D343" s="102" t="str">
        <f>_xlfn.XLOOKUP($B343,'2. All Prop. TRVs '!$B$6:$B$382,'2. All Prop. TRVs '!$D$6:$D$382)</f>
        <v>5-Nitroacenaphthene</v>
      </c>
      <c r="E343" s="92"/>
      <c r="F343" s="92">
        <f>_xlfn.XLOOKUP($B343,'2. All Prop. TRVs '!$B$6:$B$382,'2. All Prop. TRVs '!$H$6:$H$382)</f>
        <v>8.3000000000000004E-2</v>
      </c>
      <c r="G343" s="92" t="str">
        <f>VLOOKUP(_xlfn.XLOOKUP($B343,'2. All Prop. TRVs '!$B$6:$B$382,'2. All Prop. TRVs '!$I$6:$I$382),'Rule Table'!$P$9:$Q$16,2,FALSE)</f>
        <v>D</v>
      </c>
      <c r="H343" s="92" t="str">
        <f>IF(_xlfn.XLOOKUP($B343,'2. All Prop. TRVs '!$B$6:$B$382,'2. All Prop. TRVs '!$O$6:$O$382)="No proposed value","--",_xlfn.XLOOKUP($B343,'2. All Prop. TRVs '!$B$6:$B$382,'2. All Prop. TRVs '!$O$6:$O$382))</f>
        <v>--</v>
      </c>
      <c r="I343" s="92" t="str">
        <f>VLOOKUP(_xlfn.XLOOKUP($B343,'2. All Prop. TRVs '!$B$6:$B$382,'2. All Prop. TRVs '!$P$6:$P$382),'Rule Table'!$P$9:$Q$16,2,FALSE)</f>
        <v>--</v>
      </c>
      <c r="J343" s="92" t="str">
        <f>_xlfn.XLOOKUP($B343,'2. All Prop. TRVs '!$B$6:$B$382,'2. All Prop. TRVs '!$V$6:$V$382)</f>
        <v>--</v>
      </c>
      <c r="K343" s="92" t="str">
        <f>VLOOKUP(_xlfn.XLOOKUP($B343,'2. All Prop. TRVs '!$B$6:$B$382,'2. All Prop. TRVs '!$W$6:$W$382),'Rule Table'!$P$9:$Q$16,2,FALSE)</f>
        <v>--</v>
      </c>
    </row>
    <row r="344" spans="1:11" x14ac:dyDescent="0.2">
      <c r="A344" s="90">
        <v>337</v>
      </c>
      <c r="B344" s="91">
        <v>442</v>
      </c>
      <c r="C344" s="71" t="str">
        <f>_xlfn.XLOOKUP($B344,'2. All Prop. TRVs '!$B$6:$B$382,'2. All Prop. TRVs '!$C$6:$C$382)</f>
        <v>7496-02-8</v>
      </c>
      <c r="D344" s="102" t="str">
        <f>_xlfn.XLOOKUP($B344,'2. All Prop. TRVs '!$B$6:$B$382,'2. All Prop. TRVs '!$D$6:$D$382)</f>
        <v>6-Nitrochrysene</v>
      </c>
      <c r="E344" s="92"/>
      <c r="F344" s="92">
        <f>_xlfn.XLOOKUP($B344,'2. All Prop. TRVs '!$B$6:$B$382,'2. All Prop. TRVs '!$H$6:$H$382)</f>
        <v>1.7000000000000001E-4</v>
      </c>
      <c r="G344" s="92" t="str">
        <f>VLOOKUP(_xlfn.XLOOKUP($B344,'2. All Prop. TRVs '!$B$6:$B$382,'2. All Prop. TRVs '!$I$6:$I$382),'Rule Table'!$P$9:$Q$16,2,FALSE)</f>
        <v>D</v>
      </c>
      <c r="H344" s="92" t="str">
        <f>IF(_xlfn.XLOOKUP($B344,'2. All Prop. TRVs '!$B$6:$B$382,'2. All Prop. TRVs '!$O$6:$O$382)="No proposed value","--",_xlfn.XLOOKUP($B344,'2. All Prop. TRVs '!$B$6:$B$382,'2. All Prop. TRVs '!$O$6:$O$382))</f>
        <v>--</v>
      </c>
      <c r="I344" s="92" t="str">
        <f>VLOOKUP(_xlfn.XLOOKUP($B344,'2. All Prop. TRVs '!$B$6:$B$382,'2. All Prop. TRVs '!$P$6:$P$382),'Rule Table'!$P$9:$Q$16,2,FALSE)</f>
        <v>--</v>
      </c>
      <c r="J344" s="92" t="str">
        <f>_xlfn.XLOOKUP($B344,'2. All Prop. TRVs '!$B$6:$B$382,'2. All Prop. TRVs '!$V$6:$V$382)</f>
        <v>--</v>
      </c>
      <c r="K344" s="92" t="str">
        <f>VLOOKUP(_xlfn.XLOOKUP($B344,'2. All Prop. TRVs '!$B$6:$B$382,'2. All Prop. TRVs '!$W$6:$W$382),'Rule Table'!$P$9:$Q$16,2,FALSE)</f>
        <v>--</v>
      </c>
    </row>
    <row r="345" spans="1:11" x14ac:dyDescent="0.2">
      <c r="A345" s="90">
        <v>338</v>
      </c>
      <c r="B345" s="91">
        <v>443</v>
      </c>
      <c r="C345" s="71" t="str">
        <f>_xlfn.XLOOKUP($B345,'2. All Prop. TRVs '!$B$6:$B$382,'2. All Prop. TRVs '!$C$6:$C$382)</f>
        <v>607-57-8</v>
      </c>
      <c r="D345" s="102" t="str">
        <f>_xlfn.XLOOKUP($B345,'2. All Prop. TRVs '!$B$6:$B$382,'2. All Prop. TRVs '!$D$6:$D$382)</f>
        <v>2-Nitrofluorene</v>
      </c>
      <c r="E345" s="92"/>
      <c r="F345" s="92">
        <f>_xlfn.XLOOKUP($B345,'2. All Prop. TRVs '!$B$6:$B$382,'2. All Prop. TRVs '!$H$6:$H$382)</f>
        <v>0.17</v>
      </c>
      <c r="G345" s="92" t="str">
        <f>VLOOKUP(_xlfn.XLOOKUP($B345,'2. All Prop. TRVs '!$B$6:$B$382,'2. All Prop. TRVs '!$I$6:$I$382),'Rule Table'!$P$9:$Q$16,2,FALSE)</f>
        <v>D</v>
      </c>
      <c r="H345" s="92" t="str">
        <f>IF(_xlfn.XLOOKUP($B345,'2. All Prop. TRVs '!$B$6:$B$382,'2. All Prop. TRVs '!$O$6:$O$382)="No proposed value","--",_xlfn.XLOOKUP($B345,'2. All Prop. TRVs '!$B$6:$B$382,'2. All Prop. TRVs '!$O$6:$O$382))</f>
        <v>--</v>
      </c>
      <c r="I345" s="92" t="str">
        <f>VLOOKUP(_xlfn.XLOOKUP($B345,'2. All Prop. TRVs '!$B$6:$B$382,'2. All Prop. TRVs '!$P$6:$P$382),'Rule Table'!$P$9:$Q$16,2,FALSE)</f>
        <v>--</v>
      </c>
      <c r="J345" s="92" t="str">
        <f>_xlfn.XLOOKUP($B345,'2. All Prop. TRVs '!$B$6:$B$382,'2. All Prop. TRVs '!$V$6:$V$382)</f>
        <v>--</v>
      </c>
      <c r="K345" s="92" t="str">
        <f>VLOOKUP(_xlfn.XLOOKUP($B345,'2. All Prop. TRVs '!$B$6:$B$382,'2. All Prop. TRVs '!$W$6:$W$382),'Rule Table'!$P$9:$Q$16,2,FALSE)</f>
        <v>--</v>
      </c>
    </row>
    <row r="346" spans="1:11" x14ac:dyDescent="0.2">
      <c r="A346" s="90">
        <v>339</v>
      </c>
      <c r="B346" s="91">
        <v>444</v>
      </c>
      <c r="C346" s="71" t="str">
        <f>_xlfn.XLOOKUP($B346,'2. All Prop. TRVs '!$B$6:$B$382,'2. All Prop. TRVs '!$C$6:$C$382)</f>
        <v>5522-43-0</v>
      </c>
      <c r="D346" s="102" t="str">
        <f>_xlfn.XLOOKUP($B346,'2. All Prop. TRVs '!$B$6:$B$382,'2. All Prop. TRVs '!$D$6:$D$382)</f>
        <v>1-Nitropyrene</v>
      </c>
      <c r="E346" s="92"/>
      <c r="F346" s="92">
        <f>_xlfn.XLOOKUP($B346,'2. All Prop. TRVs '!$B$6:$B$382,'2. All Prop. TRVs '!$H$6:$H$382)</f>
        <v>1.7000000000000001E-2</v>
      </c>
      <c r="G346" s="92" t="str">
        <f>VLOOKUP(_xlfn.XLOOKUP($B346,'2. All Prop. TRVs '!$B$6:$B$382,'2. All Prop. TRVs '!$I$6:$I$382),'Rule Table'!$P$9:$Q$16,2,FALSE)</f>
        <v>D</v>
      </c>
      <c r="H346" s="92" t="str">
        <f>IF(_xlfn.XLOOKUP($B346,'2. All Prop. TRVs '!$B$6:$B$382,'2. All Prop. TRVs '!$O$6:$O$382)="No proposed value","--",_xlfn.XLOOKUP($B346,'2. All Prop. TRVs '!$B$6:$B$382,'2. All Prop. TRVs '!$O$6:$O$382))</f>
        <v>--</v>
      </c>
      <c r="I346" s="92" t="str">
        <f>VLOOKUP(_xlfn.XLOOKUP($B346,'2. All Prop. TRVs '!$B$6:$B$382,'2. All Prop. TRVs '!$P$6:$P$382),'Rule Table'!$P$9:$Q$16,2,FALSE)</f>
        <v>--</v>
      </c>
      <c r="J346" s="92" t="str">
        <f>_xlfn.XLOOKUP($B346,'2. All Prop. TRVs '!$B$6:$B$382,'2. All Prop. TRVs '!$V$6:$V$382)</f>
        <v>--</v>
      </c>
      <c r="K346" s="92" t="str">
        <f>VLOOKUP(_xlfn.XLOOKUP($B346,'2. All Prop. TRVs '!$B$6:$B$382,'2. All Prop. TRVs '!$W$6:$W$382),'Rule Table'!$P$9:$Q$16,2,FALSE)</f>
        <v>--</v>
      </c>
    </row>
    <row r="347" spans="1:11" x14ac:dyDescent="0.2">
      <c r="A347" s="90">
        <v>340</v>
      </c>
      <c r="B347" s="91">
        <v>445</v>
      </c>
      <c r="C347" s="71" t="str">
        <f>_xlfn.XLOOKUP($B347,'2. All Prop. TRVs '!$B$6:$B$382,'2. All Prop. TRVs '!$C$6:$C$382)</f>
        <v>57835-92-4</v>
      </c>
      <c r="D347" s="102" t="str">
        <f>_xlfn.XLOOKUP($B347,'2. All Prop. TRVs '!$B$6:$B$382,'2. All Prop. TRVs '!$D$6:$D$382)</f>
        <v>4-Nitropyrene</v>
      </c>
      <c r="E347" s="92"/>
      <c r="F347" s="92">
        <f>_xlfn.XLOOKUP($B347,'2. All Prop. TRVs '!$B$6:$B$382,'2. All Prop. TRVs '!$H$6:$H$382)</f>
        <v>1.7000000000000001E-2</v>
      </c>
      <c r="G347" s="92" t="str">
        <f>VLOOKUP(_xlfn.XLOOKUP($B347,'2. All Prop. TRVs '!$B$6:$B$382,'2. All Prop. TRVs '!$I$6:$I$382),'Rule Table'!$P$9:$Q$16,2,FALSE)</f>
        <v>D</v>
      </c>
      <c r="H347" s="92" t="str">
        <f>IF(_xlfn.XLOOKUP($B347,'2. All Prop. TRVs '!$B$6:$B$382,'2. All Prop. TRVs '!$O$6:$O$382)="No proposed value","--",_xlfn.XLOOKUP($B347,'2. All Prop. TRVs '!$B$6:$B$382,'2. All Prop. TRVs '!$O$6:$O$382))</f>
        <v>--</v>
      </c>
      <c r="I347" s="92" t="str">
        <f>VLOOKUP(_xlfn.XLOOKUP($B347,'2. All Prop. TRVs '!$B$6:$B$382,'2. All Prop. TRVs '!$P$6:$P$382),'Rule Table'!$P$9:$Q$16,2,FALSE)</f>
        <v>--</v>
      </c>
      <c r="J347" s="92" t="str">
        <f>_xlfn.XLOOKUP($B347,'2. All Prop. TRVs '!$B$6:$B$382,'2. All Prop. TRVs '!$V$6:$V$382)</f>
        <v>--</v>
      </c>
      <c r="K347" s="92" t="str">
        <f>VLOOKUP(_xlfn.XLOOKUP($B347,'2. All Prop. TRVs '!$B$6:$B$382,'2. All Prop. TRVs '!$W$6:$W$382),'Rule Table'!$P$9:$Q$16,2,FALSE)</f>
        <v>--</v>
      </c>
    </row>
    <row r="348" spans="1:11" x14ac:dyDescent="0.2">
      <c r="A348" s="90">
        <v>341</v>
      </c>
      <c r="B348" s="90">
        <v>429</v>
      </c>
      <c r="C348" s="71" t="str">
        <f>_xlfn.XLOOKUP($B348,'2. All Prop. TRVs '!$B$6:$B$382,'2. All Prop. TRVs '!$C$6:$C$382)</f>
        <v>198-55-0</v>
      </c>
      <c r="D348" s="102" t="str">
        <f>_xlfn.XLOOKUP($B348,'2. All Prop. TRVs '!$B$6:$B$382,'2. All Prop. TRVs '!$D$6:$D$382)</f>
        <v>Perylene</v>
      </c>
      <c r="E348" s="92"/>
      <c r="F348" s="92" t="str">
        <f>_xlfn.XLOOKUP($B348,'2. All Prop. TRVs '!$B$6:$B$382,'2. All Prop. TRVs '!$H$6:$H$382)</f>
        <v>--</v>
      </c>
      <c r="G348" s="92" t="str">
        <f>VLOOKUP(_xlfn.XLOOKUP($B348,'2. All Prop. TRVs '!$B$6:$B$382,'2. All Prop. TRVs '!$I$6:$I$382),'Rule Table'!$P$9:$Q$16,2,FALSE)</f>
        <v>--</v>
      </c>
      <c r="H348" s="92">
        <f>IF(_xlfn.XLOOKUP($B348,'2. All Prop. TRVs '!$B$6:$B$382,'2. All Prop. TRVs '!$O$6:$O$382)="No proposed value","--",_xlfn.XLOOKUP($B348,'2. All Prop. TRVs '!$B$6:$B$382,'2. All Prop. TRVs '!$O$6:$O$382))</f>
        <v>2E-3</v>
      </c>
      <c r="I348" s="92" t="str">
        <f>VLOOKUP(_xlfn.XLOOKUP($B348,'2. All Prop. TRVs '!$B$6:$B$382,'2. All Prop. TRVs '!$P$6:$P$382),'Rule Table'!$P$9:$Q$16,2,FALSE)</f>
        <v>E</v>
      </c>
      <c r="J348" s="92" t="str">
        <f>_xlfn.XLOOKUP($B348,'2. All Prop. TRVs '!$B$6:$B$382,'2. All Prop. TRVs '!$V$6:$V$382)</f>
        <v>--</v>
      </c>
      <c r="K348" s="92" t="str">
        <f>VLOOKUP(_xlfn.XLOOKUP($B348,'2. All Prop. TRVs '!$B$6:$B$382,'2. All Prop. TRVs '!$W$6:$W$382),'Rule Table'!$P$9:$Q$16,2,FALSE)</f>
        <v>--</v>
      </c>
    </row>
    <row r="349" spans="1:11" x14ac:dyDescent="0.2">
      <c r="A349" s="90">
        <v>342</v>
      </c>
      <c r="B349" s="91">
        <v>401</v>
      </c>
      <c r="C349" s="71">
        <f>_xlfn.XLOOKUP($B349,'2. All Prop. TRVs '!$B$6:$B$382,'2. All Prop. TRVs '!$C$6:$C$382)</f>
        <v>401</v>
      </c>
      <c r="D349" s="102" t="str">
        <f>_xlfn.XLOOKUP($B349,'2. All Prop. TRVs '!$B$6:$B$382,'2. All Prop. TRVs '!$D$6:$D$382)</f>
        <v>Total Polycyclic aromatic hydrocarbons (PAHs)</v>
      </c>
      <c r="E349" s="92">
        <v>7</v>
      </c>
      <c r="F349" s="92">
        <f>_xlfn.XLOOKUP($B349,'2. All Prop. TRVs '!$B$6:$B$382,'2. All Prop. TRVs '!$H$6:$H$382)</f>
        <v>1.6999999999999999E-3</v>
      </c>
      <c r="G349" s="92" t="str">
        <f>VLOOKUP(_xlfn.XLOOKUP($B349,'2. All Prop. TRVs '!$B$6:$B$382,'2. All Prop. TRVs '!$I$6:$I$382),'Rule Table'!$P$9:$Q$16,2,FALSE)</f>
        <v>E</v>
      </c>
      <c r="H349" s="92" t="str">
        <f>IF(_xlfn.XLOOKUP($B349,'2. All Prop. TRVs '!$B$6:$B$382,'2. All Prop. TRVs '!$O$6:$O$382)="No proposed value","--",_xlfn.XLOOKUP($B349,'2. All Prop. TRVs '!$B$6:$B$382,'2. All Prop. TRVs '!$O$6:$O$382))</f>
        <v>--</v>
      </c>
      <c r="I349" s="92" t="str">
        <f>VLOOKUP(_xlfn.XLOOKUP($B349,'2. All Prop. TRVs '!$B$6:$B$382,'2. All Prop. TRVs '!$P$6:$P$382),'Rule Table'!$P$9:$Q$16,2,FALSE)</f>
        <v>--</v>
      </c>
      <c r="J349" s="92" t="str">
        <f>_xlfn.XLOOKUP($B349,'2. All Prop. TRVs '!$B$6:$B$382,'2. All Prop. TRVs '!$V$6:$V$382)</f>
        <v>--</v>
      </c>
      <c r="K349" s="92" t="str">
        <f>VLOOKUP(_xlfn.XLOOKUP($B349,'2. All Prop. TRVs '!$B$6:$B$382,'2. All Prop. TRVs '!$W$6:$W$382),'Rule Table'!$P$9:$Q$16,2,FALSE)</f>
        <v>--</v>
      </c>
    </row>
    <row r="350" spans="1:11" x14ac:dyDescent="0.2">
      <c r="A350" s="90">
        <v>343</v>
      </c>
      <c r="B350" s="91">
        <v>70</v>
      </c>
      <c r="C350" s="71" t="str">
        <f>_xlfn.XLOOKUP($B350,'2. All Prop. TRVs '!$B$6:$B$382,'2. All Prop. TRVs '!$C$6:$C$382)</f>
        <v>7758-01-2</v>
      </c>
      <c r="D350" s="40" t="str">
        <f>_xlfn.XLOOKUP($B350,'2. All Prop. TRVs '!$B$6:$B$382,'2. All Prop. TRVs '!$D$6:$D$382)</f>
        <v>Potassium bromate</v>
      </c>
      <c r="E350" s="92"/>
      <c r="F350" s="92">
        <f>_xlfn.XLOOKUP($B350,'2. All Prop. TRVs '!$B$6:$B$382,'2. All Prop. TRVs '!$H$6:$H$382)</f>
        <v>7.1000000000000004E-3</v>
      </c>
      <c r="G350" s="92" t="str">
        <f>VLOOKUP(_xlfn.XLOOKUP($B350,'2. All Prop. TRVs '!$B$6:$B$382,'2. All Prop. TRVs '!$I$6:$I$382),'Rule Table'!$P$9:$Q$16,2,FALSE)</f>
        <v>C</v>
      </c>
      <c r="H350" s="92" t="str">
        <f>IF(_xlfn.XLOOKUP($B350,'2. All Prop. TRVs '!$B$6:$B$382,'2. All Prop. TRVs '!$O$6:$O$382)="No proposed value","--",_xlfn.XLOOKUP($B350,'2. All Prop. TRVs '!$B$6:$B$382,'2. All Prop. TRVs '!$O$6:$O$382))</f>
        <v>--</v>
      </c>
      <c r="I350" s="92" t="str">
        <f>VLOOKUP(_xlfn.XLOOKUP($B350,'2. All Prop. TRVs '!$B$6:$B$382,'2. All Prop. TRVs '!$P$6:$P$382),'Rule Table'!$P$9:$Q$16,2,FALSE)</f>
        <v>--</v>
      </c>
      <c r="J350" s="92" t="str">
        <f>_xlfn.XLOOKUP($B350,'2. All Prop. TRVs '!$B$6:$B$382,'2. All Prop. TRVs '!$V$6:$V$382)</f>
        <v>--</v>
      </c>
      <c r="K350" s="92" t="str">
        <f>VLOOKUP(_xlfn.XLOOKUP($B350,'2. All Prop. TRVs '!$B$6:$B$382,'2. All Prop. TRVs '!$W$6:$W$382),'Rule Table'!$P$9:$Q$16,2,FALSE)</f>
        <v>--</v>
      </c>
    </row>
    <row r="351" spans="1:11" x14ac:dyDescent="0.2">
      <c r="A351" s="90">
        <v>344</v>
      </c>
      <c r="B351" s="91">
        <v>557</v>
      </c>
      <c r="C351" s="71" t="str">
        <f>_xlfn.XLOOKUP($B351,'2. All Prop. TRVs '!$B$6:$B$382,'2. All Prop. TRVs '!$C$6:$C$382)</f>
        <v>1120-71-4</v>
      </c>
      <c r="D351" s="40" t="str">
        <f>_xlfn.XLOOKUP($B351,'2. All Prop. TRVs '!$B$6:$B$382,'2. All Prop. TRVs '!$D$6:$D$382)</f>
        <v>1,3-Propane sultone</v>
      </c>
      <c r="E351" s="92"/>
      <c r="F351" s="92">
        <f>_xlfn.XLOOKUP($B351,'2. All Prop. TRVs '!$B$6:$B$382,'2. All Prop. TRVs '!$H$6:$H$382)</f>
        <v>1.4E-3</v>
      </c>
      <c r="G351" s="92" t="str">
        <f>VLOOKUP(_xlfn.XLOOKUP($B351,'2. All Prop. TRVs '!$B$6:$B$382,'2. All Prop. TRVs '!$I$6:$I$382),'Rule Table'!$P$9:$Q$16,2,FALSE)</f>
        <v>C</v>
      </c>
      <c r="H351" s="92" t="str">
        <f>IF(_xlfn.XLOOKUP($B351,'2. All Prop. TRVs '!$B$6:$B$382,'2. All Prop. TRVs '!$O$6:$O$382)="No proposed value","--",_xlfn.XLOOKUP($B351,'2. All Prop. TRVs '!$B$6:$B$382,'2. All Prop. TRVs '!$O$6:$O$382))</f>
        <v>--</v>
      </c>
      <c r="I351" s="92" t="str">
        <f>VLOOKUP(_xlfn.XLOOKUP($B351,'2. All Prop. TRVs '!$B$6:$B$382,'2. All Prop. TRVs '!$P$6:$P$382),'Rule Table'!$P$9:$Q$16,2,FALSE)</f>
        <v>--</v>
      </c>
      <c r="J351" s="92" t="str">
        <f>_xlfn.XLOOKUP($B351,'2. All Prop. TRVs '!$B$6:$B$382,'2. All Prop. TRVs '!$V$6:$V$382)</f>
        <v>--</v>
      </c>
      <c r="K351" s="92" t="str">
        <f>VLOOKUP(_xlfn.XLOOKUP($B351,'2. All Prop. TRVs '!$B$6:$B$382,'2. All Prop. TRVs '!$W$6:$W$382),'Rule Table'!$P$9:$Q$16,2,FALSE)</f>
        <v>--</v>
      </c>
    </row>
    <row r="352" spans="1:11" x14ac:dyDescent="0.2">
      <c r="A352" s="90">
        <v>345</v>
      </c>
      <c r="B352" s="91">
        <v>559</v>
      </c>
      <c r="C352" s="71" t="str">
        <f>_xlfn.XLOOKUP($B352,'2. All Prop. TRVs '!$B$6:$B$382,'2. All Prop. TRVs '!$C$6:$C$382)</f>
        <v>123-38-6</v>
      </c>
      <c r="D352" s="40" t="str">
        <f>_xlfn.XLOOKUP($B352,'2. All Prop. TRVs '!$B$6:$B$382,'2. All Prop. TRVs '!$D$6:$D$382)</f>
        <v>Propionaldehyde</v>
      </c>
      <c r="E352" s="92"/>
      <c r="F352" s="92" t="str">
        <f>_xlfn.XLOOKUP($B352,'2. All Prop. TRVs '!$B$6:$B$382,'2. All Prop. TRVs '!$H$6:$H$382)</f>
        <v>--</v>
      </c>
      <c r="G352" s="92" t="str">
        <f>VLOOKUP(_xlfn.XLOOKUP($B352,'2. All Prop. TRVs '!$B$6:$B$382,'2. All Prop. TRVs '!$I$6:$I$382),'Rule Table'!$P$9:$Q$16,2,FALSE)</f>
        <v>--</v>
      </c>
      <c r="H352" s="92">
        <f>IF(_xlfn.XLOOKUP($B352,'2. All Prop. TRVs '!$B$6:$B$382,'2. All Prop. TRVs '!$O$6:$O$382)="No proposed value","--",_xlfn.XLOOKUP($B352,'2. All Prop. TRVs '!$B$6:$B$382,'2. All Prop. TRVs '!$O$6:$O$382))</f>
        <v>8</v>
      </c>
      <c r="I352" s="92" t="str">
        <f>VLOOKUP(_xlfn.XLOOKUP($B352,'2. All Prop. TRVs '!$B$6:$B$382,'2. All Prop. TRVs '!$P$6:$P$382),'Rule Table'!$P$9:$Q$16,2,FALSE)</f>
        <v>E</v>
      </c>
      <c r="J352" s="94">
        <f>_xlfn.XLOOKUP($B352,'2. All Prop. TRVs '!$B$6:$B$382,'2. All Prop. TRVs '!$V$6:$V$382)</f>
        <v>1800</v>
      </c>
      <c r="K352" s="92" t="str">
        <f>VLOOKUP(_xlfn.XLOOKUP($B352,'2. All Prop. TRVs '!$B$6:$B$382,'2. All Prop. TRVs '!$W$6:$W$382),'Rule Table'!$P$9:$Q$16,2,FALSE)</f>
        <v>D</v>
      </c>
    </row>
    <row r="353" spans="1:11" x14ac:dyDescent="0.2">
      <c r="A353" s="90">
        <v>346</v>
      </c>
      <c r="B353" s="90" t="s">
        <v>865</v>
      </c>
      <c r="C353" s="71" t="str">
        <f>_xlfn.XLOOKUP($B353,'2. All Prop. TRVs '!$B$6:$B$382,'2. All Prop. TRVs '!$C$6:$C$382)</f>
        <v>103-65-1</v>
      </c>
      <c r="D353" s="40" t="str">
        <f>_xlfn.XLOOKUP($B353,'2. All Prop. TRVs '!$B$6:$B$382,'2. All Prop. TRVs '!$D$6:$D$382)</f>
        <v>n-Propylbenzene</v>
      </c>
      <c r="E353" s="92"/>
      <c r="F353" s="92" t="str">
        <f>_xlfn.XLOOKUP($B353,'2. All Prop. TRVs '!$B$6:$B$382,'2. All Prop. TRVs '!$H$6:$H$382)</f>
        <v>--</v>
      </c>
      <c r="G353" s="92" t="str">
        <f>VLOOKUP(_xlfn.XLOOKUP($B353,'2. All Prop. TRVs '!$B$6:$B$382,'2. All Prop. TRVs '!$I$6:$I$382),'Rule Table'!$P$9:$Q$16,2,FALSE)</f>
        <v>--</v>
      </c>
      <c r="H353" s="92">
        <f>IF(_xlfn.XLOOKUP($B353,'2. All Prop. TRVs '!$B$6:$B$382,'2. All Prop. TRVs '!$O$6:$O$382)="No proposed value","--",_xlfn.XLOOKUP($B353,'2. All Prop. TRVs '!$B$6:$B$382,'2. All Prop. TRVs '!$O$6:$O$382))</f>
        <v>260</v>
      </c>
      <c r="I353" s="92" t="str">
        <f>VLOOKUP(_xlfn.XLOOKUP($B353,'2. All Prop. TRVs '!$B$6:$B$382,'2. All Prop. TRVs '!$P$6:$P$382),'Rule Table'!$P$9:$Q$16,2,FALSE)</f>
        <v>D</v>
      </c>
      <c r="J353" s="94">
        <f>_xlfn.XLOOKUP($B353,'2. All Prop. TRVs '!$B$6:$B$382,'2. All Prop. TRVs '!$V$6:$V$382)</f>
        <v>22000</v>
      </c>
      <c r="K353" s="92" t="str">
        <f>VLOOKUP(_xlfn.XLOOKUP($B353,'2. All Prop. TRVs '!$B$6:$B$382,'2. All Prop. TRVs '!$W$6:$W$382),'Rule Table'!$P$9:$Q$16,2,FALSE)</f>
        <v>D</v>
      </c>
    </row>
    <row r="354" spans="1:11" x14ac:dyDescent="0.2">
      <c r="A354" s="90">
        <v>347</v>
      </c>
      <c r="B354" s="91">
        <v>561</v>
      </c>
      <c r="C354" s="71" t="str">
        <f>_xlfn.XLOOKUP($B354,'2. All Prop. TRVs '!$B$6:$B$382,'2. All Prop. TRVs '!$C$6:$C$382)</f>
        <v>115-07-1</v>
      </c>
      <c r="D354" s="40" t="str">
        <f>_xlfn.XLOOKUP($B354,'2. All Prop. TRVs '!$B$6:$B$382,'2. All Prop. TRVs '!$D$6:$D$382)</f>
        <v>Propylene</v>
      </c>
      <c r="E354" s="92"/>
      <c r="F354" s="92" t="str">
        <f>_xlfn.XLOOKUP($B354,'2. All Prop. TRVs '!$B$6:$B$382,'2. All Prop. TRVs '!$H$6:$H$382)</f>
        <v>--</v>
      </c>
      <c r="G354" s="92" t="str">
        <f>VLOOKUP(_xlfn.XLOOKUP($B354,'2. All Prop. TRVs '!$B$6:$B$382,'2. All Prop. TRVs '!$I$6:$I$382),'Rule Table'!$P$9:$Q$16,2,FALSE)</f>
        <v>--</v>
      </c>
      <c r="H354" s="94">
        <f>IF(_xlfn.XLOOKUP($B354,'2. All Prop. TRVs '!$B$6:$B$382,'2. All Prop. TRVs '!$O$6:$O$382)="No proposed value","--",_xlfn.XLOOKUP($B354,'2. All Prop. TRVs '!$B$6:$B$382,'2. All Prop. TRVs '!$O$6:$O$382))</f>
        <v>3000</v>
      </c>
      <c r="I354" s="92" t="str">
        <f>VLOOKUP(_xlfn.XLOOKUP($B354,'2. All Prop. TRVs '!$B$6:$B$382,'2. All Prop. TRVs '!$P$6:$P$382),'Rule Table'!$P$9:$Q$16,2,FALSE)</f>
        <v>C</v>
      </c>
      <c r="J354" s="92" t="str">
        <f>_xlfn.XLOOKUP($B354,'2. All Prop. TRVs '!$B$6:$B$382,'2. All Prop. TRVs '!$V$6:$V$382)</f>
        <v>--</v>
      </c>
      <c r="K354" s="92" t="str">
        <f>VLOOKUP(_xlfn.XLOOKUP($B354,'2. All Prop. TRVs '!$B$6:$B$382,'2. All Prop. TRVs '!$W$6:$W$382),'Rule Table'!$P$9:$Q$16,2,FALSE)</f>
        <v>--</v>
      </c>
    </row>
    <row r="355" spans="1:11" x14ac:dyDescent="0.2">
      <c r="A355" s="90">
        <v>348</v>
      </c>
      <c r="B355" s="90" t="s">
        <v>870</v>
      </c>
      <c r="C355" s="71" t="str">
        <f>_xlfn.XLOOKUP($B355,'2. All Prop. TRVs '!$B$6:$B$382,'2. All Prop. TRVs '!$C$6:$C$382)</f>
        <v>57-55-6</v>
      </c>
      <c r="D355" s="40" t="str">
        <f>_xlfn.XLOOKUP($B355,'2. All Prop. TRVs '!$B$6:$B$382,'2. All Prop. TRVs '!$D$6:$D$382)</f>
        <v>Propylene glycol</v>
      </c>
      <c r="E355" s="92"/>
      <c r="F355" s="92" t="str">
        <f>_xlfn.XLOOKUP($B355,'2. All Prop. TRVs '!$B$6:$B$382,'2. All Prop. TRVs '!$H$6:$H$382)</f>
        <v>--</v>
      </c>
      <c r="G355" s="92" t="str">
        <f>VLOOKUP(_xlfn.XLOOKUP($B355,'2. All Prop. TRVs '!$B$6:$B$382,'2. All Prop. TRVs '!$I$6:$I$382),'Rule Table'!$P$9:$Q$16,2,FALSE)</f>
        <v>--</v>
      </c>
      <c r="H355" s="92" t="str">
        <f>IF(_xlfn.XLOOKUP($B355,'2. All Prop. TRVs '!$B$6:$B$382,'2. All Prop. TRVs '!$O$6:$O$382)="No proposed value","--",_xlfn.XLOOKUP($B355,'2. All Prop. TRVs '!$B$6:$B$382,'2. All Prop. TRVs '!$O$6:$O$382))</f>
        <v>--</v>
      </c>
      <c r="I355" s="92" t="str">
        <f>VLOOKUP(_xlfn.XLOOKUP($B355,'2. All Prop. TRVs '!$B$6:$B$382,'2. All Prop. TRVs '!$P$6:$P$382),'Rule Table'!$P$9:$Q$16,2,FALSE)</f>
        <v>--</v>
      </c>
      <c r="J355" s="92">
        <f>_xlfn.XLOOKUP($B355,'2. All Prop. TRVs '!$B$6:$B$382,'2. All Prop. TRVs '!$V$6:$V$382)</f>
        <v>39</v>
      </c>
      <c r="K355" s="92" t="str">
        <f>VLOOKUP(_xlfn.XLOOKUP($B355,'2. All Prop. TRVs '!$B$6:$B$382,'2. All Prop. TRVs '!$W$6:$W$382),'Rule Table'!$P$9:$Q$16,2,FALSE)</f>
        <v>D</v>
      </c>
    </row>
    <row r="356" spans="1:11" x14ac:dyDescent="0.2">
      <c r="A356" s="90">
        <v>349</v>
      </c>
      <c r="B356" s="91">
        <v>562</v>
      </c>
      <c r="C356" s="71" t="str">
        <f>_xlfn.XLOOKUP($B356,'2. All Prop. TRVs '!$B$6:$B$382,'2. All Prop. TRVs '!$C$6:$C$382)</f>
        <v>6423-43-4</v>
      </c>
      <c r="D356" s="40" t="str">
        <f>_xlfn.XLOOKUP($B356,'2. All Prop. TRVs '!$B$6:$B$382,'2. All Prop. TRVs '!$D$6:$D$382)</f>
        <v>Propylene glycol dinitrate</v>
      </c>
      <c r="E356" s="92"/>
      <c r="F356" s="92" t="str">
        <f>_xlfn.XLOOKUP($B356,'2. All Prop. TRVs '!$B$6:$B$382,'2. All Prop. TRVs '!$H$6:$H$382)</f>
        <v>--</v>
      </c>
      <c r="G356" s="92" t="str">
        <f>VLOOKUP(_xlfn.XLOOKUP($B356,'2. All Prop. TRVs '!$B$6:$B$382,'2. All Prop. TRVs '!$I$6:$I$382),'Rule Table'!$P$9:$Q$16,2,FALSE)</f>
        <v>--</v>
      </c>
      <c r="H356" s="92">
        <f>IF(_xlfn.XLOOKUP($B356,'2. All Prop. TRVs '!$B$6:$B$382,'2. All Prop. TRVs '!$O$6:$O$382)="No proposed value","--",_xlfn.XLOOKUP($B356,'2. All Prop. TRVs '!$B$6:$B$382,'2. All Prop. TRVs '!$O$6:$O$382))</f>
        <v>0.27</v>
      </c>
      <c r="I356" s="92" t="str">
        <f>VLOOKUP(_xlfn.XLOOKUP($B356,'2. All Prop. TRVs '!$B$6:$B$382,'2. All Prop. TRVs '!$P$6:$P$382),'Rule Table'!$P$9:$Q$16,2,FALSE)</f>
        <v>T</v>
      </c>
      <c r="J356" s="92">
        <f>_xlfn.XLOOKUP($B356,'2. All Prop. TRVs '!$B$6:$B$382,'2. All Prop. TRVs '!$V$6:$V$382)</f>
        <v>20</v>
      </c>
      <c r="K356" s="92" t="str">
        <f>VLOOKUP(_xlfn.XLOOKUP($B356,'2. All Prop. TRVs '!$B$6:$B$382,'2. All Prop. TRVs '!$W$6:$W$382),'Rule Table'!$P$9:$Q$16,2,FALSE)</f>
        <v>T</v>
      </c>
    </row>
    <row r="357" spans="1:11" x14ac:dyDescent="0.2">
      <c r="A357" s="90">
        <v>350</v>
      </c>
      <c r="B357" s="91">
        <v>563</v>
      </c>
      <c r="C357" s="71" t="str">
        <f>_xlfn.XLOOKUP($B357,'2. All Prop. TRVs '!$B$6:$B$382,'2. All Prop. TRVs '!$C$6:$C$382)</f>
        <v>75-56-9</v>
      </c>
      <c r="D357" s="40" t="str">
        <f>_xlfn.XLOOKUP($B357,'2. All Prop. TRVs '!$B$6:$B$382,'2. All Prop. TRVs '!$D$6:$D$382)</f>
        <v>Propylene oxide</v>
      </c>
      <c r="E357" s="92"/>
      <c r="F357" s="92">
        <f>_xlfn.XLOOKUP($B357,'2. All Prop. TRVs '!$B$6:$B$382,'2. All Prop. TRVs '!$H$6:$H$382)</f>
        <v>0.27</v>
      </c>
      <c r="G357" s="92" t="str">
        <f>VLOOKUP(_xlfn.XLOOKUP($B357,'2. All Prop. TRVs '!$B$6:$B$382,'2. All Prop. TRVs '!$I$6:$I$382),'Rule Table'!$P$9:$Q$16,2,FALSE)</f>
        <v>E</v>
      </c>
      <c r="H357" s="92">
        <f>IF(_xlfn.XLOOKUP($B357,'2. All Prop. TRVs '!$B$6:$B$382,'2. All Prop. TRVs '!$O$6:$O$382)="No proposed value","--",_xlfn.XLOOKUP($B357,'2. All Prop. TRVs '!$B$6:$B$382,'2. All Prop. TRVs '!$O$6:$O$382))</f>
        <v>30</v>
      </c>
      <c r="I357" s="92" t="str">
        <f>VLOOKUP(_xlfn.XLOOKUP($B357,'2. All Prop. TRVs '!$B$6:$B$382,'2. All Prop. TRVs '!$P$6:$P$382),'Rule Table'!$P$9:$Q$16,2,FALSE)</f>
        <v>C</v>
      </c>
      <c r="J357" s="92">
        <f>_xlfn.XLOOKUP($B357,'2. All Prop. TRVs '!$B$6:$B$382,'2. All Prop. TRVs '!$V$6:$V$382)</f>
        <v>260</v>
      </c>
      <c r="K357" s="92" t="str">
        <f>VLOOKUP(_xlfn.XLOOKUP($B357,'2. All Prop. TRVs '!$B$6:$B$382,'2. All Prop. TRVs '!$W$6:$W$382),'Rule Table'!$P$9:$Q$16,2,FALSE)</f>
        <v>D</v>
      </c>
    </row>
    <row r="358" spans="1:11" x14ac:dyDescent="0.2">
      <c r="A358" s="90">
        <v>351</v>
      </c>
      <c r="B358" s="91">
        <v>575</v>
      </c>
      <c r="C358" s="71" t="str">
        <f>_xlfn.XLOOKUP($B358,'2. All Prop. TRVs '!$B$6:$B$382,'2. All Prop. TRVs '!$C$6:$C$382)</f>
        <v>7782-49-2</v>
      </c>
      <c r="D358" s="40" t="str">
        <f>_xlfn.XLOOKUP($B358,'2. All Prop. TRVs '!$B$6:$B$382,'2. All Prop. TRVs '!$D$6:$D$382)</f>
        <v>Selenium and compounds</v>
      </c>
      <c r="E358" s="96">
        <v>4</v>
      </c>
      <c r="F358" s="92" t="str">
        <f>_xlfn.XLOOKUP($B358,'2. All Prop. TRVs '!$B$6:$B$382,'2. All Prop. TRVs '!$H$6:$H$382)</f>
        <v>--</v>
      </c>
      <c r="G358" s="92" t="str">
        <f>VLOOKUP(_xlfn.XLOOKUP($B358,'2. All Prop. TRVs '!$B$6:$B$382,'2. All Prop. TRVs '!$I$6:$I$382),'Rule Table'!$P$9:$Q$16,2,FALSE)</f>
        <v>--</v>
      </c>
      <c r="H358" s="92">
        <f>IF(_xlfn.XLOOKUP($B358,'2. All Prop. TRVs '!$B$6:$B$382,'2. All Prop. TRVs '!$O$6:$O$382)="No proposed value","--",_xlfn.XLOOKUP($B358,'2. All Prop. TRVs '!$B$6:$B$382,'2. All Prop. TRVs '!$O$6:$O$382))</f>
        <v>20</v>
      </c>
      <c r="I358" s="92" t="str">
        <f>VLOOKUP(_xlfn.XLOOKUP($B358,'2. All Prop. TRVs '!$B$6:$B$382,'2. All Prop. TRVs '!$P$6:$P$382),'Rule Table'!$P$9:$Q$16,2,FALSE)</f>
        <v>C</v>
      </c>
      <c r="J358" s="92" t="str">
        <f>_xlfn.XLOOKUP($B358,'2. All Prop. TRVs '!$B$6:$B$382,'2. All Prop. TRVs '!$V$6:$V$382)</f>
        <v>--</v>
      </c>
      <c r="K358" s="92" t="str">
        <f>VLOOKUP(_xlfn.XLOOKUP($B358,'2. All Prop. TRVs '!$B$6:$B$382,'2. All Prop. TRVs '!$W$6:$W$382),'Rule Table'!$P$9:$Q$16,2,FALSE)</f>
        <v>--</v>
      </c>
    </row>
    <row r="359" spans="1:11" x14ac:dyDescent="0.2">
      <c r="A359" s="90">
        <v>352</v>
      </c>
      <c r="B359" s="91">
        <v>577</v>
      </c>
      <c r="C359" s="71" t="str">
        <f>_xlfn.XLOOKUP($B359,'2. All Prop. TRVs '!$B$6:$B$382,'2. All Prop. TRVs '!$C$6:$C$382)</f>
        <v>7783-07-5</v>
      </c>
      <c r="D359" s="40" t="str">
        <f>_xlfn.XLOOKUP($B359,'2. All Prop. TRVs '!$B$6:$B$382,'2. All Prop. TRVs '!$D$6:$D$382)</f>
        <v>Selenide, hydrogen</v>
      </c>
      <c r="E359" s="92"/>
      <c r="F359" s="92" t="str">
        <f>_xlfn.XLOOKUP($B359,'2. All Prop. TRVs '!$B$6:$B$382,'2. All Prop. TRVs '!$H$6:$H$382)</f>
        <v>--</v>
      </c>
      <c r="G359" s="92" t="str">
        <f>VLOOKUP(_xlfn.XLOOKUP($B359,'2. All Prop. TRVs '!$B$6:$B$382,'2. All Prop. TRVs '!$I$6:$I$382),'Rule Table'!$P$9:$Q$16,2,FALSE)</f>
        <v>--</v>
      </c>
      <c r="H359" s="92" t="str">
        <f>IF(_xlfn.XLOOKUP($B359,'2. All Prop. TRVs '!$B$6:$B$382,'2. All Prop. TRVs '!$O$6:$O$382)="No proposed value","--",_xlfn.XLOOKUP($B359,'2. All Prop. TRVs '!$B$6:$B$382,'2. All Prop. TRVs '!$O$6:$O$382))</f>
        <v>--</v>
      </c>
      <c r="I359" s="92" t="str">
        <f>VLOOKUP(_xlfn.XLOOKUP($B359,'2. All Prop. TRVs '!$B$6:$B$382,'2. All Prop. TRVs '!$P$6:$P$382),'Rule Table'!$P$9:$Q$16,2,FALSE)</f>
        <v>--</v>
      </c>
      <c r="J359" s="92">
        <f>_xlfn.XLOOKUP($B359,'2. All Prop. TRVs '!$B$6:$B$382,'2. All Prop. TRVs '!$V$6:$V$382)</f>
        <v>0.21</v>
      </c>
      <c r="K359" s="92" t="str">
        <f>VLOOKUP(_xlfn.XLOOKUP($B359,'2. All Prop. TRVs '!$B$6:$B$382,'2. All Prop. TRVs '!$W$6:$W$382),'Rule Table'!$P$9:$Q$16,2,FALSE)</f>
        <v>D</v>
      </c>
    </row>
    <row r="360" spans="1:11" x14ac:dyDescent="0.2">
      <c r="A360" s="90">
        <v>353</v>
      </c>
      <c r="B360" s="90">
        <v>579</v>
      </c>
      <c r="C360" s="71" t="str">
        <f>_xlfn.XLOOKUP($B360,'2. All Prop. TRVs '!$B$6:$B$382,'2. All Prop. TRVs '!$C$6:$C$382)</f>
        <v>7631-86-9</v>
      </c>
      <c r="D360" s="40" t="str">
        <f>_xlfn.XLOOKUP($B360,'2. All Prop. TRVs '!$B$6:$B$382,'2. All Prop. TRVs '!$D$6:$D$382)</f>
        <v>Silica, crystalline forms (respirable)</v>
      </c>
      <c r="E360" s="92">
        <v>9</v>
      </c>
      <c r="F360" s="92" t="str">
        <f>_xlfn.XLOOKUP($B360,'2. All Prop. TRVs '!$B$6:$B$382,'2. All Prop. TRVs '!$H$6:$H$382)</f>
        <v>--</v>
      </c>
      <c r="G360" s="92" t="str">
        <f>VLOOKUP(_xlfn.XLOOKUP($B360,'2. All Prop. TRVs '!$B$6:$B$382,'2. All Prop. TRVs '!$I$6:$I$382),'Rule Table'!$P$9:$Q$16,2,FALSE)</f>
        <v>--</v>
      </c>
      <c r="H360" s="92">
        <f>IF(_xlfn.XLOOKUP($B360,'2. All Prop. TRVs '!$B$6:$B$382,'2. All Prop. TRVs '!$O$6:$O$382)="No proposed value","--",_xlfn.XLOOKUP($B360,'2. All Prop. TRVs '!$B$6:$B$382,'2. All Prop. TRVs '!$O$6:$O$382))</f>
        <v>3</v>
      </c>
      <c r="I360" s="92" t="str">
        <f>VLOOKUP(_xlfn.XLOOKUP($B360,'2. All Prop. TRVs '!$B$6:$B$382,'2. All Prop. TRVs '!$P$6:$P$382),'Rule Table'!$P$9:$Q$16,2,FALSE)</f>
        <v>C</v>
      </c>
      <c r="J360" s="92">
        <f>_xlfn.XLOOKUP($B360,'2. All Prop. TRVs '!$B$6:$B$382,'2. All Prop. TRVs '!$V$6:$V$382)</f>
        <v>24</v>
      </c>
      <c r="K360" s="92" t="str">
        <f>VLOOKUP(_xlfn.XLOOKUP($B360,'2. All Prop. TRVs '!$B$6:$B$382,'2. All Prop. TRVs '!$W$6:$W$382),'Rule Table'!$P$9:$Q$16,2,FALSE)</f>
        <v>D</v>
      </c>
    </row>
    <row r="361" spans="1:11" x14ac:dyDescent="0.2">
      <c r="A361" s="90">
        <v>354</v>
      </c>
      <c r="B361" s="90" t="s">
        <v>885</v>
      </c>
      <c r="C361" s="71" t="str">
        <f>_xlfn.XLOOKUP($B361,'2. All Prop. TRVs '!$B$6:$B$382,'2. All Prop. TRVs '!$C$6:$C$382)</f>
        <v>1058T</v>
      </c>
      <c r="D361" s="40" t="str">
        <f>_xlfn.XLOOKUP($B361,'2. All Prop. TRVs '!$B$6:$B$382,'2. All Prop. TRVs '!$D$6:$D$382)</f>
        <v>Silica, amorphous and other non-crystalline forms (respirable)  </v>
      </c>
      <c r="E361" s="92">
        <v>9</v>
      </c>
      <c r="F361" s="92" t="str">
        <f>_xlfn.XLOOKUP($B361,'2. All Prop. TRVs '!$B$6:$B$382,'2. All Prop. TRVs '!$H$6:$H$382)</f>
        <v>--</v>
      </c>
      <c r="G361" s="92" t="str">
        <f>VLOOKUP(_xlfn.XLOOKUP($B361,'2. All Prop. TRVs '!$B$6:$B$382,'2. All Prop. TRVs '!$I$6:$I$382),'Rule Table'!$P$9:$Q$16,2,FALSE)</f>
        <v>--</v>
      </c>
      <c r="H361" s="92">
        <f>IF(_xlfn.XLOOKUP($B361,'2. All Prop. TRVs '!$B$6:$B$382,'2. All Prop. TRVs '!$O$6:$O$382)="No proposed value","--",_xlfn.XLOOKUP($B361,'2. All Prop. TRVs '!$B$6:$B$382,'2. All Prop. TRVs '!$O$6:$O$382))</f>
        <v>6.6</v>
      </c>
      <c r="I361" s="92" t="str">
        <f>VLOOKUP(_xlfn.XLOOKUP($B361,'2. All Prop. TRVs '!$B$6:$B$382,'2. All Prop. TRVs '!$P$6:$P$382),'Rule Table'!$P$9:$Q$16,2,FALSE)</f>
        <v>D</v>
      </c>
      <c r="J361" s="92" t="str">
        <f>_xlfn.XLOOKUP($B361,'2. All Prop. TRVs '!$B$6:$B$382,'2. All Prop. TRVs '!$V$6:$V$382)</f>
        <v>--</v>
      </c>
      <c r="K361" s="92" t="str">
        <f>VLOOKUP(_xlfn.XLOOKUP($B361,'2. All Prop. TRVs '!$B$6:$B$382,'2. All Prop. TRVs '!$W$6:$W$382),'Rule Table'!$P$9:$Q$16,2,FALSE)</f>
        <v>--</v>
      </c>
    </row>
    <row r="362" spans="1:11" x14ac:dyDescent="0.2">
      <c r="A362" s="90">
        <v>355</v>
      </c>
      <c r="B362" s="91">
        <v>582</v>
      </c>
      <c r="C362" s="71" t="str">
        <f>_xlfn.XLOOKUP($B362,'2. All Prop. TRVs '!$B$6:$B$382,'2. All Prop. TRVs '!$C$6:$C$382)</f>
        <v>1310-73-2</v>
      </c>
      <c r="D362" s="40" t="str">
        <f>_xlfn.XLOOKUP($B362,'2. All Prop. TRVs '!$B$6:$B$382,'2. All Prop. TRVs '!$D$6:$D$382)</f>
        <v>Sodium hydroxide</v>
      </c>
      <c r="E362" s="92"/>
      <c r="F362" s="92" t="str">
        <f>_xlfn.XLOOKUP($B362,'2. All Prop. TRVs '!$B$6:$B$382,'2. All Prop. TRVs '!$H$6:$H$382)</f>
        <v>--</v>
      </c>
      <c r="G362" s="92" t="str">
        <f>VLOOKUP(_xlfn.XLOOKUP($B362,'2. All Prop. TRVs '!$B$6:$B$382,'2. All Prop. TRVs '!$I$6:$I$382),'Rule Table'!$P$9:$Q$16,2,FALSE)</f>
        <v>--</v>
      </c>
      <c r="H362" s="92" t="str">
        <f>IF(_xlfn.XLOOKUP($B362,'2. All Prop. TRVs '!$B$6:$B$382,'2. All Prop. TRVs '!$O$6:$O$382)="No proposed value","--",_xlfn.XLOOKUP($B362,'2. All Prop. TRVs '!$B$6:$B$382,'2. All Prop. TRVs '!$O$6:$O$382))</f>
        <v>--</v>
      </c>
      <c r="I362" s="92" t="str">
        <f>VLOOKUP(_xlfn.XLOOKUP($B362,'2. All Prop. TRVs '!$B$6:$B$382,'2. All Prop. TRVs '!$P$6:$P$382),'Rule Table'!$P$9:$Q$16,2,FALSE)</f>
        <v>--</v>
      </c>
      <c r="J362" s="92">
        <f>_xlfn.XLOOKUP($B362,'2. All Prop. TRVs '!$B$6:$B$382,'2. All Prop. TRVs '!$V$6:$V$382)</f>
        <v>8</v>
      </c>
      <c r="K362" s="92" t="str">
        <f>VLOOKUP(_xlfn.XLOOKUP($B362,'2. All Prop. TRVs '!$B$6:$B$382,'2. All Prop. TRVs '!$W$6:$W$382),'Rule Table'!$P$9:$Q$16,2,FALSE)</f>
        <v>C</v>
      </c>
    </row>
    <row r="363" spans="1:11" x14ac:dyDescent="0.2">
      <c r="A363" s="90">
        <v>356</v>
      </c>
      <c r="B363" s="91">
        <v>585</v>
      </c>
      <c r="C363" s="71" t="str">
        <f>_xlfn.XLOOKUP($B363,'2. All Prop. TRVs '!$B$6:$B$382,'2. All Prop. TRVs '!$C$6:$C$382)</f>
        <v>100-42-5</v>
      </c>
      <c r="D363" s="40" t="str">
        <f>_xlfn.XLOOKUP($B363,'2. All Prop. TRVs '!$B$6:$B$382,'2. All Prop. TRVs '!$D$6:$D$382)</f>
        <v>Styrene</v>
      </c>
      <c r="E363" s="92"/>
      <c r="F363" s="92" t="str">
        <f>_xlfn.XLOOKUP($B363,'2. All Prop. TRVs '!$B$6:$B$382,'2. All Prop. TRVs '!$H$6:$H$382)</f>
        <v>--</v>
      </c>
      <c r="G363" s="92" t="str">
        <f>VLOOKUP(_xlfn.XLOOKUP($B363,'2. All Prop. TRVs '!$B$6:$B$382,'2. All Prop. TRVs '!$I$6:$I$382),'Rule Table'!$P$9:$Q$16,2,FALSE)</f>
        <v>--</v>
      </c>
      <c r="H363" s="92">
        <f>IF(_xlfn.XLOOKUP($B363,'2. All Prop. TRVs '!$B$6:$B$382,'2. All Prop. TRVs '!$O$6:$O$382)="No proposed value","--",_xlfn.XLOOKUP($B363,'2. All Prop. TRVs '!$B$6:$B$382,'2. All Prop. TRVs '!$O$6:$O$382))</f>
        <v>850</v>
      </c>
      <c r="I363" s="92" t="str">
        <f>VLOOKUP(_xlfn.XLOOKUP($B363,'2. All Prop. TRVs '!$B$6:$B$382,'2. All Prop. TRVs '!$P$6:$P$382),'Rule Table'!$P$9:$Q$16,2,FALSE)</f>
        <v>T</v>
      </c>
      <c r="J363" s="94">
        <f>_xlfn.XLOOKUP($B363,'2. All Prop. TRVs '!$B$6:$B$382,'2. All Prop. TRVs '!$V$6:$V$382)</f>
        <v>21000</v>
      </c>
      <c r="K363" s="92" t="str">
        <f>VLOOKUP(_xlfn.XLOOKUP($B363,'2. All Prop. TRVs '!$B$6:$B$382,'2. All Prop. TRVs '!$W$6:$W$382),'Rule Table'!$P$9:$Q$16,2,FALSE)</f>
        <v>T</v>
      </c>
    </row>
    <row r="364" spans="1:11" x14ac:dyDescent="0.2">
      <c r="A364" s="90">
        <v>357</v>
      </c>
      <c r="B364" s="91">
        <v>591</v>
      </c>
      <c r="C364" s="71" t="str">
        <f>_xlfn.XLOOKUP($B364,'2. All Prop. TRVs '!$B$6:$B$382,'2. All Prop. TRVs '!$C$6:$C$382)</f>
        <v>7664-93-9</v>
      </c>
      <c r="D364" s="40" t="str">
        <f>_xlfn.XLOOKUP($B364,'2. All Prop. TRVs '!$B$6:$B$382,'2. All Prop. TRVs '!$D$6:$D$382)</f>
        <v>Sulfuric acid</v>
      </c>
      <c r="E364" s="92"/>
      <c r="F364" s="92" t="str">
        <f>_xlfn.XLOOKUP($B364,'2. All Prop. TRVs '!$B$6:$B$382,'2. All Prop. TRVs '!$H$6:$H$382)</f>
        <v>--</v>
      </c>
      <c r="G364" s="92" t="str">
        <f>VLOOKUP(_xlfn.XLOOKUP($B364,'2. All Prop. TRVs '!$B$6:$B$382,'2. All Prop. TRVs '!$I$6:$I$382),'Rule Table'!$P$9:$Q$16,2,FALSE)</f>
        <v>--</v>
      </c>
      <c r="H364" s="92">
        <f>IF(_xlfn.XLOOKUP($B364,'2. All Prop. TRVs '!$B$6:$B$382,'2. All Prop. TRVs '!$O$6:$O$382)="No proposed value","--",_xlfn.XLOOKUP($B364,'2. All Prop. TRVs '!$B$6:$B$382,'2. All Prop. TRVs '!$O$6:$O$382))</f>
        <v>1</v>
      </c>
      <c r="I364" s="92" t="str">
        <f>VLOOKUP(_xlfn.XLOOKUP($B364,'2. All Prop. TRVs '!$B$6:$B$382,'2. All Prop. TRVs '!$P$6:$P$382),'Rule Table'!$P$9:$Q$16,2,FALSE)</f>
        <v>C</v>
      </c>
      <c r="J364" s="92">
        <f>_xlfn.XLOOKUP($B364,'2. All Prop. TRVs '!$B$6:$B$382,'2. All Prop. TRVs '!$V$6:$V$382)</f>
        <v>120</v>
      </c>
      <c r="K364" s="92" t="str">
        <f>VLOOKUP(_xlfn.XLOOKUP($B364,'2. All Prop. TRVs '!$B$6:$B$382,'2. All Prop. TRVs '!$W$6:$W$382),'Rule Table'!$P$9:$Q$16,2,FALSE)</f>
        <v>C</v>
      </c>
    </row>
    <row r="365" spans="1:11" x14ac:dyDescent="0.2">
      <c r="A365" s="90">
        <v>358</v>
      </c>
      <c r="B365" s="91">
        <v>588</v>
      </c>
      <c r="C365" s="71" t="str">
        <f>_xlfn.XLOOKUP($B365,'2. All Prop. TRVs '!$B$6:$B$382,'2. All Prop. TRVs '!$C$6:$C$382)</f>
        <v>505-60-2</v>
      </c>
      <c r="D365" s="40" t="str">
        <f>_xlfn.XLOOKUP($B365,'2. All Prop. TRVs '!$B$6:$B$382,'2. All Prop. TRVs '!$D$6:$D$382)</f>
        <v>Sulfur mustard</v>
      </c>
      <c r="E365" s="92"/>
      <c r="F365" s="92" t="str">
        <f>_xlfn.XLOOKUP($B365,'2. All Prop. TRVs '!$B$6:$B$382,'2. All Prop. TRVs '!$H$6:$H$382)</f>
        <v>--</v>
      </c>
      <c r="G365" s="92" t="str">
        <f>VLOOKUP(_xlfn.XLOOKUP($B365,'2. All Prop. TRVs '!$B$6:$B$382,'2. All Prop. TRVs '!$I$6:$I$382),'Rule Table'!$P$9:$Q$16,2,FALSE)</f>
        <v>--</v>
      </c>
      <c r="H365" s="92" t="str">
        <f>IF(_xlfn.XLOOKUP($B365,'2. All Prop. TRVs '!$B$6:$B$382,'2. All Prop. TRVs '!$O$6:$O$382)="No proposed value","--",_xlfn.XLOOKUP($B365,'2. All Prop. TRVs '!$B$6:$B$382,'2. All Prop. TRVs '!$O$6:$O$382))</f>
        <v>--</v>
      </c>
      <c r="I365" s="92" t="str">
        <f>VLOOKUP(_xlfn.XLOOKUP($B365,'2. All Prop. TRVs '!$B$6:$B$382,'2. All Prop. TRVs '!$P$6:$P$382),'Rule Table'!$P$9:$Q$16,2,FALSE)</f>
        <v>--</v>
      </c>
      <c r="J365" s="92">
        <f>_xlfn.XLOOKUP($B365,'2. All Prop. TRVs '!$B$6:$B$382,'2. All Prop. TRVs '!$V$6:$V$382)</f>
        <v>0.7</v>
      </c>
      <c r="K365" s="92" t="str">
        <f>VLOOKUP(_xlfn.XLOOKUP($B365,'2. All Prop. TRVs '!$B$6:$B$382,'2. All Prop. TRVs '!$W$6:$W$382),'Rule Table'!$P$9:$Q$16,2,FALSE)</f>
        <v>T</v>
      </c>
    </row>
    <row r="366" spans="1:11" x14ac:dyDescent="0.2">
      <c r="A366" s="90">
        <v>359</v>
      </c>
      <c r="B366" s="90" t="s">
        <v>961</v>
      </c>
      <c r="C366" s="71" t="str">
        <f>_xlfn.XLOOKUP($B366,'2. All Prop. TRVs '!$B$6:$B$382,'2. All Prop. TRVs '!$C$6:$C$382)</f>
        <v>2699-79-8</v>
      </c>
      <c r="D366" s="40" t="str">
        <f>_xlfn.XLOOKUP($B366,'2. All Prop. TRVs '!$B$6:$B$382,'2. All Prop. TRVs '!$D$6:$D$382)</f>
        <v>Sulfuryl fluoride {Vikane}</v>
      </c>
      <c r="E366" s="92"/>
      <c r="F366" s="92" t="str">
        <f>_xlfn.XLOOKUP($B366,'2. All Prop. TRVs '!$B$6:$B$382,'2. All Prop. TRVs '!$H$6:$H$382)</f>
        <v>--</v>
      </c>
      <c r="G366" s="92" t="str">
        <f>VLOOKUP(_xlfn.XLOOKUP($B366,'2. All Prop. TRVs '!$B$6:$B$382,'2. All Prop. TRVs '!$I$6:$I$382),'Rule Table'!$P$9:$Q$16,2,FALSE)</f>
        <v>--</v>
      </c>
      <c r="H366" s="92">
        <f>IF(_xlfn.XLOOKUP($B366,'2. All Prop. TRVs '!$B$6:$B$382,'2. All Prop. TRVs '!$O$6:$O$382)="No proposed value","--",_xlfn.XLOOKUP($B366,'2. All Prop. TRVs '!$B$6:$B$382,'2. All Prop. TRVs '!$O$6:$O$382))</f>
        <v>50</v>
      </c>
      <c r="I366" s="92" t="str">
        <f>VLOOKUP(_xlfn.XLOOKUP($B366,'2. All Prop. TRVs '!$B$6:$B$382,'2. All Prop. TRVs '!$P$6:$P$382),'Rule Table'!$P$9:$Q$16,2,FALSE)</f>
        <v>C</v>
      </c>
      <c r="J366" s="94">
        <f>_xlfn.XLOOKUP($B366,'2. All Prop. TRVs '!$B$6:$B$382,'2. All Prop. TRVs '!$V$6:$V$382)</f>
        <v>3100</v>
      </c>
      <c r="K366" s="92" t="str">
        <f>VLOOKUP(_xlfn.XLOOKUP($B366,'2. All Prop. TRVs '!$B$6:$B$382,'2. All Prop. TRVs '!$W$6:$W$382),'Rule Table'!$P$9:$Q$16,2,FALSE)</f>
        <v>C</v>
      </c>
    </row>
    <row r="367" spans="1:11" x14ac:dyDescent="0.2">
      <c r="A367" s="90">
        <v>360</v>
      </c>
      <c r="B367" s="91">
        <v>488</v>
      </c>
      <c r="C367" s="71" t="str">
        <f>_xlfn.XLOOKUP($B367,'2. All Prop. TRVs '!$B$6:$B$382,'2. All Prop. TRVs '!$C$6:$C$382)</f>
        <v>127-18-4</v>
      </c>
      <c r="D367" s="40" t="str">
        <f>_xlfn.XLOOKUP($B367,'2. All Prop. TRVs '!$B$6:$B$382,'2. All Prop. TRVs '!$D$6:$D$382)</f>
        <v>Tetrachloroethene {perchloroethylene, perc}</v>
      </c>
      <c r="E367" s="92"/>
      <c r="F367" s="92">
        <f>_xlfn.XLOOKUP($B367,'2. All Prop. TRVs '!$B$6:$B$382,'2. All Prop. TRVs '!$H$6:$H$382)</f>
        <v>3.8</v>
      </c>
      <c r="G367" s="92" t="str">
        <f>VLOOKUP(_xlfn.XLOOKUP($B367,'2. All Prop. TRVs '!$B$6:$B$382,'2. All Prop. TRVs '!$I$6:$I$382),'Rule Table'!$P$9:$Q$16,2,FALSE)</f>
        <v>E</v>
      </c>
      <c r="H367" s="92">
        <f>IF(_xlfn.XLOOKUP($B367,'2. All Prop. TRVs '!$B$6:$B$382,'2. All Prop. TRVs '!$O$6:$O$382)="No proposed value","--",_xlfn.XLOOKUP($B367,'2. All Prop. TRVs '!$B$6:$B$382,'2. All Prop. TRVs '!$O$6:$O$382))</f>
        <v>41</v>
      </c>
      <c r="I367" s="92" t="str">
        <f>VLOOKUP(_xlfn.XLOOKUP($B367,'2. All Prop. TRVs '!$B$6:$B$382,'2. All Prop. TRVs '!$P$6:$P$382),'Rule Table'!$P$9:$Q$16,2,FALSE)</f>
        <v>T</v>
      </c>
      <c r="J367" s="92">
        <f>_xlfn.XLOOKUP($B367,'2. All Prop. TRVs '!$B$6:$B$382,'2. All Prop. TRVs '!$V$6:$V$382)</f>
        <v>41</v>
      </c>
      <c r="K367" s="92" t="str">
        <f>VLOOKUP(_xlfn.XLOOKUP($B367,'2. All Prop. TRVs '!$B$6:$B$382,'2. All Prop. TRVs '!$W$6:$W$382),'Rule Table'!$P$9:$Q$16,2,FALSE)</f>
        <v>T</v>
      </c>
    </row>
    <row r="368" spans="1:11" x14ac:dyDescent="0.2">
      <c r="A368" s="90">
        <v>361</v>
      </c>
      <c r="B368" s="91">
        <v>115</v>
      </c>
      <c r="C368" s="71" t="str">
        <f>_xlfn.XLOOKUP($B368,'2. All Prop. TRVs '!$B$6:$B$382,'2. All Prop. TRVs '!$C$6:$C$382)</f>
        <v>630-20-6</v>
      </c>
      <c r="D368" s="40" t="str">
        <f>_xlfn.XLOOKUP($B368,'2. All Prop. TRVs '!$B$6:$B$382,'2. All Prop. TRVs '!$D$6:$D$382)</f>
        <v>1,1,1,2-Tetrachloroethane</v>
      </c>
      <c r="E368" s="92"/>
      <c r="F368" s="92">
        <f>_xlfn.XLOOKUP($B368,'2. All Prop. TRVs '!$B$6:$B$382,'2. All Prop. TRVs '!$H$6:$H$382)</f>
        <v>0.14000000000000001</v>
      </c>
      <c r="G368" s="92" t="str">
        <f>VLOOKUP(_xlfn.XLOOKUP($B368,'2. All Prop. TRVs '!$B$6:$B$382,'2. All Prop. TRVs '!$I$6:$I$382),'Rule Table'!$P$9:$Q$16,2,FALSE)</f>
        <v>E</v>
      </c>
      <c r="H368" s="92" t="str">
        <f>IF(_xlfn.XLOOKUP($B368,'2. All Prop. TRVs '!$B$6:$B$382,'2. All Prop. TRVs '!$O$6:$O$382)="No proposed value","--",_xlfn.XLOOKUP($B368,'2. All Prop. TRVs '!$B$6:$B$382,'2. All Prop. TRVs '!$O$6:$O$382))</f>
        <v>--</v>
      </c>
      <c r="I368" s="92" t="str">
        <f>VLOOKUP(_xlfn.XLOOKUP($B368,'2. All Prop. TRVs '!$B$6:$B$382,'2. All Prop. TRVs '!$P$6:$P$382),'Rule Table'!$P$9:$Q$16,2,FALSE)</f>
        <v>--</v>
      </c>
      <c r="J368" s="92" t="str">
        <f>_xlfn.XLOOKUP($B368,'2. All Prop. TRVs '!$B$6:$B$382,'2. All Prop. TRVs '!$V$6:$V$382)</f>
        <v>--</v>
      </c>
      <c r="K368" s="92" t="str">
        <f>VLOOKUP(_xlfn.XLOOKUP($B368,'2. All Prop. TRVs '!$B$6:$B$382,'2. All Prop. TRVs '!$W$6:$W$382),'Rule Table'!$P$9:$Q$16,2,FALSE)</f>
        <v>--</v>
      </c>
    </row>
    <row r="369" spans="1:11" x14ac:dyDescent="0.2">
      <c r="A369" s="90">
        <v>362</v>
      </c>
      <c r="B369" s="91">
        <v>594</v>
      </c>
      <c r="C369" s="71" t="str">
        <f>_xlfn.XLOOKUP($B369,'2. All Prop. TRVs '!$B$6:$B$382,'2. All Prop. TRVs '!$C$6:$C$382)</f>
        <v>79-34-5</v>
      </c>
      <c r="D369" s="40" t="str">
        <f>_xlfn.XLOOKUP($B369,'2. All Prop. TRVs '!$B$6:$B$382,'2. All Prop. TRVs '!$D$6:$D$382)</f>
        <v>1,1,2,2-Tetrachloroethane</v>
      </c>
      <c r="E369" s="92"/>
      <c r="F369" s="92">
        <f>_xlfn.XLOOKUP($B369,'2. All Prop. TRVs '!$B$6:$B$382,'2. All Prop. TRVs '!$H$6:$H$382)</f>
        <v>1.7000000000000001E-2</v>
      </c>
      <c r="G369" s="92" t="str">
        <f>VLOOKUP(_xlfn.XLOOKUP($B369,'2. All Prop. TRVs '!$B$6:$B$382,'2. All Prop. TRVs '!$I$6:$I$382),'Rule Table'!$P$9:$Q$16,2,FALSE)</f>
        <v>C</v>
      </c>
      <c r="H369" s="92" t="str">
        <f>IF(_xlfn.XLOOKUP($B369,'2. All Prop. TRVs '!$B$6:$B$382,'2. All Prop. TRVs '!$O$6:$O$382)="No proposed value","--",_xlfn.XLOOKUP($B369,'2. All Prop. TRVs '!$B$6:$B$382,'2. All Prop. TRVs '!$O$6:$O$382))</f>
        <v>--</v>
      </c>
      <c r="I369" s="92" t="str">
        <f>VLOOKUP(_xlfn.XLOOKUP($B369,'2. All Prop. TRVs '!$B$6:$B$382,'2. All Prop. TRVs '!$P$6:$P$382),'Rule Table'!$P$9:$Q$16,2,FALSE)</f>
        <v>--</v>
      </c>
      <c r="J369" s="92" t="str">
        <f>_xlfn.XLOOKUP($B369,'2. All Prop. TRVs '!$B$6:$B$382,'2. All Prop. TRVs '!$V$6:$V$382)</f>
        <v>--</v>
      </c>
      <c r="K369" s="92" t="str">
        <f>VLOOKUP(_xlfn.XLOOKUP($B369,'2. All Prop. TRVs '!$B$6:$B$382,'2. All Prop. TRVs '!$W$6:$W$382),'Rule Table'!$P$9:$Q$16,2,FALSE)</f>
        <v>--</v>
      </c>
    </row>
    <row r="370" spans="1:11" x14ac:dyDescent="0.2">
      <c r="A370" s="90">
        <v>363</v>
      </c>
      <c r="B370" s="91">
        <v>245</v>
      </c>
      <c r="C370" s="71" t="str">
        <f>_xlfn.XLOOKUP($B370,'2. All Prop. TRVs '!$B$6:$B$382,'2. All Prop. TRVs '!$C$6:$C$382)</f>
        <v>811-97-2</v>
      </c>
      <c r="D370" s="40" t="str">
        <f>_xlfn.XLOOKUP($B370,'2. All Prop. TRVs '!$B$6:$B$382,'2. All Prop. TRVs '!$D$6:$D$382)</f>
        <v>1,1,1,2-Tetrafluoroethane</v>
      </c>
      <c r="E370" s="92"/>
      <c r="F370" s="92" t="str">
        <f>_xlfn.XLOOKUP($B370,'2. All Prop. TRVs '!$B$6:$B$382,'2. All Prop. TRVs '!$H$6:$H$382)</f>
        <v>--</v>
      </c>
      <c r="G370" s="92" t="str">
        <f>VLOOKUP(_xlfn.XLOOKUP($B370,'2. All Prop. TRVs '!$B$6:$B$382,'2. All Prop. TRVs '!$I$6:$I$382),'Rule Table'!$P$9:$Q$16,2,FALSE)</f>
        <v>--</v>
      </c>
      <c r="H370" s="94">
        <f>IF(_xlfn.XLOOKUP($B370,'2. All Prop. TRVs '!$B$6:$B$382,'2. All Prop. TRVs '!$O$6:$O$382)="No proposed value","--",_xlfn.XLOOKUP($B370,'2. All Prop. TRVs '!$B$6:$B$382,'2. All Prop. TRVs '!$O$6:$O$382))</f>
        <v>80000</v>
      </c>
      <c r="I370" s="92" t="str">
        <f>VLOOKUP(_xlfn.XLOOKUP($B370,'2. All Prop. TRVs '!$B$6:$B$382,'2. All Prop. TRVs '!$P$6:$P$382),'Rule Table'!$P$9:$Q$16,2,FALSE)</f>
        <v>E</v>
      </c>
      <c r="J370" s="92" t="str">
        <f>_xlfn.XLOOKUP($B370,'2. All Prop. TRVs '!$B$6:$B$382,'2. All Prop. TRVs '!$V$6:$V$382)</f>
        <v>--</v>
      </c>
      <c r="K370" s="92" t="str">
        <f>VLOOKUP(_xlfn.XLOOKUP($B370,'2. All Prop. TRVs '!$B$6:$B$382,'2. All Prop. TRVs '!$W$6:$W$382),'Rule Table'!$P$9:$Q$16,2,FALSE)</f>
        <v>--</v>
      </c>
    </row>
    <row r="371" spans="1:11" x14ac:dyDescent="0.2">
      <c r="A371" s="90">
        <v>364</v>
      </c>
      <c r="B371" s="90" t="s">
        <v>908</v>
      </c>
      <c r="C371" s="71" t="str">
        <f>_xlfn.XLOOKUP($B371,'2. All Prop. TRVs '!$B$6:$B$382,'2. All Prop. TRVs '!$C$6:$C$382)</f>
        <v>109-99-9</v>
      </c>
      <c r="D371" s="40" t="str">
        <f>_xlfn.XLOOKUP($B371,'2. All Prop. TRVs '!$B$6:$B$382,'2. All Prop. TRVs '!$D$6:$D$382)</f>
        <v>Tetrahydrofuran</v>
      </c>
      <c r="E371" s="92"/>
      <c r="F371" s="92" t="str">
        <f>_xlfn.XLOOKUP($B371,'2. All Prop. TRVs '!$B$6:$B$382,'2. All Prop. TRVs '!$H$6:$H$382)</f>
        <v>--</v>
      </c>
      <c r="G371" s="92" t="str">
        <f>VLOOKUP(_xlfn.XLOOKUP($B371,'2. All Prop. TRVs '!$B$6:$B$382,'2. All Prop. TRVs '!$I$6:$I$382),'Rule Table'!$P$9:$Q$16,2,FALSE)</f>
        <v>--</v>
      </c>
      <c r="H371" s="94">
        <f>IF(_xlfn.XLOOKUP($B371,'2. All Prop. TRVs '!$B$6:$B$382,'2. All Prop. TRVs '!$O$6:$O$382)="No proposed value","--",_xlfn.XLOOKUP($B371,'2. All Prop. TRVs '!$B$6:$B$382,'2. All Prop. TRVs '!$O$6:$O$382))</f>
        <v>2000</v>
      </c>
      <c r="I371" s="92" t="str">
        <f>VLOOKUP(_xlfn.XLOOKUP($B371,'2. All Prop. TRVs '!$B$6:$B$382,'2. All Prop. TRVs '!$P$6:$P$382),'Rule Table'!$P$9:$Q$16,2,FALSE)</f>
        <v>E</v>
      </c>
      <c r="J371" s="92" t="str">
        <f>_xlfn.XLOOKUP($B371,'2. All Prop. TRVs '!$B$6:$B$382,'2. All Prop. TRVs '!$V$6:$V$382)</f>
        <v>--</v>
      </c>
      <c r="K371" s="92" t="str">
        <f>VLOOKUP(_xlfn.XLOOKUP($B371,'2. All Prop. TRVs '!$B$6:$B$382,'2. All Prop. TRVs '!$W$6:$W$382),'Rule Table'!$P$9:$Q$16,2,FALSE)</f>
        <v>--</v>
      </c>
    </row>
    <row r="372" spans="1:11" x14ac:dyDescent="0.2">
      <c r="A372" s="90">
        <v>365</v>
      </c>
      <c r="B372" s="91">
        <v>596</v>
      </c>
      <c r="C372" s="71" t="str">
        <f>_xlfn.XLOOKUP($B372,'2. All Prop. TRVs '!$B$6:$B$382,'2. All Prop. TRVs '!$C$6:$C$382)</f>
        <v>62-55-5</v>
      </c>
      <c r="D372" s="40" t="str">
        <f>_xlfn.XLOOKUP($B372,'2. All Prop. TRVs '!$B$6:$B$382,'2. All Prop. TRVs '!$D$6:$D$382)</f>
        <v>Thioacetamide</v>
      </c>
      <c r="E372" s="92"/>
      <c r="F372" s="92">
        <f>_xlfn.XLOOKUP($B372,'2. All Prop. TRVs '!$B$6:$B$382,'2. All Prop. TRVs '!$H$6:$H$382)</f>
        <v>5.9000000000000003E-4</v>
      </c>
      <c r="G372" s="92" t="str">
        <f>VLOOKUP(_xlfn.XLOOKUP($B372,'2. All Prop. TRVs '!$B$6:$B$382,'2. All Prop. TRVs '!$I$6:$I$382),'Rule Table'!$P$9:$Q$16,2,FALSE)</f>
        <v>C</v>
      </c>
      <c r="H372" s="92" t="str">
        <f>IF(_xlfn.XLOOKUP($B372,'2. All Prop. TRVs '!$B$6:$B$382,'2. All Prop. TRVs '!$O$6:$O$382)="No proposed value","--",_xlfn.XLOOKUP($B372,'2. All Prop. TRVs '!$B$6:$B$382,'2. All Prop. TRVs '!$O$6:$O$382))</f>
        <v>--</v>
      </c>
      <c r="I372" s="92" t="str">
        <f>VLOOKUP(_xlfn.XLOOKUP($B372,'2. All Prop. TRVs '!$B$6:$B$382,'2. All Prop. TRVs '!$P$6:$P$382),'Rule Table'!$P$9:$Q$16,2,FALSE)</f>
        <v>--</v>
      </c>
      <c r="J372" s="92" t="str">
        <f>_xlfn.XLOOKUP($B372,'2. All Prop. TRVs '!$B$6:$B$382,'2. All Prop. TRVs '!$V$6:$V$382)</f>
        <v>--</v>
      </c>
      <c r="K372" s="92" t="str">
        <f>VLOOKUP(_xlfn.XLOOKUP($B372,'2. All Prop. TRVs '!$B$6:$B$382,'2. All Prop. TRVs '!$W$6:$W$382),'Rule Table'!$P$9:$Q$16,2,FALSE)</f>
        <v>--</v>
      </c>
    </row>
    <row r="373" spans="1:11" x14ac:dyDescent="0.2">
      <c r="A373" s="90">
        <v>366</v>
      </c>
      <c r="B373" s="91">
        <v>599</v>
      </c>
      <c r="C373" s="71" t="str">
        <f>_xlfn.XLOOKUP($B373,'2. All Prop. TRVs '!$B$6:$B$382,'2. All Prop. TRVs '!$C$6:$C$382)</f>
        <v>7550-45-0</v>
      </c>
      <c r="D373" s="40" t="str">
        <f>_xlfn.XLOOKUP($B373,'2. All Prop. TRVs '!$B$6:$B$382,'2. All Prop. TRVs '!$D$6:$D$382)</f>
        <v>Titanium tetrachloride</v>
      </c>
      <c r="E373" s="92"/>
      <c r="F373" s="92" t="str">
        <f>_xlfn.XLOOKUP($B373,'2. All Prop. TRVs '!$B$6:$B$382,'2. All Prop. TRVs '!$H$6:$H$382)</f>
        <v>--</v>
      </c>
      <c r="G373" s="92" t="str">
        <f>VLOOKUP(_xlfn.XLOOKUP($B373,'2. All Prop. TRVs '!$B$6:$B$382,'2. All Prop. TRVs '!$I$6:$I$382),'Rule Table'!$P$9:$Q$16,2,FALSE)</f>
        <v>--</v>
      </c>
      <c r="H373" s="92">
        <f>IF(_xlfn.XLOOKUP($B373,'2. All Prop. TRVs '!$B$6:$B$382,'2. All Prop. TRVs '!$O$6:$O$382)="No proposed value","--",_xlfn.XLOOKUP($B373,'2. All Prop. TRVs '!$B$6:$B$382,'2. All Prop. TRVs '!$O$6:$O$382))</f>
        <v>0.1</v>
      </c>
      <c r="I373" s="92" t="str">
        <f>VLOOKUP(_xlfn.XLOOKUP($B373,'2. All Prop. TRVs '!$B$6:$B$382,'2. All Prop. TRVs '!$P$6:$P$382),'Rule Table'!$P$9:$Q$16,2,FALSE)</f>
        <v>T</v>
      </c>
      <c r="J373" s="92">
        <f>_xlfn.XLOOKUP($B373,'2. All Prop. TRVs '!$B$6:$B$382,'2. All Prop. TRVs '!$V$6:$V$382)</f>
        <v>10</v>
      </c>
      <c r="K373" s="92" t="str">
        <f>VLOOKUP(_xlfn.XLOOKUP($B373,'2. All Prop. TRVs '!$B$6:$B$382,'2. All Prop. TRVs '!$W$6:$W$382),'Rule Table'!$P$9:$Q$16,2,FALSE)</f>
        <v>T</v>
      </c>
    </row>
    <row r="374" spans="1:11" x14ac:dyDescent="0.2">
      <c r="A374" s="90">
        <v>367</v>
      </c>
      <c r="B374" s="91">
        <v>600</v>
      </c>
      <c r="C374" s="71" t="str">
        <f>_xlfn.XLOOKUP($B374,'2. All Prop. TRVs '!$B$6:$B$382,'2. All Prop. TRVs '!$C$6:$C$382)</f>
        <v>108-88-3</v>
      </c>
      <c r="D374" s="40" t="str">
        <f>_xlfn.XLOOKUP($B374,'2. All Prop. TRVs '!$B$6:$B$382,'2. All Prop. TRVs '!$D$6:$D$382)</f>
        <v>Toluene</v>
      </c>
      <c r="E374" s="92"/>
      <c r="F374" s="92" t="str">
        <f>_xlfn.XLOOKUP($B374,'2. All Prop. TRVs '!$B$6:$B$382,'2. All Prop. TRVs '!$H$6:$H$382)</f>
        <v>--</v>
      </c>
      <c r="G374" s="92" t="str">
        <f>VLOOKUP(_xlfn.XLOOKUP($B374,'2. All Prop. TRVs '!$B$6:$B$382,'2. All Prop. TRVs '!$I$6:$I$382),'Rule Table'!$P$9:$Q$16,2,FALSE)</f>
        <v>--</v>
      </c>
      <c r="H374" s="92">
        <f>IF(_xlfn.XLOOKUP($B374,'2. All Prop. TRVs '!$B$6:$B$382,'2. All Prop. TRVs '!$O$6:$O$382)="No proposed value","--",_xlfn.XLOOKUP($B374,'2. All Prop. TRVs '!$B$6:$B$382,'2. All Prop. TRVs '!$O$6:$O$382))</f>
        <v>420</v>
      </c>
      <c r="I374" s="92" t="str">
        <f>VLOOKUP(_xlfn.XLOOKUP($B374,'2. All Prop. TRVs '!$B$6:$B$382,'2. All Prop. TRVs '!$P$6:$P$382),'Rule Table'!$P$9:$Q$16,2,FALSE)</f>
        <v>C</v>
      </c>
      <c r="J374" s="94">
        <f>_xlfn.XLOOKUP($B374,'2. All Prop. TRVs '!$B$6:$B$382,'2. All Prop. TRVs '!$V$6:$V$382)</f>
        <v>7500</v>
      </c>
      <c r="K374" s="92" t="str">
        <f>VLOOKUP(_xlfn.XLOOKUP($B374,'2. All Prop. TRVs '!$B$6:$B$382,'2. All Prop. TRVs '!$W$6:$W$382),'Rule Table'!$P$9:$Q$16,2,FALSE)</f>
        <v>T</v>
      </c>
    </row>
    <row r="375" spans="1:11" x14ac:dyDescent="0.2">
      <c r="A375" s="90">
        <v>368</v>
      </c>
      <c r="B375" s="91">
        <v>606</v>
      </c>
      <c r="C375" s="71" t="str">
        <f>_xlfn.XLOOKUP($B375,'2. All Prop. TRVs '!$B$6:$B$382,'2. All Prop. TRVs '!$C$6:$C$382)</f>
        <v>8001-35-2</v>
      </c>
      <c r="D375" s="40" t="str">
        <f>_xlfn.XLOOKUP($B375,'2. All Prop. TRVs '!$B$6:$B$382,'2. All Prop. TRVs '!$D$6:$D$382)</f>
        <v>Toxaphene {polychlorinated camphenes}</v>
      </c>
      <c r="E375" s="92"/>
      <c r="F375" s="92">
        <f>_xlfn.XLOOKUP($B375,'2. All Prop. TRVs '!$B$6:$B$382,'2. All Prop. TRVs '!$H$6:$H$382)</f>
        <v>3.0999999999999999E-3</v>
      </c>
      <c r="G375" s="92" t="str">
        <f>VLOOKUP(_xlfn.XLOOKUP($B375,'2. All Prop. TRVs '!$B$6:$B$382,'2. All Prop. TRVs '!$I$6:$I$382),'Rule Table'!$P$9:$Q$16,2,FALSE)</f>
        <v>E</v>
      </c>
      <c r="H375" s="92" t="str">
        <f>IF(_xlfn.XLOOKUP($B375,'2. All Prop. TRVs '!$B$6:$B$382,'2. All Prop. TRVs '!$O$6:$O$382)="No proposed value","--",_xlfn.XLOOKUP($B375,'2. All Prop. TRVs '!$B$6:$B$382,'2. All Prop. TRVs '!$O$6:$O$382))</f>
        <v>--</v>
      </c>
      <c r="I375" s="92" t="str">
        <f>VLOOKUP(_xlfn.XLOOKUP($B375,'2. All Prop. TRVs '!$B$6:$B$382,'2. All Prop. TRVs '!$P$6:$P$382),'Rule Table'!$P$9:$Q$16,2,FALSE)</f>
        <v>--</v>
      </c>
      <c r="J375" s="92" t="str">
        <f>_xlfn.XLOOKUP($B375,'2. All Prop. TRVs '!$B$6:$B$382,'2. All Prop. TRVs '!$V$6:$V$382)</f>
        <v>--</v>
      </c>
      <c r="K375" s="92" t="str">
        <f>VLOOKUP(_xlfn.XLOOKUP($B375,'2. All Prop. TRVs '!$B$6:$B$382,'2. All Prop. TRVs '!$W$6:$W$382),'Rule Table'!$P$9:$Q$16,2,FALSE)</f>
        <v>--</v>
      </c>
    </row>
    <row r="376" spans="1:11" x14ac:dyDescent="0.2">
      <c r="A376" s="90">
        <v>369</v>
      </c>
      <c r="B376" s="90" t="s">
        <v>889</v>
      </c>
      <c r="C376" s="71" t="str">
        <f>_xlfn.XLOOKUP($B376,'2. All Prop. TRVs '!$B$6:$B$382,'2. All Prop. TRVs '!$C$6:$C$382)</f>
        <v>78-48-8</v>
      </c>
      <c r="D376" s="40" t="str">
        <f>_xlfn.XLOOKUP($B376,'2. All Prop. TRVs '!$B$6:$B$382,'2. All Prop. TRVs '!$D$6:$D$382)</f>
        <v>S,S,S-Tributyl phosphorotrithioate {tribufos}</v>
      </c>
      <c r="E376" s="92"/>
      <c r="F376" s="92" t="str">
        <f>_xlfn.XLOOKUP($B376,'2. All Prop. TRVs '!$B$6:$B$382,'2. All Prop. TRVs '!$H$6:$H$382)</f>
        <v>--</v>
      </c>
      <c r="G376" s="92" t="str">
        <f>VLOOKUP(_xlfn.XLOOKUP($B376,'2. All Prop. TRVs '!$B$6:$B$382,'2. All Prop. TRVs '!$I$6:$I$382),'Rule Table'!$P$9:$Q$16,2,FALSE)</f>
        <v>--</v>
      </c>
      <c r="H376" s="92">
        <f>IF(_xlfn.XLOOKUP($B376,'2. All Prop. TRVs '!$B$6:$B$382,'2. All Prop. TRVs '!$O$6:$O$382)="No proposed value","--",_xlfn.XLOOKUP($B376,'2. All Prop. TRVs '!$B$6:$B$382,'2. All Prop. TRVs '!$O$6:$O$382))</f>
        <v>13</v>
      </c>
      <c r="I376" s="92" t="str">
        <f>VLOOKUP(_xlfn.XLOOKUP($B376,'2. All Prop. TRVs '!$B$6:$B$382,'2. All Prop. TRVs '!$P$6:$P$382),'Rule Table'!$P$9:$Q$16,2,FALSE)</f>
        <v>D</v>
      </c>
      <c r="J376" s="92">
        <f>_xlfn.XLOOKUP($B376,'2. All Prop. TRVs '!$B$6:$B$382,'2. All Prop. TRVs '!$V$6:$V$382)</f>
        <v>56</v>
      </c>
      <c r="K376" s="92" t="str">
        <f>VLOOKUP(_xlfn.XLOOKUP($B376,'2. All Prop. TRVs '!$B$6:$B$382,'2. All Prop. TRVs '!$W$6:$W$382),'Rule Table'!$P$9:$Q$16,2,FALSE)</f>
        <v>D</v>
      </c>
    </row>
    <row r="377" spans="1:11" x14ac:dyDescent="0.2">
      <c r="A377" s="90">
        <v>370</v>
      </c>
      <c r="B377" s="90">
        <v>113</v>
      </c>
      <c r="C377" s="71" t="str">
        <f>_xlfn.XLOOKUP($B377,'2. All Prop. TRVs '!$B$6:$B$382,'2. All Prop. TRVs '!$C$6:$C$382)</f>
        <v>120-82-1</v>
      </c>
      <c r="D377" s="40" t="str">
        <f>_xlfn.XLOOKUP($B377,'2. All Prop. TRVs '!$B$6:$B$382,'2. All Prop. TRVs '!$D$6:$D$382)</f>
        <v>1,2,4-Trichlorobenzene</v>
      </c>
      <c r="E377" s="92"/>
      <c r="F377" s="92" t="str">
        <f>_xlfn.XLOOKUP($B377,'2. All Prop. TRVs '!$B$6:$B$382,'2. All Prop. TRVs '!$H$6:$H$382)</f>
        <v>--</v>
      </c>
      <c r="G377" s="92" t="str">
        <f>VLOOKUP(_xlfn.XLOOKUP($B377,'2. All Prop. TRVs '!$B$6:$B$382,'2. All Prop. TRVs '!$I$6:$I$382),'Rule Table'!$P$9:$Q$16,2,FALSE)</f>
        <v>--</v>
      </c>
      <c r="H377" s="92">
        <f>IF(_xlfn.XLOOKUP($B377,'2. All Prop. TRVs '!$B$6:$B$382,'2. All Prop. TRVs '!$O$6:$O$382)="No proposed value","--",_xlfn.XLOOKUP($B377,'2. All Prop. TRVs '!$B$6:$B$382,'2. All Prop. TRVs '!$O$6:$O$382))</f>
        <v>2</v>
      </c>
      <c r="I377" s="92" t="str">
        <f>VLOOKUP(_xlfn.XLOOKUP($B377,'2. All Prop. TRVs '!$B$6:$B$382,'2. All Prop. TRVs '!$P$6:$P$382),'Rule Table'!$P$9:$Q$16,2,FALSE)</f>
        <v>E</v>
      </c>
      <c r="J377" s="92" t="str">
        <f>_xlfn.XLOOKUP($B377,'2. All Prop. TRVs '!$B$6:$B$382,'2. All Prop. TRVs '!$V$6:$V$382)</f>
        <v>--</v>
      </c>
      <c r="K377" s="92" t="str">
        <f>VLOOKUP(_xlfn.XLOOKUP($B377,'2. All Prop. TRVs '!$B$6:$B$382,'2. All Prop. TRVs '!$W$6:$W$382),'Rule Table'!$P$9:$Q$16,2,FALSE)</f>
        <v>--</v>
      </c>
    </row>
    <row r="378" spans="1:11" x14ac:dyDescent="0.2">
      <c r="A378" s="90">
        <v>371</v>
      </c>
      <c r="B378" s="91">
        <v>326</v>
      </c>
      <c r="C378" s="71" t="str">
        <f>_xlfn.XLOOKUP($B378,'2. All Prop. TRVs '!$B$6:$B$382,'2. All Prop. TRVs '!$C$6:$C$382)</f>
        <v>71-55-6</v>
      </c>
      <c r="D378" s="40" t="str">
        <f>_xlfn.XLOOKUP($B378,'2. All Prop. TRVs '!$B$6:$B$382,'2. All Prop. TRVs '!$D$6:$D$382)</f>
        <v>1,1,1-Trichloroethane {methyl chloroform}</v>
      </c>
      <c r="E378" s="92"/>
      <c r="F378" s="92" t="str">
        <f>_xlfn.XLOOKUP($B378,'2. All Prop. TRVs '!$B$6:$B$382,'2. All Prop. TRVs '!$H$6:$H$382)</f>
        <v>--</v>
      </c>
      <c r="G378" s="92" t="str">
        <f>VLOOKUP(_xlfn.XLOOKUP($B378,'2. All Prop. TRVs '!$B$6:$B$382,'2. All Prop. TRVs '!$I$6:$I$382),'Rule Table'!$P$9:$Q$16,2,FALSE)</f>
        <v>--</v>
      </c>
      <c r="H378" s="94">
        <f>IF(_xlfn.XLOOKUP($B378,'2. All Prop. TRVs '!$B$6:$B$382,'2. All Prop. TRVs '!$O$6:$O$382)="No proposed value","--",_xlfn.XLOOKUP($B378,'2. All Prop. TRVs '!$B$6:$B$382,'2. All Prop. TRVs '!$O$6:$O$382))</f>
        <v>5000</v>
      </c>
      <c r="I378" s="92" t="str">
        <f>VLOOKUP(_xlfn.XLOOKUP($B378,'2. All Prop. TRVs '!$B$6:$B$382,'2. All Prop. TRVs '!$P$6:$P$382),'Rule Table'!$P$9:$Q$16,2,FALSE)</f>
        <v>E</v>
      </c>
      <c r="J378" s="94">
        <f>_xlfn.XLOOKUP($B378,'2. All Prop. TRVs '!$B$6:$B$382,'2. All Prop. TRVs '!$V$6:$V$382)</f>
        <v>5500</v>
      </c>
      <c r="K378" s="92" t="str">
        <f>VLOOKUP(_xlfn.XLOOKUP($B378,'2. All Prop. TRVs '!$B$6:$B$382,'2. All Prop. TRVs '!$W$6:$W$382),'Rule Table'!$P$9:$Q$16,2,FALSE)</f>
        <v>T</v>
      </c>
    </row>
    <row r="379" spans="1:11" x14ac:dyDescent="0.2">
      <c r="A379" s="90">
        <v>372</v>
      </c>
      <c r="B379" s="91">
        <v>607</v>
      </c>
      <c r="C379" s="71" t="str">
        <f>_xlfn.XLOOKUP($B379,'2. All Prop. TRVs '!$B$6:$B$382,'2. All Prop. TRVs '!$C$6:$C$382)</f>
        <v>79-00-5</v>
      </c>
      <c r="D379" s="40" t="str">
        <f>_xlfn.XLOOKUP($B379,'2. All Prop. TRVs '!$B$6:$B$382,'2. All Prop. TRVs '!$D$6:$D$382)</f>
        <v>1,1,2-Trichloroethane {vinyl trichloride}</v>
      </c>
      <c r="E379" s="92"/>
      <c r="F379" s="92">
        <f>_xlfn.XLOOKUP($B379,'2. All Prop. TRVs '!$B$6:$B$382,'2. All Prop. TRVs '!$H$6:$H$382)</f>
        <v>6.3E-2</v>
      </c>
      <c r="G379" s="92" t="str">
        <f>VLOOKUP(_xlfn.XLOOKUP($B379,'2. All Prop. TRVs '!$B$6:$B$382,'2. All Prop. TRVs '!$I$6:$I$382),'Rule Table'!$P$9:$Q$16,2,FALSE)</f>
        <v>E</v>
      </c>
      <c r="H379" s="92">
        <f>IF(_xlfn.XLOOKUP($B379,'2. All Prop. TRVs '!$B$6:$B$382,'2. All Prop. TRVs '!$O$6:$O$382)="No proposed value","--",_xlfn.XLOOKUP($B379,'2. All Prop. TRVs '!$B$6:$B$382,'2. All Prop. TRVs '!$O$6:$O$382))</f>
        <v>0.2</v>
      </c>
      <c r="I379" s="92" t="str">
        <f>VLOOKUP(_xlfn.XLOOKUP($B379,'2. All Prop. TRVs '!$B$6:$B$382,'2. All Prop. TRVs '!$P$6:$P$382),'Rule Table'!$P$9:$Q$16,2,FALSE)</f>
        <v>E</v>
      </c>
      <c r="J379" s="92">
        <f>_xlfn.XLOOKUP($B379,'2. All Prop. TRVs '!$B$6:$B$382,'2. All Prop. TRVs '!$V$6:$V$382)</f>
        <v>160</v>
      </c>
      <c r="K379" s="92" t="str">
        <f>VLOOKUP(_xlfn.XLOOKUP($B379,'2. All Prop. TRVs '!$B$6:$B$382,'2. All Prop. TRVs '!$W$6:$W$382),'Rule Table'!$P$9:$Q$16,2,FALSE)</f>
        <v>T</v>
      </c>
    </row>
    <row r="380" spans="1:11" x14ac:dyDescent="0.2">
      <c r="A380" s="90">
        <v>373</v>
      </c>
      <c r="B380" s="91">
        <v>608</v>
      </c>
      <c r="C380" s="71" t="str">
        <f>_xlfn.XLOOKUP($B380,'2. All Prop. TRVs '!$B$6:$B$382,'2. All Prop. TRVs '!$C$6:$C$382)</f>
        <v>79-01-6</v>
      </c>
      <c r="D380" s="40" t="str">
        <f>_xlfn.XLOOKUP($B380,'2. All Prop. TRVs '!$B$6:$B$382,'2. All Prop. TRVs '!$D$6:$D$382)</f>
        <v>Trichloroethene (TCE) {trichloroethylene}</v>
      </c>
      <c r="E380" s="92"/>
      <c r="F380" s="92">
        <f>_xlfn.XLOOKUP($B380,'2. All Prop. TRVs '!$B$6:$B$382,'2. All Prop. TRVs '!$H$6:$H$382)</f>
        <v>0.24</v>
      </c>
      <c r="G380" s="92" t="str">
        <f>VLOOKUP(_xlfn.XLOOKUP($B380,'2. All Prop. TRVs '!$B$6:$B$382,'2. All Prop. TRVs '!$I$6:$I$382),'Rule Table'!$P$9:$Q$16,2,FALSE)</f>
        <v>E</v>
      </c>
      <c r="H380" s="92">
        <f>IF(_xlfn.XLOOKUP($B380,'2. All Prop. TRVs '!$B$6:$B$382,'2. All Prop. TRVs '!$O$6:$O$382)="No proposed value","--",_xlfn.XLOOKUP($B380,'2. All Prop. TRVs '!$B$6:$B$382,'2. All Prop. TRVs '!$O$6:$O$382))</f>
        <v>2.1</v>
      </c>
      <c r="I380" s="92" t="str">
        <f>VLOOKUP(_xlfn.XLOOKUP($B380,'2. All Prop. TRVs '!$B$6:$B$382,'2. All Prop. TRVs '!$P$6:$P$382),'Rule Table'!$P$9:$Q$16,2,FALSE)</f>
        <v>T</v>
      </c>
      <c r="J380" s="92">
        <f>_xlfn.XLOOKUP($B380,'2. All Prop. TRVs '!$B$6:$B$382,'2. All Prop. TRVs '!$V$6:$V$382)</f>
        <v>2.1</v>
      </c>
      <c r="K380" s="92" t="str">
        <f>VLOOKUP(_xlfn.XLOOKUP($B380,'2. All Prop. TRVs '!$B$6:$B$382,'2. All Prop. TRVs '!$W$6:$W$382),'Rule Table'!$P$9:$Q$16,2,FALSE)</f>
        <v>T</v>
      </c>
    </row>
    <row r="381" spans="1:11" x14ac:dyDescent="0.2">
      <c r="A381" s="90">
        <v>374</v>
      </c>
      <c r="B381" s="91">
        <v>126</v>
      </c>
      <c r="C381" s="71" t="str">
        <f>_xlfn.XLOOKUP($B381,'2. All Prop. TRVs '!$B$6:$B$382,'2. All Prop. TRVs '!$C$6:$C$382)</f>
        <v>88-06-2</v>
      </c>
      <c r="D381" s="40" t="str">
        <f>_xlfn.XLOOKUP($B381,'2. All Prop. TRVs '!$B$6:$B$382,'2. All Prop. TRVs '!$D$6:$D$382)</f>
        <v>2,4,6-Trichlorophenol</v>
      </c>
      <c r="E381" s="92"/>
      <c r="F381" s="92">
        <f>_xlfn.XLOOKUP($B381,'2. All Prop. TRVs '!$B$6:$B$382,'2. All Prop. TRVs '!$H$6:$H$382)</f>
        <v>0.05</v>
      </c>
      <c r="G381" s="92" t="str">
        <f>VLOOKUP(_xlfn.XLOOKUP($B381,'2. All Prop. TRVs '!$B$6:$B$382,'2. All Prop. TRVs '!$I$6:$I$382),'Rule Table'!$P$9:$Q$16,2,FALSE)</f>
        <v>C</v>
      </c>
      <c r="H381" s="92" t="str">
        <f>IF(_xlfn.XLOOKUP($B381,'2. All Prop. TRVs '!$B$6:$B$382,'2. All Prop. TRVs '!$O$6:$O$382)="No proposed value","--",_xlfn.XLOOKUP($B381,'2. All Prop. TRVs '!$B$6:$B$382,'2. All Prop. TRVs '!$O$6:$O$382))</f>
        <v>--</v>
      </c>
      <c r="I381" s="92" t="str">
        <f>VLOOKUP(_xlfn.XLOOKUP($B381,'2. All Prop. TRVs '!$B$6:$B$382,'2. All Prop. TRVs '!$P$6:$P$382),'Rule Table'!$P$9:$Q$16,2,FALSE)</f>
        <v>--</v>
      </c>
      <c r="J381" s="92" t="str">
        <f>_xlfn.XLOOKUP($B381,'2. All Prop. TRVs '!$B$6:$B$382,'2. All Prop. TRVs '!$V$6:$V$382)</f>
        <v>--</v>
      </c>
      <c r="K381" s="92" t="str">
        <f>VLOOKUP(_xlfn.XLOOKUP($B381,'2. All Prop. TRVs '!$B$6:$B$382,'2. All Prop. TRVs '!$W$6:$W$382),'Rule Table'!$P$9:$Q$16,2,FALSE)</f>
        <v>--</v>
      </c>
    </row>
    <row r="382" spans="1:11" x14ac:dyDescent="0.2">
      <c r="A382" s="90">
        <v>375</v>
      </c>
      <c r="B382" s="91">
        <v>609</v>
      </c>
      <c r="C382" s="71" t="str">
        <f>_xlfn.XLOOKUP($B382,'2. All Prop. TRVs '!$B$6:$B$382,'2. All Prop. TRVs '!$C$6:$C$382)</f>
        <v>96-18-4</v>
      </c>
      <c r="D382" s="40" t="str">
        <f>_xlfn.XLOOKUP($B382,'2. All Prop. TRVs '!$B$6:$B$382,'2. All Prop. TRVs '!$D$6:$D$382)</f>
        <v>1,2,3-Trichloropropane</v>
      </c>
      <c r="E382" s="92"/>
      <c r="F382" s="92" t="str">
        <f>_xlfn.XLOOKUP($B382,'2. All Prop. TRVs '!$B$6:$B$382,'2. All Prop. TRVs '!$H$6:$H$382)</f>
        <v>--</v>
      </c>
      <c r="G382" s="92" t="str">
        <f>VLOOKUP(_xlfn.XLOOKUP($B382,'2. All Prop. TRVs '!$B$6:$B$382,'2. All Prop. TRVs '!$I$6:$I$382),'Rule Table'!$P$9:$Q$16,2,FALSE)</f>
        <v>--</v>
      </c>
      <c r="H382" s="92">
        <f>IF(_xlfn.XLOOKUP($B382,'2. All Prop. TRVs '!$B$6:$B$382,'2. All Prop. TRVs '!$O$6:$O$382)="No proposed value","--",_xlfn.XLOOKUP($B382,'2. All Prop. TRVs '!$B$6:$B$382,'2. All Prop. TRVs '!$O$6:$O$382))</f>
        <v>0.3</v>
      </c>
      <c r="I382" s="92" t="str">
        <f>VLOOKUP(_xlfn.XLOOKUP($B382,'2. All Prop. TRVs '!$B$6:$B$382,'2. All Prop. TRVs '!$P$6:$P$382),'Rule Table'!$P$9:$Q$16,2,FALSE)</f>
        <v>E</v>
      </c>
      <c r="J382" s="92">
        <f>_xlfn.XLOOKUP($B382,'2. All Prop. TRVs '!$B$6:$B$382,'2. All Prop. TRVs '!$V$6:$V$382)</f>
        <v>6</v>
      </c>
      <c r="K382" s="92" t="str">
        <f>VLOOKUP(_xlfn.XLOOKUP($B382,'2. All Prop. TRVs '!$B$6:$B$382,'2. All Prop. TRVs '!$W$6:$W$382),'Rule Table'!$P$9:$Q$16,2,FALSE)</f>
        <v>T</v>
      </c>
    </row>
    <row r="383" spans="1:11" x14ac:dyDescent="0.2">
      <c r="A383" s="90">
        <v>376</v>
      </c>
      <c r="B383" s="91">
        <v>610</v>
      </c>
      <c r="C383" s="71" t="str">
        <f>_xlfn.XLOOKUP($B383,'2. All Prop. TRVs '!$B$6:$B$382,'2. All Prop. TRVs '!$C$6:$C$382)</f>
        <v>121-44-8</v>
      </c>
      <c r="D383" s="40" t="str">
        <f>_xlfn.XLOOKUP($B383,'2. All Prop. TRVs '!$B$6:$B$382,'2. All Prop. TRVs '!$D$6:$D$382)</f>
        <v>Triethylamine</v>
      </c>
      <c r="E383" s="92"/>
      <c r="F383" s="92" t="str">
        <f>_xlfn.XLOOKUP($B383,'2. All Prop. TRVs '!$B$6:$B$382,'2. All Prop. TRVs '!$H$6:$H$382)</f>
        <v>--</v>
      </c>
      <c r="G383" s="92" t="str">
        <f>VLOOKUP(_xlfn.XLOOKUP($B383,'2. All Prop. TRVs '!$B$6:$B$382,'2. All Prop. TRVs '!$I$6:$I$382),'Rule Table'!$P$9:$Q$16,2,FALSE)</f>
        <v>--</v>
      </c>
      <c r="H383" s="92">
        <f>IF(_xlfn.XLOOKUP($B383,'2. All Prop. TRVs '!$B$6:$B$382,'2. All Prop. TRVs '!$O$6:$O$382)="No proposed value","--",_xlfn.XLOOKUP($B383,'2. All Prop. TRVs '!$B$6:$B$382,'2. All Prop. TRVs '!$O$6:$O$382))</f>
        <v>200</v>
      </c>
      <c r="I383" s="92" t="str">
        <f>VLOOKUP(_xlfn.XLOOKUP($B383,'2. All Prop. TRVs '!$B$6:$B$382,'2. All Prop. TRVs '!$P$6:$P$382),'Rule Table'!$P$9:$Q$16,2,FALSE)</f>
        <v>C</v>
      </c>
      <c r="J383" s="92">
        <f>_xlfn.XLOOKUP($B383,'2. All Prop. TRVs '!$B$6:$B$382,'2. All Prop. TRVs '!$V$6:$V$382)</f>
        <v>330</v>
      </c>
      <c r="K383" s="92" t="str">
        <f>VLOOKUP(_xlfn.XLOOKUP($B383,'2. All Prop. TRVs '!$B$6:$B$382,'2. All Prop. TRVs '!$W$6:$W$382),'Rule Table'!$P$9:$Q$16,2,FALSE)</f>
        <v>D</v>
      </c>
    </row>
    <row r="384" spans="1:11" x14ac:dyDescent="0.2">
      <c r="A384" s="90">
        <v>377</v>
      </c>
      <c r="B384" s="90" t="s">
        <v>935</v>
      </c>
      <c r="C384" s="71" t="str">
        <f>_xlfn.XLOOKUP($B384,'2. All Prop. TRVs '!$B$6:$B$382,'2. All Prop. TRVs '!$C$6:$C$382)</f>
        <v>25551-13-7</v>
      </c>
      <c r="D384" s="40" t="str">
        <f>_xlfn.XLOOKUP($B384,'2. All Prop. TRVs '!$B$6:$B$382,'2. All Prop. TRVs '!$D$6:$D$382)</f>
        <v>Trimethylbenzene (mixed isomers)</v>
      </c>
      <c r="E384" s="92"/>
      <c r="F384" s="92" t="str">
        <f>_xlfn.XLOOKUP($B384,'2. All Prop. TRVs '!$B$6:$B$382,'2. All Prop. TRVs '!$H$6:$H$382)</f>
        <v>--</v>
      </c>
      <c r="G384" s="92" t="str">
        <f>VLOOKUP(_xlfn.XLOOKUP($B384,'2. All Prop. TRVs '!$B$6:$B$382,'2. All Prop. TRVs '!$I$6:$I$382),'Rule Table'!$P$9:$Q$16,2,FALSE)</f>
        <v>--</v>
      </c>
      <c r="H384" s="92">
        <f>IF(_xlfn.XLOOKUP($B384,'2. All Prop. TRVs '!$B$6:$B$382,'2. All Prop. TRVs '!$O$6:$O$382)="No proposed value","--",_xlfn.XLOOKUP($B384,'2. All Prop. TRVs '!$B$6:$B$382,'2. All Prop. TRVs '!$O$6:$O$382))</f>
        <v>4</v>
      </c>
      <c r="I384" s="92" t="str">
        <f>VLOOKUP(_xlfn.XLOOKUP($B384,'2. All Prop. TRVs '!$B$6:$B$382,'2. All Prop. TRVs '!$P$6:$P$382),'Rule Table'!$P$9:$Q$16,2,FALSE)</f>
        <v>C</v>
      </c>
      <c r="J384" s="92">
        <f>_xlfn.XLOOKUP($B384,'2. All Prop. TRVs '!$B$6:$B$382,'2. All Prop. TRVs '!$V$6:$V$382)</f>
        <v>390</v>
      </c>
      <c r="K384" s="92" t="str">
        <f>VLOOKUP(_xlfn.XLOOKUP($B384,'2. All Prop. TRVs '!$B$6:$B$382,'2. All Prop. TRVs '!$W$6:$W$382),'Rule Table'!$P$9:$Q$16,2,FALSE)</f>
        <v>D</v>
      </c>
    </row>
    <row r="385" spans="1:11" x14ac:dyDescent="0.2">
      <c r="A385" s="90">
        <v>378</v>
      </c>
      <c r="B385" s="90" t="s">
        <v>938</v>
      </c>
      <c r="C385" s="71" t="str">
        <f>_xlfn.XLOOKUP($B385,'2. All Prop. TRVs '!$B$6:$B$382,'2. All Prop. TRVs '!$C$6:$C$382)</f>
        <v>7440-61-1</v>
      </c>
      <c r="D385" s="40" t="str">
        <f>_xlfn.XLOOKUP($B385,'2. All Prop. TRVs '!$B$6:$B$382,'2. All Prop. TRVs '!$D$6:$D$382)</f>
        <v>Uranium and compounds (insoluble particulate)</v>
      </c>
      <c r="E385" s="96">
        <v>4</v>
      </c>
      <c r="F385" s="92" t="str">
        <f>_xlfn.XLOOKUP($B385,'2. All Prop. TRVs '!$B$6:$B$382,'2. All Prop. TRVs '!$H$6:$H$382)</f>
        <v>--</v>
      </c>
      <c r="G385" s="92" t="str">
        <f>VLOOKUP(_xlfn.XLOOKUP($B385,'2. All Prop. TRVs '!$B$6:$B$382,'2. All Prop. TRVs '!$I$6:$I$382),'Rule Table'!$P$9:$Q$16,2,FALSE)</f>
        <v>--</v>
      </c>
      <c r="H385" s="92">
        <f>IF(_xlfn.XLOOKUP($B385,'2. All Prop. TRVs '!$B$6:$B$382,'2. All Prop. TRVs '!$O$6:$O$382)="No proposed value","--",_xlfn.XLOOKUP($B385,'2. All Prop. TRVs '!$B$6:$B$382,'2. All Prop. TRVs '!$O$6:$O$382))</f>
        <v>0.8</v>
      </c>
      <c r="I385" s="92" t="str">
        <f>VLOOKUP(_xlfn.XLOOKUP($B385,'2. All Prop. TRVs '!$B$6:$B$382,'2. All Prop. TRVs '!$P$6:$P$382),'Rule Table'!$P$9:$Q$16,2,FALSE)</f>
        <v>T</v>
      </c>
      <c r="J385" s="92">
        <f>_xlfn.XLOOKUP($B385,'2. All Prop. TRVs '!$B$6:$B$382,'2. All Prop. TRVs '!$V$6:$V$382)</f>
        <v>2.2999999999999998</v>
      </c>
      <c r="K385" s="92" t="str">
        <f>VLOOKUP(_xlfn.XLOOKUP($B385,'2. All Prop. TRVs '!$B$6:$B$382,'2. All Prop. TRVs '!$W$6:$W$382),'Rule Table'!$P$9:$Q$16,2,FALSE)</f>
        <v>D</v>
      </c>
    </row>
    <row r="386" spans="1:11" x14ac:dyDescent="0.2">
      <c r="A386" s="90">
        <v>379</v>
      </c>
      <c r="B386" s="90" t="s">
        <v>941</v>
      </c>
      <c r="C386" s="71" t="str">
        <f>_xlfn.XLOOKUP($B386,'2. All Prop. TRVs '!$B$6:$B$382,'2. All Prop. TRVs '!$C$6:$C$382)</f>
        <v>1065T</v>
      </c>
      <c r="D386" s="40" t="str">
        <f>_xlfn.XLOOKUP($B386,'2. All Prop. TRVs '!$B$6:$B$382,'2. All Prop. TRVs '!$D$6:$D$382)</f>
        <v>Uranium and compounds (soluble)</v>
      </c>
      <c r="E386" s="96">
        <v>4</v>
      </c>
      <c r="F386" s="92" t="str">
        <f>_xlfn.XLOOKUP($B386,'2. All Prop. TRVs '!$B$6:$B$382,'2. All Prop. TRVs '!$H$6:$H$382)</f>
        <v>--</v>
      </c>
      <c r="G386" s="92" t="str">
        <f>VLOOKUP(_xlfn.XLOOKUP($B386,'2. All Prop. TRVs '!$B$6:$B$382,'2. All Prop. TRVs '!$I$6:$I$382),'Rule Table'!$P$9:$Q$16,2,FALSE)</f>
        <v>--</v>
      </c>
      <c r="H386" s="92">
        <f>IF(_xlfn.XLOOKUP($B386,'2. All Prop. TRVs '!$B$6:$B$382,'2. All Prop. TRVs '!$O$6:$O$382)="No proposed value","--",_xlfn.XLOOKUP($B386,'2. All Prop. TRVs '!$B$6:$B$382,'2. All Prop. TRVs '!$O$6:$O$382))</f>
        <v>0.04</v>
      </c>
      <c r="I386" s="92" t="str">
        <f>VLOOKUP(_xlfn.XLOOKUP($B386,'2. All Prop. TRVs '!$B$6:$B$382,'2. All Prop. TRVs '!$P$6:$P$382),'Rule Table'!$P$9:$Q$16,2,FALSE)</f>
        <v>T</v>
      </c>
      <c r="J386" s="92">
        <f>_xlfn.XLOOKUP($B386,'2. All Prop. TRVs '!$B$6:$B$382,'2. All Prop. TRVs '!$V$6:$V$382)</f>
        <v>0.12</v>
      </c>
      <c r="K386" s="92" t="str">
        <f>VLOOKUP(_xlfn.XLOOKUP($B386,'2. All Prop. TRVs '!$B$6:$B$382,'2. All Prop. TRVs '!$W$6:$W$382),'Rule Table'!$P$9:$Q$16,2,FALSE)</f>
        <v>D</v>
      </c>
    </row>
    <row r="387" spans="1:11" x14ac:dyDescent="0.2">
      <c r="A387" s="90">
        <v>380</v>
      </c>
      <c r="B387" s="91">
        <v>619</v>
      </c>
      <c r="C387" s="71" t="str">
        <f>_xlfn.XLOOKUP($B387,'2. All Prop. TRVs '!$B$6:$B$382,'2. All Prop. TRVs '!$C$6:$C$382)</f>
        <v>51-79-6</v>
      </c>
      <c r="D387" s="40" t="str">
        <f>_xlfn.XLOOKUP($B387,'2. All Prop. TRVs '!$B$6:$B$382,'2. All Prop. TRVs '!$D$6:$D$382)</f>
        <v>Urethane {ethyl carbamate}</v>
      </c>
      <c r="E387" s="92"/>
      <c r="F387" s="92">
        <f>_xlfn.XLOOKUP($B387,'2. All Prop. TRVs '!$B$6:$B$382,'2. All Prop. TRVs '!$H$6:$H$382)</f>
        <v>3.3999999999999998E-3</v>
      </c>
      <c r="G387" s="92" t="str">
        <f>VLOOKUP(_xlfn.XLOOKUP($B387,'2. All Prop. TRVs '!$B$6:$B$382,'2. All Prop. TRVs '!$I$6:$I$382),'Rule Table'!$P$9:$Q$16,2,FALSE)</f>
        <v>C</v>
      </c>
      <c r="H387" s="92" t="str">
        <f>IF(_xlfn.XLOOKUP($B387,'2. All Prop. TRVs '!$B$6:$B$382,'2. All Prop. TRVs '!$O$6:$O$382)="No proposed value","--",_xlfn.XLOOKUP($B387,'2. All Prop. TRVs '!$B$6:$B$382,'2. All Prop. TRVs '!$O$6:$O$382))</f>
        <v>--</v>
      </c>
      <c r="I387" s="92" t="str">
        <f>VLOOKUP(_xlfn.XLOOKUP($B387,'2. All Prop. TRVs '!$B$6:$B$382,'2. All Prop. TRVs '!$P$6:$P$382),'Rule Table'!$P$9:$Q$16,2,FALSE)</f>
        <v>--</v>
      </c>
      <c r="J387" s="92" t="str">
        <f>_xlfn.XLOOKUP($B387,'2. All Prop. TRVs '!$B$6:$B$382,'2. All Prop. TRVs '!$V$6:$V$382)</f>
        <v>--</v>
      </c>
      <c r="K387" s="92" t="str">
        <f>VLOOKUP(_xlfn.XLOOKUP($B387,'2. All Prop. TRVs '!$B$6:$B$382,'2. All Prop. TRVs '!$W$6:$W$382),'Rule Table'!$P$9:$Q$16,2,FALSE)</f>
        <v>--</v>
      </c>
    </row>
    <row r="388" spans="1:11" x14ac:dyDescent="0.2">
      <c r="A388" s="90">
        <v>381</v>
      </c>
      <c r="B388" s="91">
        <v>620</v>
      </c>
      <c r="C388" s="71" t="str">
        <f>_xlfn.XLOOKUP($B388,'2. All Prop. TRVs '!$B$6:$B$382,'2. All Prop. TRVs '!$C$6:$C$382)</f>
        <v>7440-62-2</v>
      </c>
      <c r="D388" s="40" t="str">
        <f>_xlfn.XLOOKUP($B388,'2. All Prop. TRVs '!$B$6:$B$382,'2. All Prop. TRVs '!$D$6:$D$382)</f>
        <v>Vanadium and compounds</v>
      </c>
      <c r="E388" s="96">
        <v>4</v>
      </c>
      <c r="F388" s="92">
        <f>_xlfn.XLOOKUP($B388,'2. All Prop. TRVs '!$B$6:$B$382,'2. All Prop. TRVs '!$H$6:$H$382)</f>
        <v>1.2E-4</v>
      </c>
      <c r="G388" s="92" t="str">
        <f>VLOOKUP(_xlfn.XLOOKUP($B388,'2. All Prop. TRVs '!$B$6:$B$382,'2. All Prop. TRVs '!$I$6:$I$382),'Rule Table'!$P$9:$Q$16,2,FALSE)</f>
        <v>E</v>
      </c>
      <c r="H388" s="92">
        <f>IF(_xlfn.XLOOKUP($B388,'2. All Prop. TRVs '!$B$6:$B$382,'2. All Prop. TRVs '!$O$6:$O$382)="No proposed value","--",_xlfn.XLOOKUP($B388,'2. All Prop. TRVs '!$B$6:$B$382,'2. All Prop. TRVs '!$O$6:$O$382))</f>
        <v>0.1</v>
      </c>
      <c r="I388" s="92" t="str">
        <f>VLOOKUP(_xlfn.XLOOKUP($B388,'2. All Prop. TRVs '!$B$6:$B$382,'2. All Prop. TRVs '!$P$6:$P$382),'Rule Table'!$P$9:$Q$16,2,FALSE)</f>
        <v>T</v>
      </c>
      <c r="J388" s="92">
        <f>_xlfn.XLOOKUP($B388,'2. All Prop. TRVs '!$B$6:$B$382,'2. All Prop. TRVs '!$V$6:$V$382)</f>
        <v>0.8</v>
      </c>
      <c r="K388" s="92" t="str">
        <f>VLOOKUP(_xlfn.XLOOKUP($B388,'2. All Prop. TRVs '!$B$6:$B$382,'2. All Prop. TRVs '!$W$6:$W$382),'Rule Table'!$P$9:$Q$16,2,FALSE)</f>
        <v>T</v>
      </c>
    </row>
    <row r="389" spans="1:11" x14ac:dyDescent="0.2">
      <c r="A389" s="90">
        <v>382</v>
      </c>
      <c r="B389" s="91">
        <v>622</v>
      </c>
      <c r="C389" s="71" t="str">
        <f>_xlfn.XLOOKUP($B389,'2. All Prop. TRVs '!$B$6:$B$382,'2. All Prop. TRVs '!$C$6:$C$382)</f>
        <v>108-05-4</v>
      </c>
      <c r="D389" s="40" t="str">
        <f>_xlfn.XLOOKUP($B389,'2. All Prop. TRVs '!$B$6:$B$382,'2. All Prop. TRVs '!$D$6:$D$382)</f>
        <v>Vinyl acetate</v>
      </c>
      <c r="E389" s="92"/>
      <c r="F389" s="92" t="str">
        <f>_xlfn.XLOOKUP($B389,'2. All Prop. TRVs '!$B$6:$B$382,'2. All Prop. TRVs '!$H$6:$H$382)</f>
        <v>--</v>
      </c>
      <c r="G389" s="92" t="str">
        <f>VLOOKUP(_xlfn.XLOOKUP($B389,'2. All Prop. TRVs '!$B$6:$B$382,'2. All Prop. TRVs '!$I$6:$I$382),'Rule Table'!$P$9:$Q$16,2,FALSE)</f>
        <v>--</v>
      </c>
      <c r="H389" s="94">
        <f>IF(_xlfn.XLOOKUP($B389,'2. All Prop. TRVs '!$B$6:$B$382,'2. All Prop. TRVs '!$O$6:$O$382)="No proposed value","--",_xlfn.XLOOKUP($B389,'2. All Prop. TRVs '!$B$6:$B$382,'2. All Prop. TRVs '!$O$6:$O$382))</f>
        <v>1100</v>
      </c>
      <c r="I389" s="92" t="str">
        <f>VLOOKUP(_xlfn.XLOOKUP($B389,'2. All Prop. TRVs '!$B$6:$B$382,'2. All Prop. TRVs '!$P$6:$P$382),'Rule Table'!$P$9:$Q$16,2,FALSE)</f>
        <v>T</v>
      </c>
      <c r="J389" s="94">
        <f>_xlfn.XLOOKUP($B389,'2. All Prop. TRVs '!$B$6:$B$382,'2. All Prop. TRVs '!$V$6:$V$382)</f>
        <v>3500</v>
      </c>
      <c r="K389" s="92" t="str">
        <f>VLOOKUP(_xlfn.XLOOKUP($B389,'2. All Prop. TRVs '!$B$6:$B$382,'2. All Prop. TRVs '!$W$6:$W$382),'Rule Table'!$P$9:$Q$16,2,FALSE)</f>
        <v>T</v>
      </c>
    </row>
    <row r="390" spans="1:11" x14ac:dyDescent="0.2">
      <c r="A390" s="90">
        <v>383</v>
      </c>
      <c r="B390" s="91">
        <v>623</v>
      </c>
      <c r="C390" s="71" t="str">
        <f>_xlfn.XLOOKUP($B390,'2. All Prop. TRVs '!$B$6:$B$382,'2. All Prop. TRVs '!$C$6:$C$382)</f>
        <v>593-60-2</v>
      </c>
      <c r="D390" s="40" t="str">
        <f>_xlfn.XLOOKUP($B390,'2. All Prop. TRVs '!$B$6:$B$382,'2. All Prop. TRVs '!$D$6:$D$382)</f>
        <v>Vinyl bromide</v>
      </c>
      <c r="E390" s="92"/>
      <c r="F390" s="92">
        <f>_xlfn.XLOOKUP($B390,'2. All Prop. TRVs '!$B$6:$B$382,'2. All Prop. TRVs '!$H$6:$H$382)</f>
        <v>6.7000000000000004E-2</v>
      </c>
      <c r="G390" s="92" t="str">
        <f>VLOOKUP(_xlfn.XLOOKUP($B390,'2. All Prop. TRVs '!$B$6:$B$382,'2. All Prop. TRVs '!$I$6:$I$382),'Rule Table'!$P$9:$Q$16,2,FALSE)</f>
        <v>E</v>
      </c>
      <c r="H390" s="92">
        <f>IF(_xlfn.XLOOKUP($B390,'2. All Prop. TRVs '!$B$6:$B$382,'2. All Prop. TRVs '!$O$6:$O$382)="No proposed value","--",_xlfn.XLOOKUP($B390,'2. All Prop. TRVs '!$B$6:$B$382,'2. All Prop. TRVs '!$O$6:$O$382))</f>
        <v>3</v>
      </c>
      <c r="I390" s="92" t="str">
        <f>VLOOKUP(_xlfn.XLOOKUP($B390,'2. All Prop. TRVs '!$B$6:$B$382,'2. All Prop. TRVs '!$P$6:$P$382),'Rule Table'!$P$9:$Q$16,2,FALSE)</f>
        <v>E</v>
      </c>
      <c r="J390" s="92" t="str">
        <f>_xlfn.XLOOKUP($B390,'2. All Prop. TRVs '!$B$6:$B$382,'2. All Prop. TRVs '!$V$6:$V$382)</f>
        <v>--</v>
      </c>
      <c r="K390" s="92" t="str">
        <f>VLOOKUP(_xlfn.XLOOKUP($B390,'2. All Prop. TRVs '!$B$6:$B$382,'2. All Prop. TRVs '!$W$6:$W$382),'Rule Table'!$P$9:$Q$16,2,FALSE)</f>
        <v>--</v>
      </c>
    </row>
    <row r="391" spans="1:11" x14ac:dyDescent="0.2">
      <c r="A391" s="90">
        <v>384</v>
      </c>
      <c r="B391" s="91">
        <v>624</v>
      </c>
      <c r="C391" s="71" t="str">
        <f>_xlfn.XLOOKUP($B391,'2. All Prop. TRVs '!$B$6:$B$382,'2. All Prop. TRVs '!$C$6:$C$382)</f>
        <v>75-01-4</v>
      </c>
      <c r="D391" s="40" t="str">
        <f>_xlfn.XLOOKUP($B391,'2. All Prop. TRVs '!$B$6:$B$382,'2. All Prop. TRVs '!$D$6:$D$382)</f>
        <v>Vinyl chloride</v>
      </c>
      <c r="E391" s="92"/>
      <c r="F391" s="92">
        <f>_xlfn.XLOOKUP($B391,'2. All Prop. TRVs '!$B$6:$B$382,'2. All Prop. TRVs '!$H$6:$H$382)</f>
        <v>0.11</v>
      </c>
      <c r="G391" s="92" t="str">
        <f>VLOOKUP(_xlfn.XLOOKUP($B391,'2. All Prop. TRVs '!$B$6:$B$382,'2. All Prop. TRVs '!$I$6:$I$382),'Rule Table'!$P$9:$Q$16,2,FALSE)</f>
        <v>E</v>
      </c>
      <c r="H391" s="92">
        <f>IF(_xlfn.XLOOKUP($B391,'2. All Prop. TRVs '!$B$6:$B$382,'2. All Prop. TRVs '!$O$6:$O$382)="No proposed value","--",_xlfn.XLOOKUP($B391,'2. All Prop. TRVs '!$B$6:$B$382,'2. All Prop. TRVs '!$O$6:$O$382))</f>
        <v>100</v>
      </c>
      <c r="I391" s="92" t="str">
        <f>VLOOKUP(_xlfn.XLOOKUP($B391,'2. All Prop. TRVs '!$B$6:$B$382,'2. All Prop. TRVs '!$P$6:$P$382),'Rule Table'!$P$9:$Q$16,2,FALSE)</f>
        <v>E</v>
      </c>
      <c r="J391" s="94">
        <f>_xlfn.XLOOKUP($B391,'2. All Prop. TRVs '!$B$6:$B$382,'2. All Prop. TRVs '!$V$6:$V$382)</f>
        <v>1300</v>
      </c>
      <c r="K391" s="92" t="str">
        <f>VLOOKUP(_xlfn.XLOOKUP($B391,'2. All Prop. TRVs '!$B$6:$B$382,'2. All Prop. TRVs '!$W$6:$W$382),'Rule Table'!$P$9:$Q$16,2,FALSE)</f>
        <v>T</v>
      </c>
    </row>
    <row r="392" spans="1:11" x14ac:dyDescent="0.2">
      <c r="A392" s="90">
        <v>385</v>
      </c>
      <c r="B392" s="90">
        <v>625</v>
      </c>
      <c r="C392" s="71" t="str">
        <f>_xlfn.XLOOKUP($B392,'2. All Prop. TRVs '!$B$6:$B$382,'2. All Prop. TRVs '!$C$6:$C$382)</f>
        <v>100-40-3</v>
      </c>
      <c r="D392" s="40" t="str">
        <f>_xlfn.XLOOKUP($B392,'2. All Prop. TRVs '!$B$6:$B$382,'2. All Prop. TRVs '!$D$6:$D$382)</f>
        <v>4-Vinylcyclohexene</v>
      </c>
      <c r="E392" s="92"/>
      <c r="F392" s="92" t="str">
        <f>_xlfn.XLOOKUP($B392,'2. All Prop. TRVs '!$B$6:$B$382,'2. All Prop. TRVs '!$H$6:$H$382)</f>
        <v>--</v>
      </c>
      <c r="G392" s="92" t="str">
        <f>VLOOKUP(_xlfn.XLOOKUP($B392,'2. All Prop. TRVs '!$B$6:$B$382,'2. All Prop. TRVs '!$I$6:$I$382),'Rule Table'!$P$9:$Q$16,2,FALSE)</f>
        <v>--</v>
      </c>
      <c r="H392" s="92">
        <f>IF(_xlfn.XLOOKUP($B392,'2. All Prop. TRVs '!$B$6:$B$382,'2. All Prop. TRVs '!$O$6:$O$382)="No proposed value","--",_xlfn.XLOOKUP($B392,'2. All Prop. TRVs '!$B$6:$B$382,'2. All Prop. TRVs '!$O$6:$O$382))</f>
        <v>330</v>
      </c>
      <c r="I392" s="92" t="str">
        <f>VLOOKUP(_xlfn.XLOOKUP($B392,'2. All Prop. TRVs '!$B$6:$B$382,'2. All Prop. TRVs '!$P$6:$P$382),'Rule Table'!$P$9:$Q$16,2,FALSE)</f>
        <v>D</v>
      </c>
      <c r="J392" s="94">
        <f>_xlfn.XLOOKUP($B392,'2. All Prop. TRVs '!$B$6:$B$382,'2. All Prop. TRVs '!$V$6:$V$382)</f>
        <v>5800</v>
      </c>
      <c r="K392" s="92" t="str">
        <f>VLOOKUP(_xlfn.XLOOKUP($B392,'2. All Prop. TRVs '!$B$6:$B$382,'2. All Prop. TRVs '!$W$6:$W$382),'Rule Table'!$P$9:$Q$16,2,FALSE)</f>
        <v>D</v>
      </c>
    </row>
    <row r="393" spans="1:11" x14ac:dyDescent="0.2">
      <c r="A393" s="90">
        <v>386</v>
      </c>
      <c r="B393" s="91">
        <v>627</v>
      </c>
      <c r="C393" s="71" t="str">
        <f>_xlfn.XLOOKUP($B393,'2. All Prop. TRVs '!$B$6:$B$382,'2. All Prop. TRVs '!$C$6:$C$382)</f>
        <v>75-35-4</v>
      </c>
      <c r="D393" s="40" t="str">
        <f>_xlfn.XLOOKUP($B393,'2. All Prop. TRVs '!$B$6:$B$382,'2. All Prop. TRVs '!$D$6:$D$382)</f>
        <v>Vinylidene chloride</v>
      </c>
      <c r="E393" s="92"/>
      <c r="F393" s="92" t="str">
        <f>_xlfn.XLOOKUP($B393,'2. All Prop. TRVs '!$B$6:$B$382,'2. All Prop. TRVs '!$H$6:$H$382)</f>
        <v>--</v>
      </c>
      <c r="G393" s="92" t="str">
        <f>VLOOKUP(_xlfn.XLOOKUP($B393,'2. All Prop. TRVs '!$B$6:$B$382,'2. All Prop. TRVs '!$I$6:$I$382),'Rule Table'!$P$9:$Q$16,2,FALSE)</f>
        <v>--</v>
      </c>
      <c r="H393" s="92">
        <f>IF(_xlfn.XLOOKUP($B393,'2. All Prop. TRVs '!$B$6:$B$382,'2. All Prop. TRVs '!$O$6:$O$382)="No proposed value","--",_xlfn.XLOOKUP($B393,'2. All Prop. TRVs '!$B$6:$B$382,'2. All Prop. TRVs '!$O$6:$O$382))</f>
        <v>4</v>
      </c>
      <c r="I393" s="92" t="str">
        <f>VLOOKUP(_xlfn.XLOOKUP($B393,'2. All Prop. TRVs '!$B$6:$B$382,'2. All Prop. TRVs '!$P$6:$P$382),'Rule Table'!$P$9:$Q$16,2,FALSE)</f>
        <v>T</v>
      </c>
      <c r="J393" s="92">
        <f>_xlfn.XLOOKUP($B393,'2. All Prop. TRVs '!$B$6:$B$382,'2. All Prop. TRVs '!$V$6:$V$382)</f>
        <v>99</v>
      </c>
      <c r="K393" s="92" t="str">
        <f>VLOOKUP(_xlfn.XLOOKUP($B393,'2. All Prop. TRVs '!$B$6:$B$382,'2. All Prop. TRVs '!$W$6:$W$382),'Rule Table'!$P$9:$Q$16,2,FALSE)</f>
        <v>D</v>
      </c>
    </row>
    <row r="394" spans="1:11" x14ac:dyDescent="0.2">
      <c r="A394" s="90">
        <v>387</v>
      </c>
      <c r="B394" s="91">
        <v>628</v>
      </c>
      <c r="C394" s="71" t="str">
        <f>_xlfn.XLOOKUP($B394,'2. All Prop. TRVs '!$B$6:$B$382,'2. All Prop. TRVs '!$C$6:$C$382)</f>
        <v>1330-20-7</v>
      </c>
      <c r="D394" s="40" t="str">
        <f>_xlfn.XLOOKUP($B394,'2. All Prop. TRVs '!$B$6:$B$382,'2. All Prop. TRVs '!$D$6:$D$382)</f>
        <v>Xylene (mixture), including m-xylene, o-xylene, p-xylene</v>
      </c>
      <c r="E394" s="92"/>
      <c r="F394" s="92" t="str">
        <f>_xlfn.XLOOKUP($B394,'2. All Prop. TRVs '!$B$6:$B$382,'2. All Prop. TRVs '!$H$6:$H$382)</f>
        <v>--</v>
      </c>
      <c r="G394" s="92" t="str">
        <f>VLOOKUP(_xlfn.XLOOKUP($B394,'2. All Prop. TRVs '!$B$6:$B$382,'2. All Prop. TRVs '!$I$6:$I$382),'Rule Table'!$P$9:$Q$16,2,FALSE)</f>
        <v>--</v>
      </c>
      <c r="H394" s="92">
        <f>IF(_xlfn.XLOOKUP($B394,'2. All Prop. TRVs '!$B$6:$B$382,'2. All Prop. TRVs '!$O$6:$O$382)="No proposed value","--",_xlfn.XLOOKUP($B394,'2. All Prop. TRVs '!$B$6:$B$382,'2. All Prop. TRVs '!$O$6:$O$382))</f>
        <v>220</v>
      </c>
      <c r="I394" s="92" t="str">
        <f>VLOOKUP(_xlfn.XLOOKUP($B394,'2. All Prop. TRVs '!$B$6:$B$382,'2. All Prop. TRVs '!$P$6:$P$382),'Rule Table'!$P$9:$Q$16,2,FALSE)</f>
        <v>T</v>
      </c>
      <c r="J394" s="94">
        <f>_xlfn.XLOOKUP($B394,'2. All Prop. TRVs '!$B$6:$B$382,'2. All Prop. TRVs '!$V$6:$V$382)</f>
        <v>8700</v>
      </c>
      <c r="K394" s="92" t="str">
        <f>VLOOKUP(_xlfn.XLOOKUP($B394,'2. All Prop. TRVs '!$B$6:$B$382,'2. All Prop. TRVs '!$W$6:$W$382),'Rule Table'!$P$9:$Q$16,2,FALSE)</f>
        <v>T</v>
      </c>
    </row>
    <row r="395" spans="1:11" x14ac:dyDescent="0.2">
      <c r="A395" s="97"/>
      <c r="B395" s="109"/>
      <c r="C395" s="54"/>
      <c r="D395" s="32"/>
      <c r="E395" s="110"/>
      <c r="F395" s="110"/>
      <c r="G395" s="110"/>
      <c r="H395" s="110"/>
      <c r="I395" s="110"/>
      <c r="J395" s="111"/>
      <c r="K395" s="110"/>
    </row>
    <row r="396" spans="1:11" ht="15" x14ac:dyDescent="0.25">
      <c r="C396" s="16" t="s">
        <v>1192</v>
      </c>
      <c r="D396" s="14"/>
      <c r="E396" s="14"/>
      <c r="F396" s="14"/>
      <c r="G396" s="14"/>
      <c r="H396" s="84"/>
      <c r="I396" s="14"/>
      <c r="J396" s="14"/>
      <c r="K396" s="14"/>
    </row>
    <row r="397" spans="1:11" x14ac:dyDescent="0.2">
      <c r="C397" s="42" t="s">
        <v>1207</v>
      </c>
      <c r="D397" s="14"/>
      <c r="E397" s="14"/>
      <c r="F397" s="14"/>
      <c r="G397" s="14"/>
      <c r="H397" s="84"/>
      <c r="I397" s="14"/>
      <c r="J397" s="14"/>
      <c r="K397" s="14"/>
    </row>
    <row r="398" spans="1:11" x14ac:dyDescent="0.2">
      <c r="C398" s="42" t="s">
        <v>1193</v>
      </c>
      <c r="D398" s="14"/>
      <c r="E398" s="14"/>
      <c r="F398" s="14"/>
      <c r="G398" s="14"/>
      <c r="H398" s="84"/>
      <c r="I398" s="14"/>
      <c r="J398" s="14"/>
      <c r="K398" s="14"/>
    </row>
    <row r="399" spans="1:11" ht="16.5" x14ac:dyDescent="0.2">
      <c r="C399" s="42" t="s">
        <v>1251</v>
      </c>
      <c r="D399" s="14"/>
      <c r="E399" s="14"/>
      <c r="F399" s="14"/>
      <c r="G399" s="14"/>
      <c r="H399" s="84"/>
      <c r="I399" s="14"/>
      <c r="J399" s="14"/>
      <c r="K399" s="14"/>
    </row>
    <row r="400" spans="1:11" ht="16.5" x14ac:dyDescent="0.2">
      <c r="C400" s="42" t="s">
        <v>1252</v>
      </c>
      <c r="D400" s="14"/>
      <c r="E400" s="14"/>
      <c r="F400" s="14"/>
      <c r="G400" s="14"/>
      <c r="H400" s="84"/>
      <c r="I400" s="14"/>
      <c r="J400" s="14"/>
      <c r="K400" s="14"/>
    </row>
    <row r="401" spans="3:11" ht="16.5" x14ac:dyDescent="0.2">
      <c r="C401" s="42" t="s">
        <v>1253</v>
      </c>
      <c r="D401" s="14"/>
      <c r="E401" s="14"/>
      <c r="F401" s="14"/>
      <c r="G401" s="14"/>
      <c r="H401" s="84"/>
      <c r="I401" s="14"/>
      <c r="J401" s="14"/>
      <c r="K401" s="14"/>
    </row>
    <row r="402" spans="3:11" x14ac:dyDescent="0.2">
      <c r="C402" s="42" t="s">
        <v>1216</v>
      </c>
      <c r="D402" s="14"/>
      <c r="E402" s="14"/>
      <c r="F402" s="14"/>
      <c r="G402" s="14"/>
      <c r="H402" s="84"/>
      <c r="I402" s="14"/>
      <c r="J402" s="14"/>
      <c r="K402" s="14"/>
    </row>
    <row r="403" spans="3:11" x14ac:dyDescent="0.2">
      <c r="C403" s="42"/>
      <c r="D403" s="14"/>
      <c r="E403" s="14"/>
      <c r="F403" s="14"/>
      <c r="G403" s="14"/>
      <c r="H403" s="84"/>
      <c r="I403" s="14"/>
      <c r="J403" s="14"/>
      <c r="K403" s="14"/>
    </row>
    <row r="404" spans="3:11" ht="15" x14ac:dyDescent="0.25">
      <c r="C404" s="112" t="s">
        <v>1178</v>
      </c>
      <c r="D404" s="112" t="s">
        <v>1179</v>
      </c>
      <c r="E404" s="14"/>
      <c r="F404" s="14"/>
      <c r="G404" s="14"/>
      <c r="H404" s="84"/>
      <c r="I404" s="14"/>
      <c r="J404" s="14"/>
      <c r="K404" s="14"/>
    </row>
    <row r="405" spans="3:11" x14ac:dyDescent="0.2">
      <c r="C405" s="42" t="s">
        <v>1180</v>
      </c>
      <c r="D405" s="113" t="s">
        <v>1181</v>
      </c>
      <c r="E405" s="14"/>
      <c r="F405" s="14"/>
      <c r="G405" s="14"/>
      <c r="H405" s="84"/>
      <c r="I405" s="14"/>
      <c r="J405" s="14"/>
      <c r="K405" s="14"/>
    </row>
    <row r="406" spans="3:11" x14ac:dyDescent="0.2">
      <c r="C406" s="42"/>
      <c r="D406" s="113"/>
      <c r="E406" s="14"/>
      <c r="F406" s="14"/>
      <c r="G406" s="14"/>
      <c r="H406" s="84"/>
      <c r="I406" s="14"/>
      <c r="J406" s="14"/>
      <c r="K406" s="14"/>
    </row>
    <row r="407" spans="3:11" x14ac:dyDescent="0.2">
      <c r="C407" s="42" t="s">
        <v>1182</v>
      </c>
      <c r="D407" s="114" t="s">
        <v>1198</v>
      </c>
      <c r="E407" s="14"/>
      <c r="F407" s="14"/>
      <c r="G407" s="14"/>
      <c r="H407" s="84"/>
      <c r="I407" s="14"/>
      <c r="J407" s="14"/>
      <c r="K407" s="14"/>
    </row>
    <row r="408" spans="3:11" x14ac:dyDescent="0.2">
      <c r="C408" s="42"/>
      <c r="D408" s="114"/>
      <c r="E408" s="14"/>
      <c r="F408" s="14"/>
      <c r="G408" s="14"/>
      <c r="H408" s="84"/>
      <c r="I408" s="14"/>
      <c r="J408" s="14"/>
      <c r="K408" s="14"/>
    </row>
    <row r="409" spans="3:11" x14ac:dyDescent="0.2">
      <c r="C409" s="42" t="s">
        <v>1183</v>
      </c>
      <c r="D409" s="115" t="s">
        <v>1199</v>
      </c>
      <c r="E409" s="14"/>
      <c r="F409" s="14"/>
      <c r="G409" s="14"/>
      <c r="H409" s="84"/>
      <c r="I409" s="14"/>
      <c r="J409" s="14"/>
      <c r="K409" s="14"/>
    </row>
    <row r="410" spans="3:11" x14ac:dyDescent="0.2">
      <c r="C410" s="42"/>
      <c r="D410" s="114"/>
      <c r="E410" s="14"/>
      <c r="F410" s="14"/>
      <c r="G410" s="14"/>
      <c r="H410" s="84"/>
      <c r="I410" s="14"/>
      <c r="J410" s="14"/>
      <c r="K410" s="14"/>
    </row>
    <row r="411" spans="3:11" x14ac:dyDescent="0.2">
      <c r="C411" s="42" t="s">
        <v>1184</v>
      </c>
      <c r="D411" s="115" t="s">
        <v>1200</v>
      </c>
      <c r="E411" s="14"/>
      <c r="F411" s="14"/>
      <c r="G411" s="14"/>
      <c r="H411" s="84"/>
      <c r="I411" s="14"/>
      <c r="J411" s="14"/>
      <c r="K411" s="14"/>
    </row>
    <row r="412" spans="3:11" x14ac:dyDescent="0.2">
      <c r="C412" s="42"/>
      <c r="D412" s="115"/>
      <c r="E412" s="14"/>
      <c r="F412" s="14"/>
      <c r="G412" s="14"/>
      <c r="H412" s="84"/>
      <c r="I412" s="14"/>
      <c r="J412" s="14"/>
      <c r="K412" s="14"/>
    </row>
    <row r="413" spans="3:11" x14ac:dyDescent="0.2">
      <c r="C413" s="116"/>
      <c r="D413" s="117" t="s">
        <v>1201</v>
      </c>
      <c r="E413" s="14"/>
      <c r="F413" s="14"/>
      <c r="G413" s="14"/>
      <c r="H413" s="84"/>
      <c r="I413" s="14"/>
      <c r="J413" s="14"/>
      <c r="K413" s="14"/>
    </row>
    <row r="414" spans="3:11" x14ac:dyDescent="0.2">
      <c r="C414" s="116"/>
      <c r="D414" s="117"/>
      <c r="E414" s="14"/>
      <c r="F414" s="14"/>
      <c r="G414" s="14"/>
      <c r="H414" s="84"/>
      <c r="I414" s="14"/>
      <c r="J414" s="14"/>
      <c r="K414" s="14"/>
    </row>
    <row r="415" spans="3:11" x14ac:dyDescent="0.2">
      <c r="C415" s="116"/>
      <c r="D415" s="117" t="s">
        <v>1202</v>
      </c>
      <c r="E415" s="14"/>
      <c r="F415" s="14"/>
      <c r="G415" s="14"/>
      <c r="H415" s="84"/>
      <c r="I415" s="14"/>
      <c r="J415" s="14"/>
      <c r="K415" s="14"/>
    </row>
    <row r="416" spans="3:11" x14ac:dyDescent="0.2">
      <c r="C416" s="116"/>
      <c r="D416" s="117"/>
      <c r="E416" s="14"/>
      <c r="F416" s="14"/>
      <c r="G416" s="14"/>
      <c r="H416" s="84"/>
      <c r="I416" s="14"/>
      <c r="J416" s="14"/>
      <c r="K416" s="14"/>
    </row>
    <row r="417" spans="3:11" x14ac:dyDescent="0.2">
      <c r="C417" s="42" t="s">
        <v>1185</v>
      </c>
      <c r="D417" s="115" t="s">
        <v>1189</v>
      </c>
      <c r="E417" s="14"/>
      <c r="F417" s="14"/>
      <c r="G417" s="14"/>
      <c r="H417" s="84"/>
      <c r="I417" s="14"/>
      <c r="J417" s="14"/>
      <c r="K417" s="14"/>
    </row>
    <row r="418" spans="3:11" x14ac:dyDescent="0.2">
      <c r="C418" s="42"/>
      <c r="D418" s="115"/>
      <c r="E418" s="14"/>
      <c r="F418" s="14"/>
      <c r="G418" s="14"/>
      <c r="H418" s="84"/>
      <c r="I418" s="14"/>
      <c r="J418" s="14"/>
      <c r="K418" s="14"/>
    </row>
    <row r="419" spans="3:11" x14ac:dyDescent="0.2">
      <c r="C419" s="42" t="s">
        <v>1186</v>
      </c>
      <c r="D419" s="115" t="s">
        <v>1203</v>
      </c>
      <c r="E419" s="14"/>
      <c r="F419" s="14"/>
      <c r="G419" s="14"/>
      <c r="H419" s="84"/>
      <c r="I419" s="14"/>
      <c r="J419" s="14"/>
      <c r="K419" s="14"/>
    </row>
    <row r="420" spans="3:11" x14ac:dyDescent="0.2">
      <c r="C420" s="42"/>
      <c r="D420" s="115"/>
      <c r="E420" s="14"/>
      <c r="F420" s="14"/>
      <c r="G420" s="14"/>
      <c r="H420" s="84"/>
      <c r="I420" s="14"/>
      <c r="J420" s="14"/>
      <c r="K420" s="14"/>
    </row>
    <row r="421" spans="3:11" x14ac:dyDescent="0.2">
      <c r="C421" s="42" t="s">
        <v>1187</v>
      </c>
      <c r="D421" s="115" t="s">
        <v>1204</v>
      </c>
      <c r="E421" s="14"/>
      <c r="F421" s="14"/>
      <c r="G421" s="14"/>
      <c r="H421" s="84"/>
      <c r="I421" s="14"/>
      <c r="J421" s="14"/>
      <c r="K421" s="14"/>
    </row>
    <row r="422" spans="3:11" x14ac:dyDescent="0.2">
      <c r="C422" s="42"/>
      <c r="D422" s="115"/>
      <c r="E422" s="14"/>
      <c r="F422" s="14"/>
      <c r="G422" s="14"/>
      <c r="H422" s="84"/>
      <c r="I422" s="14"/>
      <c r="J422" s="14"/>
      <c r="K422" s="14"/>
    </row>
    <row r="423" spans="3:11" x14ac:dyDescent="0.2">
      <c r="C423" s="118" t="s">
        <v>1188</v>
      </c>
      <c r="D423" s="114" t="s">
        <v>1194</v>
      </c>
      <c r="E423" s="14"/>
      <c r="F423" s="14"/>
      <c r="G423" s="14"/>
      <c r="H423" s="84"/>
      <c r="I423" s="14"/>
      <c r="J423" s="14"/>
      <c r="K423" s="14"/>
    </row>
    <row r="424" spans="3:11" x14ac:dyDescent="0.2">
      <c r="C424" s="116"/>
      <c r="D424" s="116"/>
      <c r="E424" s="14"/>
      <c r="F424" s="14"/>
      <c r="G424" s="14"/>
      <c r="H424" s="84"/>
      <c r="I424" s="14"/>
      <c r="J424" s="14"/>
      <c r="K424" s="14"/>
    </row>
    <row r="425" spans="3:11" x14ac:dyDescent="0.2">
      <c r="C425" s="117" t="s">
        <v>1190</v>
      </c>
      <c r="D425" s="117" t="s">
        <v>1254</v>
      </c>
      <c r="E425" s="14"/>
      <c r="F425" s="14"/>
      <c r="G425" s="14"/>
      <c r="H425" s="84"/>
      <c r="I425" s="14"/>
      <c r="J425" s="14"/>
      <c r="K425" s="14"/>
    </row>
    <row r="426" spans="3:11" x14ac:dyDescent="0.2">
      <c r="C426" s="42"/>
      <c r="D426" s="14"/>
      <c r="E426" s="14"/>
      <c r="F426" s="14"/>
      <c r="G426" s="14"/>
      <c r="H426" s="84"/>
      <c r="I426" s="14"/>
      <c r="J426" s="14"/>
      <c r="K426" s="14"/>
    </row>
    <row r="427" spans="3:11" x14ac:dyDescent="0.2">
      <c r="C427" s="42" t="s">
        <v>1191</v>
      </c>
      <c r="D427" s="14" t="s">
        <v>1217</v>
      </c>
      <c r="E427" s="14"/>
      <c r="F427" s="14"/>
      <c r="G427" s="14"/>
      <c r="H427" s="84"/>
      <c r="I427" s="14"/>
      <c r="J427" s="14"/>
      <c r="K427" s="14"/>
    </row>
    <row r="428" spans="3:11" x14ac:dyDescent="0.2">
      <c r="C428" s="42"/>
      <c r="D428" s="14"/>
      <c r="E428" s="14"/>
      <c r="F428" s="14"/>
      <c r="G428" s="14"/>
      <c r="H428" s="84"/>
      <c r="I428" s="14"/>
      <c r="J428" s="14"/>
      <c r="K428" s="14"/>
    </row>
  </sheetData>
  <autoFilter ref="A7:W394" xr:uid="{A156E013-05E7-448C-8D82-A7B568A0141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a9aaf108d18de5e9ab979c32fd3cff8b">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e0e4de3d33432ae72a3141b23a7d9d3"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TaxCatchAll xmlns="3f71e46e-dbdb-4936-a808-49fb891fc3e2" xsi:nil="true"/>
    <lcf76f155ced4ddcb4097134ff3c332f xmlns="6076d197-b432-4a89-8b9d-b97676e775aa">
      <Terms xmlns="http://schemas.microsoft.com/office/infopath/2007/PartnerControls"/>
    </lcf76f155ced4ddcb4097134ff3c332f>
    <SharedWithUsers xmlns="3f71e46e-dbdb-4936-a808-49fb891fc3e2">
      <UserInfo>
        <DisplayName/>
        <AccountId xsi:nil="true"/>
        <AccountType/>
      </UserInfo>
    </SharedWithUsers>
  </documentManagement>
</p:properties>
</file>

<file path=customXml/itemProps1.xml><?xml version="1.0" encoding="utf-8"?>
<ds:datastoreItem xmlns:ds="http://schemas.openxmlformats.org/officeDocument/2006/customXml" ds:itemID="{BB87BB52-FF9C-4FB9-A2DF-50131F8480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EAA2AE-FEA8-4A07-8BA1-989CB03A38D8}">
  <ds:schemaRefs>
    <ds:schemaRef ds:uri="http://schemas.microsoft.com/sharepoint/v3/contenttype/forms"/>
  </ds:schemaRefs>
</ds:datastoreItem>
</file>

<file path=customXml/itemProps3.xml><?xml version="1.0" encoding="utf-8"?>
<ds:datastoreItem xmlns:ds="http://schemas.openxmlformats.org/officeDocument/2006/customXml" ds:itemID="{874DC422-DA1C-474C-BA98-2D3396B24285}">
  <ds:schemaRefs>
    <ds:schemaRef ds:uri="6076d197-b432-4a89-8b9d-b97676e775aa"/>
    <ds:schemaRef ds:uri="http://purl.org/dc/elements/1.1/"/>
    <ds:schemaRef ds:uri="http://purl.org/dc/dcmitype/"/>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3f71e46e-dbdb-4936-a808-49fb891fc3e2"/>
    <ds:schemaRef ds:uri="http://schemas.microsoft.com/office/2006/metadata/properties"/>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1. Information</vt:lpstr>
      <vt:lpstr>2. All Prop. TRVs </vt:lpstr>
      <vt:lpstr>3. Cancer Prop. TRVs </vt:lpstr>
      <vt:lpstr>4. Chronic Noncancer Prop. TRVs</vt:lpstr>
      <vt:lpstr>5. Acute Noncancer Prop. TRVs </vt:lpstr>
      <vt:lpstr>Change Log</vt:lpstr>
      <vt:lpstr>Summary</vt:lpstr>
      <vt:lpstr>Rule Table</vt:lpstr>
      <vt:lpstr>'Rule Table'!Print_Area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Kristen * DEQ</dc:creator>
  <cp:keywords/>
  <dc:description/>
  <cp:lastModifiedBy>HNIDEY Emil * DEQ</cp:lastModifiedBy>
  <cp:revision/>
  <dcterms:created xsi:type="dcterms:W3CDTF">2024-09-05T20:01:53Z</dcterms:created>
  <dcterms:modified xsi:type="dcterms:W3CDTF">2026-01-05T20:47:25Z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2024-09-05T20:02:50Z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33441bc4-bed4-41f9-bd34-bc86b5c4b834</vt:lpwstr>
  </property>
  <property fmtid="{D5CDD505-2E9C-101B-9397-08002B2CF9AE}" pid="8" name="MSIP_Label_db79d039-fcd0-4045-9c78-4cfb2eba0904_ContentBits">
    <vt:lpwstr>0</vt:lpwstr>
  </property>
  <property fmtid="{D5CDD505-2E9C-101B-9397-08002B2CF9AE}" pid="9" name="ContentTypeId">
    <vt:lpwstr>0x010100D20178CB431FBB44BA390DFB7A67DCC0</vt:lpwstr>
  </property>
  <property fmtid="{D5CDD505-2E9C-101B-9397-08002B2CF9AE}" pid="10" name="MSIP_Label_11a67c04-f371-4d71-a575-202b566caae1_Enabled">
    <vt:lpwstr>true</vt:lpwstr>
  </property>
  <property fmtid="{D5CDD505-2E9C-101B-9397-08002B2CF9AE}" pid="11" name="MSIP_Label_11a67c04-f371-4d71-a575-202b566caae1_SetDate">
    <vt:lpwstr>2024-10-28T00:19:25Z</vt:lpwstr>
  </property>
  <property fmtid="{D5CDD505-2E9C-101B-9397-08002B2CF9AE}" pid="12" name="MSIP_Label_11a67c04-f371-4d71-a575-202b566caae1_Method">
    <vt:lpwstr>Privileged</vt:lpwstr>
  </property>
  <property fmtid="{D5CDD505-2E9C-101B-9397-08002B2CF9AE}" pid="13" name="MSIP_Label_11a67c04-f371-4d71-a575-202b566caae1_Name">
    <vt:lpwstr>Level 2 - Limited (Items)</vt:lpwstr>
  </property>
  <property fmtid="{D5CDD505-2E9C-101B-9397-08002B2CF9AE}" pid="14" name="MSIP_Label_11a67c04-f371-4d71-a575-202b566caae1_SiteId">
    <vt:lpwstr>658e63e8-8d39-499c-8f48-13adc9452f4c</vt:lpwstr>
  </property>
  <property fmtid="{D5CDD505-2E9C-101B-9397-08002B2CF9AE}" pid="15" name="MSIP_Label_11a67c04-f371-4d71-a575-202b566caae1_ActionId">
    <vt:lpwstr>3e64e009-a59e-4218-afb1-7766bce63a55</vt:lpwstr>
  </property>
  <property fmtid="{D5CDD505-2E9C-101B-9397-08002B2CF9AE}" pid="16" name="MSIP_Label_11a67c04-f371-4d71-a575-202b566caae1_ContentBits">
    <vt:lpwstr>0</vt:lpwstr>
  </property>
  <property fmtid="{D5CDD505-2E9C-101B-9397-08002B2CF9AE}" pid="17" name="MediaServiceImageTags">
    <vt:lpwstr/>
  </property>
  <property fmtid="{D5CDD505-2E9C-101B-9397-08002B2CF9AE}" pid="18" name="ComplianceAssetId">
    <vt:lpwstr/>
  </property>
  <property fmtid="{D5CDD505-2E9C-101B-9397-08002B2CF9AE}" pid="19" name="_ExtendedDescription">
    <vt:lpwstr/>
  </property>
  <property fmtid="{D5CDD505-2E9C-101B-9397-08002B2CF9AE}" pid="20" name="_activity">
    <vt:lpwstr>{"FileActivityType":"9","FileActivityTimeStamp":"2025-08-12T23:37:59.950Z","FileActivityUsersOnPage":[{"DisplayName":"MARTIN Kristen * DEQ","Id":"kristen.martin@deq.oregon.gov"},{"DisplayName":"GISKA JR * DEQ","Id":"jr.giska@deq.oregon.gov"},{"DisplayName":"POULSEN Mike * DEQ","Id":"mike.poulsen@deq.oregon.gov"},{"DisplayName":"MACMILLAN Susan * DEQ","Id":"susan.macmillan@deq.oregon.gov"}],"FileActivityNavigationId":null}</vt:lpwstr>
  </property>
  <property fmtid="{D5CDD505-2E9C-101B-9397-08002B2CF9AE}" pid="21" name="TriggerFlowInfo">
    <vt:lpwstr/>
  </property>
</Properties>
</file>